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Železniční svršek..." sheetId="2" r:id="rId2"/>
    <sheet name="SO 02 - Oprava propustku ..." sheetId="3" r:id="rId3"/>
    <sheet name="VRN - Vedlejší rozpočtové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01 - Železniční svršek...'!$C$118:$K$171</definedName>
    <definedName name="_xlnm.Print_Area" localSheetId="1">'SO 01 - Železniční svršek...'!$C$4:$J$76,'SO 01 - Železniční svršek...'!$C$106:$K$171</definedName>
    <definedName name="_xlnm.Print_Titles" localSheetId="1">'SO 01 - Železniční svršek...'!$118:$118</definedName>
    <definedName name="_xlnm._FilterDatabase" localSheetId="2" hidden="1">'SO 02 - Oprava propustku ...'!$C$126:$K$266</definedName>
    <definedName name="_xlnm.Print_Area" localSheetId="2">'SO 02 - Oprava propustku ...'!$C$4:$J$76,'SO 02 - Oprava propustku ...'!$C$114:$K$266</definedName>
    <definedName name="_xlnm.Print_Titles" localSheetId="2">'SO 02 - Oprava propustku ...'!$126:$126</definedName>
    <definedName name="_xlnm._FilterDatabase" localSheetId="3" hidden="1">'VRN - Vedlejší rozpočtové...'!$C$121:$K$138</definedName>
    <definedName name="_xlnm.Print_Area" localSheetId="3">'VRN - Vedlejší rozpočtové...'!$C$4:$J$76,'VRN - Vedlejší rozpočtové...'!$C$109:$K$138</definedName>
    <definedName name="_xlnm.Print_Titles" localSheetId="3">'VRN - Vedlejší rozpočtové...'!$121:$121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8"/>
  <c r="BH138"/>
  <c r="BG138"/>
  <c r="BF138"/>
  <c r="T138"/>
  <c r="T137"/>
  <c r="R138"/>
  <c r="R137"/>
  <c r="P138"/>
  <c r="P137"/>
  <c r="BI136"/>
  <c r="BH136"/>
  <c r="BG136"/>
  <c r="BF136"/>
  <c r="T136"/>
  <c r="T135"/>
  <c r="R136"/>
  <c r="R135"/>
  <c r="P136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92"/>
  <c r="J23"/>
  <c r="J21"/>
  <c r="E21"/>
  <c r="J91"/>
  <c r="J20"/>
  <c r="J18"/>
  <c r="E18"/>
  <c r="F92"/>
  <c r="J17"/>
  <c r="J15"/>
  <c r="E15"/>
  <c r="F118"/>
  <c r="J14"/>
  <c r="J12"/>
  <c r="J116"/>
  <c r="E7"/>
  <c r="E112"/>
  <c i="3" r="J37"/>
  <c r="J36"/>
  <c i="1" r="AY96"/>
  <c i="3" r="J35"/>
  <c i="1" r="AX96"/>
  <c i="3" r="BI266"/>
  <c r="BH266"/>
  <c r="BG266"/>
  <c r="BF266"/>
  <c r="T266"/>
  <c r="T265"/>
  <c r="R266"/>
  <c r="R265"/>
  <c r="P266"/>
  <c r="P265"/>
  <c r="BI263"/>
  <c r="BH263"/>
  <c r="BG263"/>
  <c r="BF263"/>
  <c r="T263"/>
  <c r="T262"/>
  <c r="T261"/>
  <c r="R263"/>
  <c r="R262"/>
  <c r="R261"/>
  <c r="P263"/>
  <c r="P262"/>
  <c r="P261"/>
  <c r="BI258"/>
  <c r="BH258"/>
  <c r="BG258"/>
  <c r="BF258"/>
  <c r="T258"/>
  <c r="T257"/>
  <c r="R258"/>
  <c r="R257"/>
  <c r="P258"/>
  <c r="P257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17"/>
  <c r="BH217"/>
  <c r="BG217"/>
  <c r="BF217"/>
  <c r="T217"/>
  <c r="R217"/>
  <c r="P217"/>
  <c r="BI212"/>
  <c r="BH212"/>
  <c r="BG212"/>
  <c r="BF212"/>
  <c r="T212"/>
  <c r="R212"/>
  <c r="P212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29"/>
  <c r="BH129"/>
  <c r="BG129"/>
  <c r="BF129"/>
  <c r="T129"/>
  <c r="R129"/>
  <c r="P129"/>
  <c r="F121"/>
  <c r="E119"/>
  <c r="F89"/>
  <c r="E87"/>
  <c r="J24"/>
  <c r="E24"/>
  <c r="J92"/>
  <c r="J23"/>
  <c r="J21"/>
  <c r="E21"/>
  <c r="J91"/>
  <c r="J20"/>
  <c r="J18"/>
  <c r="E18"/>
  <c r="F124"/>
  <c r="J17"/>
  <c r="J15"/>
  <c r="E15"/>
  <c r="F91"/>
  <c r="J14"/>
  <c r="J12"/>
  <c r="J121"/>
  <c r="E7"/>
  <c r="E117"/>
  <c i="2" r="J37"/>
  <c r="J36"/>
  <c i="1" r="AY95"/>
  <c i="2" r="J35"/>
  <c i="1" r="AX95"/>
  <c i="2"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91"/>
  <c r="J20"/>
  <c r="J18"/>
  <c r="E18"/>
  <c r="F116"/>
  <c r="J17"/>
  <c r="J15"/>
  <c r="E15"/>
  <c r="F91"/>
  <c r="J14"/>
  <c r="J12"/>
  <c r="J113"/>
  <c r="E7"/>
  <c r="E109"/>
  <c i="1" r="L90"/>
  <c r="AM90"/>
  <c r="AM89"/>
  <c r="L89"/>
  <c r="AM87"/>
  <c r="L87"/>
  <c r="L85"/>
  <c r="L84"/>
  <c i="4" r="J138"/>
  <c r="BK134"/>
  <c r="J134"/>
  <c r="BK133"/>
  <c r="J133"/>
  <c r="BK131"/>
  <c r="J131"/>
  <c r="J125"/>
  <c i="3" r="BK255"/>
  <c r="BK253"/>
  <c r="J253"/>
  <c r="J251"/>
  <c r="BK244"/>
  <c r="J243"/>
  <c r="J242"/>
  <c r="J239"/>
  <c r="J237"/>
  <c r="J235"/>
  <c r="J233"/>
  <c r="BK228"/>
  <c r="J226"/>
  <c r="J223"/>
  <c r="J217"/>
  <c r="J205"/>
  <c r="J199"/>
  <c r="BK197"/>
  <c r="BK190"/>
  <c r="BK174"/>
  <c r="BK171"/>
  <c r="BK169"/>
  <c r="J165"/>
  <c r="J160"/>
  <c r="J158"/>
  <c r="BK150"/>
  <c r="BK143"/>
  <c r="J138"/>
  <c r="BK129"/>
  <c i="2" r="J170"/>
  <c r="BK166"/>
  <c r="BK159"/>
  <c r="J155"/>
  <c r="J151"/>
  <c r="BK149"/>
  <c r="J147"/>
  <c r="BK145"/>
  <c r="J141"/>
  <c r="BK138"/>
  <c r="J133"/>
  <c r="J130"/>
  <c r="BK127"/>
  <c r="BK124"/>
  <c r="BK122"/>
  <c i="4" r="J136"/>
  <c r="BK130"/>
  <c r="J126"/>
  <c r="BK125"/>
  <c i="3" r="J252"/>
  <c r="J241"/>
  <c r="BK239"/>
  <c r="J238"/>
  <c r="BK237"/>
  <c r="BK233"/>
  <c r="BK231"/>
  <c r="J228"/>
  <c r="BK226"/>
  <c r="BK223"/>
  <c r="BK209"/>
  <c r="BK194"/>
  <c r="J192"/>
  <c r="J169"/>
  <c r="J167"/>
  <c r="BK165"/>
  <c r="BK158"/>
  <c r="BK156"/>
  <c r="BK154"/>
  <c r="BK152"/>
  <c r="J150"/>
  <c r="BK148"/>
  <c r="BK146"/>
  <c r="J145"/>
  <c r="BK134"/>
  <c r="J129"/>
  <c i="2" r="BK162"/>
  <c r="J159"/>
  <c r="BK147"/>
  <c r="BK146"/>
  <c r="J145"/>
  <c r="BK144"/>
  <c r="BK143"/>
  <c r="J138"/>
  <c r="J135"/>
  <c r="BK133"/>
  <c r="J124"/>
  <c i="1" r="AS94"/>
  <c i="4" r="BK138"/>
  <c r="BK128"/>
  <c i="3" r="J263"/>
  <c r="J258"/>
  <c r="J255"/>
  <c r="BK252"/>
  <c r="BK251"/>
  <c r="J244"/>
  <c r="BK243"/>
  <c r="BK242"/>
  <c r="BK241"/>
  <c r="BK217"/>
  <c r="BK212"/>
  <c r="J202"/>
  <c r="J194"/>
  <c r="J190"/>
  <c r="J186"/>
  <c r="J182"/>
  <c r="BK180"/>
  <c r="BK176"/>
  <c r="BK167"/>
  <c r="BK160"/>
  <c r="J148"/>
  <c r="J146"/>
  <c r="BK138"/>
  <c r="BK136"/>
  <c i="2" r="BK170"/>
  <c r="BK168"/>
  <c r="J166"/>
  <c r="J162"/>
  <c r="J153"/>
  <c r="J149"/>
  <c r="J146"/>
  <c r="J144"/>
  <c r="BK141"/>
  <c r="BK135"/>
  <c r="J122"/>
  <c i="4" r="BK136"/>
  <c r="J130"/>
  <c r="J128"/>
  <c r="BK126"/>
  <c i="3" r="BK266"/>
  <c r="J266"/>
  <c r="BK263"/>
  <c r="BK258"/>
  <c r="BK238"/>
  <c r="BK235"/>
  <c r="J231"/>
  <c r="J212"/>
  <c r="J209"/>
  <c r="BK205"/>
  <c r="BK202"/>
  <c r="BK199"/>
  <c r="J197"/>
  <c r="BK192"/>
  <c r="BK186"/>
  <c r="BK182"/>
  <c r="J180"/>
  <c r="J176"/>
  <c r="J174"/>
  <c r="J171"/>
  <c r="J156"/>
  <c r="J154"/>
  <c r="J152"/>
  <c r="BK145"/>
  <c r="J143"/>
  <c r="J136"/>
  <c r="J134"/>
  <c i="2" r="J168"/>
  <c r="BK155"/>
  <c r="BK153"/>
  <c r="BK151"/>
  <c r="J143"/>
  <c r="BK130"/>
  <c r="J127"/>
  <c l="1" r="T121"/>
  <c r="T120"/>
  <c r="R161"/>
  <c i="3" r="T128"/>
  <c r="BK222"/>
  <c r="J222"/>
  <c r="J101"/>
  <c r="BK234"/>
  <c r="J234"/>
  <c r="J102"/>
  <c r="BK250"/>
  <c r="J250"/>
  <c r="J103"/>
  <c i="4" r="BK124"/>
  <c r="J124"/>
  <c r="J98"/>
  <c r="R124"/>
  <c r="P127"/>
  <c r="P132"/>
  <c i="2" r="R121"/>
  <c r="R120"/>
  <c r="R119"/>
  <c r="T161"/>
  <c i="3" r="BK128"/>
  <c r="J128"/>
  <c r="J97"/>
  <c r="BK211"/>
  <c r="J211"/>
  <c r="J100"/>
  <c r="T211"/>
  <c r="T196"/>
  <c r="T173"/>
  <c r="P222"/>
  <c r="T234"/>
  <c r="T250"/>
  <c i="4" r="BK127"/>
  <c r="J127"/>
  <c r="J99"/>
  <c r="T132"/>
  <c i="2" r="P121"/>
  <c r="P120"/>
  <c r="P119"/>
  <c i="1" r="AU95"/>
  <c i="2" r="P161"/>
  <c i="3" r="R128"/>
  <c r="R211"/>
  <c r="R196"/>
  <c r="R173"/>
  <c r="R222"/>
  <c r="P234"/>
  <c r="R250"/>
  <c i="4" r="T127"/>
  <c r="BK132"/>
  <c r="J132"/>
  <c r="J100"/>
  <c i="2" r="BK121"/>
  <c r="J121"/>
  <c r="J98"/>
  <c r="BK161"/>
  <c r="J161"/>
  <c r="J99"/>
  <c i="3" r="P128"/>
  <c r="P211"/>
  <c r="P196"/>
  <c r="P173"/>
  <c r="T222"/>
  <c r="R234"/>
  <c r="P250"/>
  <c i="4" r="P124"/>
  <c r="P123"/>
  <c r="P122"/>
  <c i="1" r="AU97"/>
  <c i="4" r="T124"/>
  <c r="T123"/>
  <c r="T122"/>
  <c r="R127"/>
  <c r="R132"/>
  <c i="2" r="J92"/>
  <c r="F115"/>
  <c r="BE133"/>
  <c r="BE138"/>
  <c r="BE146"/>
  <c r="BE147"/>
  <c r="BE170"/>
  <c i="3" r="E85"/>
  <c r="J89"/>
  <c r="F92"/>
  <c r="J123"/>
  <c r="BE138"/>
  <c r="BE146"/>
  <c r="BE160"/>
  <c r="BE165"/>
  <c r="BE167"/>
  <c r="BE209"/>
  <c r="BE212"/>
  <c r="BE223"/>
  <c r="BE228"/>
  <c r="BE235"/>
  <c r="BE239"/>
  <c r="BE241"/>
  <c r="BE242"/>
  <c r="BE243"/>
  <c r="BE252"/>
  <c r="BE258"/>
  <c r="BE266"/>
  <c r="BK257"/>
  <c r="J257"/>
  <c r="J104"/>
  <c i="4" r="F91"/>
  <c r="J119"/>
  <c i="2" r="E85"/>
  <c r="J89"/>
  <c r="F92"/>
  <c r="BE122"/>
  <c r="BE124"/>
  <c r="BE127"/>
  <c r="BE141"/>
  <c r="BE143"/>
  <c r="BE144"/>
  <c r="BE145"/>
  <c r="BE153"/>
  <c r="BE155"/>
  <c r="BE159"/>
  <c r="BE162"/>
  <c i="3" r="J124"/>
  <c r="BE129"/>
  <c r="BE134"/>
  <c r="BE143"/>
  <c r="BE148"/>
  <c r="BE150"/>
  <c r="BE154"/>
  <c r="BE158"/>
  <c r="BE169"/>
  <c r="BE171"/>
  <c r="BE174"/>
  <c r="BE190"/>
  <c r="BE194"/>
  <c r="BE205"/>
  <c r="BE226"/>
  <c r="BE233"/>
  <c r="BE237"/>
  <c r="BE238"/>
  <c r="BE263"/>
  <c r="BK265"/>
  <c r="J265"/>
  <c r="J107"/>
  <c i="4" r="J89"/>
  <c r="F119"/>
  <c r="BE125"/>
  <c r="BE126"/>
  <c r="BE138"/>
  <c r="BK135"/>
  <c r="J135"/>
  <c r="J101"/>
  <c r="BK137"/>
  <c r="J137"/>
  <c r="J102"/>
  <c i="2" r="J115"/>
  <c r="BE130"/>
  <c r="BE135"/>
  <c r="BE149"/>
  <c r="BE151"/>
  <c r="BE166"/>
  <c i="3" r="F123"/>
  <c r="BE136"/>
  <c r="BE186"/>
  <c r="BE197"/>
  <c r="BE199"/>
  <c r="BE202"/>
  <c r="BE217"/>
  <c r="BE244"/>
  <c r="BE251"/>
  <c r="BE253"/>
  <c r="BE255"/>
  <c i="4" r="J118"/>
  <c r="BE128"/>
  <c r="BE136"/>
  <c i="2" r="BE168"/>
  <c i="3" r="BE145"/>
  <c r="BE152"/>
  <c r="BE156"/>
  <c r="BE176"/>
  <c r="BE180"/>
  <c r="BE182"/>
  <c r="BE192"/>
  <c r="BE231"/>
  <c r="BK196"/>
  <c r="J196"/>
  <c r="J99"/>
  <c r="BK262"/>
  <c r="J262"/>
  <c r="J106"/>
  <c i="4" r="E85"/>
  <c r="BE130"/>
  <c r="BE131"/>
  <c r="BE133"/>
  <c r="BE134"/>
  <c i="2" r="F35"/>
  <c i="1" r="BB95"/>
  <c i="3" r="J34"/>
  <c i="1" r="AW96"/>
  <c i="4" r="J34"/>
  <c i="1" r="AW97"/>
  <c i="4" r="F37"/>
  <c i="1" r="BD97"/>
  <c i="4" r="F35"/>
  <c i="1" r="BB97"/>
  <c i="2" r="F34"/>
  <c i="1" r="BA95"/>
  <c i="4" r="F36"/>
  <c i="1" r="BC97"/>
  <c i="2" r="F37"/>
  <c i="1" r="BD95"/>
  <c i="3" r="F34"/>
  <c i="1" r="BA96"/>
  <c i="2" r="F36"/>
  <c i="1" r="BC95"/>
  <c i="3" r="F37"/>
  <c i="1" r="BD96"/>
  <c i="4" r="F34"/>
  <c i="1" r="BA97"/>
  <c i="3" r="F35"/>
  <c i="1" r="BB96"/>
  <c i="3" r="F36"/>
  <c i="1" r="BC96"/>
  <c i="2" r="J34"/>
  <c i="1" r="AW95"/>
  <c i="3" l="1" r="P127"/>
  <c i="1" r="AU96"/>
  <c i="3" r="R127"/>
  <c r="T127"/>
  <c i="2" r="T119"/>
  <c i="4" r="R123"/>
  <c r="R122"/>
  <c i="3" r="BK173"/>
  <c r="J173"/>
  <c r="J98"/>
  <c i="4" r="BK123"/>
  <c r="J123"/>
  <c r="J97"/>
  <c i="2" r="BK120"/>
  <c r="J120"/>
  <c r="J97"/>
  <c i="3" r="BK261"/>
  <c r="J261"/>
  <c r="J105"/>
  <c i="1" r="AU94"/>
  <c r="BB94"/>
  <c r="W31"/>
  <c r="BC94"/>
  <c r="W32"/>
  <c i="2" r="J33"/>
  <c i="1" r="AV95"/>
  <c r="AT95"/>
  <c r="BA94"/>
  <c r="W30"/>
  <c i="3" r="F33"/>
  <c i="1" r="AZ96"/>
  <c i="4" r="F33"/>
  <c i="1" r="AZ97"/>
  <c i="3" r="J33"/>
  <c i="1" r="AV96"/>
  <c r="AT96"/>
  <c r="BD94"/>
  <c r="W33"/>
  <c i="2" r="F33"/>
  <c i="1" r="AZ95"/>
  <c i="4" r="J33"/>
  <c i="1" r="AV97"/>
  <c r="AT97"/>
  <c i="3" l="1" r="BK127"/>
  <c r="J127"/>
  <c r="J96"/>
  <c i="2" r="BK119"/>
  <c r="J119"/>
  <c i="4" r="BK122"/>
  <c r="J122"/>
  <c i="1" r="AZ94"/>
  <c r="AV94"/>
  <c r="AK29"/>
  <c r="AW94"/>
  <c r="AK30"/>
  <c r="AY94"/>
  <c i="4" r="J30"/>
  <c i="1" r="AG97"/>
  <c r="AN97"/>
  <c i="2" r="J30"/>
  <c i="1" r="AG95"/>
  <c r="AN95"/>
  <c r="AX94"/>
  <c i="2" l="1" r="J39"/>
  <c i="4" r="J96"/>
  <c i="2" r="J96"/>
  <c i="4" r="J39"/>
  <c i="1" r="W29"/>
  <c i="3" r="J30"/>
  <c i="1" r="AG96"/>
  <c r="AN96"/>
  <c r="AT94"/>
  <c i="3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<sst xmlns="http://schemas.openxmlformats.org/spreadsheetml/2006/main">
  <si>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</si>
  <si>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</si>
  <si>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</si>
  <si>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</si>
  <si>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</si>
  <si>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{3cabaffc-01df-4abe-87a0-dad9a36fc848}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</si>
  <si>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</si>
  <si>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</si>
  <si>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</si>
  <si>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</si>
  <si>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</si>
  <si>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</si>
  <si>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</si>
  <si>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</si>
  <si>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D19027-04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</si>
  <si>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</si>
  <si>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</si>
  <si>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propustku v km 66,781</t>
  </si>
  <si>
    <t>KSO:</t>
  </si>
  <si>
    <t>CC-CZ:</t>
  </si>
  <si>
    <t>Místo:</t>
  </si>
  <si>
    <t xml:space="preserve"> </t>
  </si>
  <si>
    <t>Datum:</t>
  </si>
  <si>
    <t>4. 3. 2020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</si>
  <si>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</si>
  <si>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</si>
  <si>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</si>
  <si>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</si>
  <si>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</si>
  <si>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</si>
  <si>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</si>
  <si>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</si>
  <si>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</si>
  <si>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</si>
  <si>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</si>
  <si>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</si>
  <si>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</si>
  <si>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</si>
  <si>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</si>
  <si>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</si>
  <si>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</si>
  <si>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</si>
  <si>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</si>
  <si>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</si>
  <si>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</si>
  <si>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</si>
  <si>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</si>
  <si>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</si>
  <si>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</si>
  <si>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</si>
  <si>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</si>
  <si>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</si>
  <si>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</si>
  <si>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</si>
  <si>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</si>
  <si>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</si>
  <si>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</si>
  <si>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</si>
  <si>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</si>
  <si>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</si>
  <si>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</si>
  <si>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</si>
  <si>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</si>
  <si>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</si>
  <si>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</si>
  <si>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</si>
  <si>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</si>
  <si>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</si>
  <si>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</si>
  <si>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</si>
  <si>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</si>
  <si>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</si>
  <si>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</si>
  <si>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</si>
  <si>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</si>
  <si>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</si>
  <si>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</si>
  <si>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</si>
  <si>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</si>
  <si>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Železniční svršek na propustku v km 66,781</t>
  </si>
  <si>
    <t>STA</t>
  </si>
  <si>
    <t>1</t>
  </si>
  <si>
    <t>{c611a7d9-a454-4ebf-8930-b439f7b9e2e3}</t>
  </si>
  <si>
    <t>2</t>
  </si>
  <si>
    <t>SO 02</t>
  </si>
  <si>
    <t>{9b3cd5ea-fd58-4578-9496-cd59ccbe587d}</t>
  </si>
  <si>
    <t>VRN</t>
  </si>
  <si>
    <t>Vedlejší rozpočtové náklady</t>
  </si>
  <si>
    <t>{6065f7bf-30ee-4ac7-baf4-67424d772b12}</t>
  </si>
  <si>
    <t>KRYCÍ LIST SOUPISU PRACÍ</t>
  </si>
  <si>
    <t>Objekt:</t>
  </si>
  <si>
    <t>SO 01 - Železniční svršek na propustku v km 66,781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</si>
  <si>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</si>
  <si>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</si>
  <si>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</si>
  <si>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</si>
  <si>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</si>
  <si>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</si>
  <si>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</si>
  <si>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</si>
  <si>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</si>
  <si>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</si>
  <si>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</si>
  <si>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</si>
  <si>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</si>
  <si>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</si>
  <si>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</si>
  <si>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</si>
  <si>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</si>
  <si>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</si>
  <si>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</si>
  <si>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</si>
  <si>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</si>
  <si>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</si>
  <si>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</si>
  <si>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</si>
  <si>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</si>
  <si>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</si>
  <si>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</si>
  <si>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</si>
  <si>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</t>
  </si>
  <si>
    <t>km</t>
  </si>
  <si>
    <t>Sborník UOŽI 01 2019</t>
  </si>
  <si>
    <t>4</t>
  </si>
  <si>
    <t>-84589848</t>
  </si>
  <si>
    <t>VV</t>
  </si>
  <si>
    <t>300/1000</t>
  </si>
  <si>
    <t>5905055010</t>
  </si>
  <si>
    <t>Odstranění kolejového lože odtěžením kolej</t>
  </si>
  <si>
    <t>m3</t>
  </si>
  <si>
    <t>931629265</t>
  </si>
  <si>
    <t>P</t>
  </si>
  <si>
    <t>Poznámka k položce:_x000d_
S3/1</t>
  </si>
  <si>
    <t>2,1*12,0</t>
  </si>
  <si>
    <t>3</t>
  </si>
  <si>
    <t>5905060010</t>
  </si>
  <si>
    <t>Zřízení kolejového lože z kameniva kolej</t>
  </si>
  <si>
    <t>-1663927951</t>
  </si>
  <si>
    <t>Poznámka k položce:_x000d_
S 3/1</t>
  </si>
  <si>
    <t>5905100010</t>
  </si>
  <si>
    <t>Souvislá úprava profilu KL strojně v koleji otevřeného</t>
  </si>
  <si>
    <t>-1726942566</t>
  </si>
  <si>
    <t>0,250</t>
  </si>
  <si>
    <t>5905105030</t>
  </si>
  <si>
    <t>Doplnění KL kamenivem souvisle v koleji</t>
  </si>
  <si>
    <t>1725717758</t>
  </si>
  <si>
    <t>300*3,4*0,05*0,5"doplnění KL pro GPK koleje"</t>
  </si>
  <si>
    <t>6</t>
  </si>
  <si>
    <t>5906130380</t>
  </si>
  <si>
    <t>Montáž kolejového roštu v ose koleje pražce betonové vystrojené tv. S49 rozdělení "c"</t>
  </si>
  <si>
    <t>-595600004</t>
  </si>
  <si>
    <t>Poznámka k položce:_x000d_
SR103/2 (S)</t>
  </si>
  <si>
    <t>50/1000</t>
  </si>
  <si>
    <t>7</t>
  </si>
  <si>
    <t>5906140190</t>
  </si>
  <si>
    <t>Demontáž kolejového roštu (KR) koleje v ose koleje pražce betonové tv. S49 rozdělení "c"</t>
  </si>
  <si>
    <t>1737724699</t>
  </si>
  <si>
    <t>8</t>
  </si>
  <si>
    <t>5908005030</t>
  </si>
  <si>
    <t>Oprava kolejnicového styku výměna spojky tv. S49</t>
  </si>
  <si>
    <t>kus</t>
  </si>
  <si>
    <t>1825285606</t>
  </si>
  <si>
    <t>9</t>
  </si>
  <si>
    <t>M</t>
  </si>
  <si>
    <t>5958101010</t>
  </si>
  <si>
    <t>Součásti spojovací kolejnicové spojky tv. S1 580 mm</t>
  </si>
  <si>
    <t>-1347147259</t>
  </si>
  <si>
    <t>10</t>
  </si>
  <si>
    <t>5958116000</t>
  </si>
  <si>
    <t>Matice M24</t>
  </si>
  <si>
    <t>17084812</t>
  </si>
  <si>
    <t>11</t>
  </si>
  <si>
    <t>5958107000</t>
  </si>
  <si>
    <t>Šroub spojkový M24 x 120 mm</t>
  </si>
  <si>
    <t>296006194</t>
  </si>
  <si>
    <t>12</t>
  </si>
  <si>
    <t>5958134040</t>
  </si>
  <si>
    <t>Součásti upevňovací kroužek pružný dvojitý Fe 6</t>
  </si>
  <si>
    <t>-1273086617</t>
  </si>
  <si>
    <t>13</t>
  </si>
  <si>
    <t>5958128010</t>
  </si>
  <si>
    <t>Komplety ŽS 4 (šroub RS 1, matice M 24, podložka Fe6, svěrka ŽS4)</t>
  </si>
  <si>
    <t>626396158</t>
  </si>
  <si>
    <t>25*4</t>
  </si>
  <si>
    <t>14</t>
  </si>
  <si>
    <t>5956101030</t>
  </si>
  <si>
    <t xml:space="preserve">Pražec dřevěný příčný vystrojený   buk 2600x260x160 mm</t>
  </si>
  <si>
    <t>-971944723</t>
  </si>
  <si>
    <t>"nové pražce v rozsahu výkopu"25</t>
  </si>
  <si>
    <t>5909010030</t>
  </si>
  <si>
    <t>Ojedinělé ruční podbití pražců nebo podpor příčných betonových</t>
  </si>
  <si>
    <t>-1111034502</t>
  </si>
  <si>
    <t>12/0,6"druhé podbití-ručně, pouze na délku výkopu</t>
  </si>
  <si>
    <t>16</t>
  </si>
  <si>
    <t>5909030020</t>
  </si>
  <si>
    <t>Úprava směrového a výškového uspořádání koleje následná pražce betonové</t>
  </si>
  <si>
    <t>875576612</t>
  </si>
  <si>
    <t>"1. podbití 250 m" 0,250</t>
  </si>
  <si>
    <t>17</t>
  </si>
  <si>
    <t>5955101000.1</t>
  </si>
  <si>
    <t>Kamenivo drcené štěrk frakce 31,5/63 třídy BI</t>
  </si>
  <si>
    <t>t</t>
  </si>
  <si>
    <t>1666373694</t>
  </si>
  <si>
    <t>25,5*1,8 "doplnění KL pro GPK koleje"</t>
  </si>
  <si>
    <t>12*2,1*1,8</t>
  </si>
  <si>
    <t>Součet</t>
  </si>
  <si>
    <t>18</t>
  </si>
  <si>
    <t>5958158005</t>
  </si>
  <si>
    <t xml:space="preserve">Podložka pryžová pod patu kolejnice S49  183/126/6</t>
  </si>
  <si>
    <t>-534751682</t>
  </si>
  <si>
    <t>50/0,6*2</t>
  </si>
  <si>
    <t>OST</t>
  </si>
  <si>
    <t>Ostatní</t>
  </si>
  <si>
    <t>19</t>
  </si>
  <si>
    <t>9902100300</t>
  </si>
  <si>
    <t>Doprava mechanizací přes 3,5 t Měrnou jednotkou je t přepravovaného materiálu. sypanin kameniva, písku, suti, dlažebních kostek, atd. do 30 km</t>
  </si>
  <si>
    <t>918554746</t>
  </si>
  <si>
    <t>"Odvoz kameniva"25,2*1,8</t>
  </si>
  <si>
    <t>"Dovoz kameniva" 91,26</t>
  </si>
  <si>
    <t>20</t>
  </si>
  <si>
    <t>9903100200</t>
  </si>
  <si>
    <t>Přeprava mechanizace na místo prováděných prací o hmotnosti do 12 t do 200 km</t>
  </si>
  <si>
    <t>512</t>
  </si>
  <si>
    <t>710867327</t>
  </si>
  <si>
    <t>"Dvoucestný bagr"1</t>
  </si>
  <si>
    <t>9903200200</t>
  </si>
  <si>
    <t>Přeprava mechanizace na místo prováděných prací o hmotnosti přes 12 t do 200 km</t>
  </si>
  <si>
    <t>-1952016289</t>
  </si>
  <si>
    <t>"Najetí podbíječky"1</t>
  </si>
  <si>
    <t>22</t>
  </si>
  <si>
    <t>9909000100</t>
  </si>
  <si>
    <t>Poplatek za uložení suti nebo hmot na oficiální skládku</t>
  </si>
  <si>
    <t>-285325635</t>
  </si>
  <si>
    <t>25,2*1,8"odstraněné KL"</t>
  </si>
  <si>
    <t>SO 02 - Oprava propustku v km 66,781</t>
  </si>
  <si>
    <t>1 - Zemní práce</t>
  </si>
  <si>
    <t>2 - Zakládání</t>
  </si>
  <si>
    <t xml:space="preserve">    3 - Svislé a kompletní konstrukce</t>
  </si>
  <si>
    <t xml:space="preserve">      4 - Vodorovné konstrukce</t>
  </si>
  <si>
    <t>711 - Izolace proti vodě, vlhkosti a plynům</t>
  </si>
  <si>
    <t>9 - Ostatní konstrukce a práce-bourání</t>
  </si>
  <si>
    <t xml:space="preserve">96 -  Bourání konstrukcí</t>
  </si>
  <si>
    <t xml:space="preserve">99 -  Přesun hmot</t>
  </si>
  <si>
    <t xml:space="preserve">    997 - Přesun sutě</t>
  </si>
  <si>
    <t xml:space="preserve">    998 - Přesun hmot</t>
  </si>
  <si>
    <t>Zemní práce</t>
  </si>
  <si>
    <t>111251202</t>
  </si>
  <si>
    <t>Odstranění křovin a stromů průměru kmene do 100 mm i s kořeny sklonu terénu přes 1:5 z celkové plochy přes 100 do 500 m2 strojně</t>
  </si>
  <si>
    <t>m2</t>
  </si>
  <si>
    <t>CS ÚRS 2020 01</t>
  </si>
  <si>
    <t>2040267141</t>
  </si>
  <si>
    <t>Na stávajících svazích</t>
  </si>
  <si>
    <t>"Vlevo trati" 5*15</t>
  </si>
  <si>
    <t>"Vpravo trati"4*15</t>
  </si>
  <si>
    <t>115101202</t>
  </si>
  <si>
    <t>Čerpání vody na dopravní výšku do 10 m průměrný přítok do 1000 l/min</t>
  </si>
  <si>
    <t>hod</t>
  </si>
  <si>
    <t>-1833242385</t>
  </si>
  <si>
    <t>"při děštích" 16</t>
  </si>
  <si>
    <t>115101302</t>
  </si>
  <si>
    <t>Pohotovost čerpací soupravy pro dopravní výšku do 10 m přítok do 1000 l/min</t>
  </si>
  <si>
    <t>den</t>
  </si>
  <si>
    <t>-867656370</t>
  </si>
  <si>
    <t>121103112</t>
  </si>
  <si>
    <t>Skrývka zemin schopných zúrodnění ve svahu do 1:2</t>
  </si>
  <si>
    <t>-847422823</t>
  </si>
  <si>
    <t>"Vlevo trati" 5*12*0,1</t>
  </si>
  <si>
    <t>"Vpravo trati"12*2*0,1</t>
  </si>
  <si>
    <t>122252501</t>
  </si>
  <si>
    <t>Odkopávky a prokopávky nezapažené pro spodní stavbu železnic v hornině třídy těžitelnosti I, skupiny 3 objem do 100 m3 strojně</t>
  </si>
  <si>
    <t>-145677247</t>
  </si>
  <si>
    <t>(11+6,2)*0,5*2,1*3,2+(11+6,4)*0,5*2,13*2,125*0,5+(11+6,2)*0,5*2,06*2,125*0,5-2,6*1,3*7</t>
  </si>
  <si>
    <t>162751117</t>
  </si>
  <si>
    <t>Vodorovné přemístění do 10000 m výkopku/sypaniny z horniny třídy těžitelnosti I, skupiny 1 až 3</t>
  </si>
  <si>
    <t>341920452</t>
  </si>
  <si>
    <t>162751119</t>
  </si>
  <si>
    <t>Příplatek k vodorovnému přemístění výkopku/sypaniny z horniny třídy těžitelnosti I, skupiny 1 až 3 ZKD 1000 m přes 10000 m</t>
  </si>
  <si>
    <t>-1912544817</t>
  </si>
  <si>
    <t>"odvoz na skládku 20km"10*72,644</t>
  </si>
  <si>
    <t>171151101</t>
  </si>
  <si>
    <t>Hutnění boků násypů pro jakýkoliv sklon a míru zhutnění svahu</t>
  </si>
  <si>
    <t>1512705495</t>
  </si>
  <si>
    <t xml:space="preserve">"hutnění svahů násypu"  (3,5+4,0)*8,0</t>
  </si>
  <si>
    <t>171201211</t>
  </si>
  <si>
    <t>Poplatek za uložení odpadu ze sypaniny na skládce (skládkovné)</t>
  </si>
  <si>
    <t>314120870</t>
  </si>
  <si>
    <t>"nevyhovující zemina cca100%"1,8*72,4</t>
  </si>
  <si>
    <t>175101201</t>
  </si>
  <si>
    <t>Obsypání objektu nad přilehlým původním terénem sypaninou bez prohození, uloženou do 3 m</t>
  </si>
  <si>
    <t>1492588673</t>
  </si>
  <si>
    <t>72,4+10</t>
  </si>
  <si>
    <t>58343930</t>
  </si>
  <si>
    <t>kamenivo drcené hrubé frakce 16-32</t>
  </si>
  <si>
    <t>1744039579</t>
  </si>
  <si>
    <t>3,04*0,3*5,8*1,8</t>
  </si>
  <si>
    <t>181152302</t>
  </si>
  <si>
    <t>Úprava pláně pro silnice a dálnice v zářezech se zhutněním</t>
  </si>
  <si>
    <t>847453208</t>
  </si>
  <si>
    <t>2*10</t>
  </si>
  <si>
    <t>181252305</t>
  </si>
  <si>
    <t>Úprava pláně pro silnice a dálnice na násypech se zhutněním</t>
  </si>
  <si>
    <t>104101025</t>
  </si>
  <si>
    <t>"zemní pláň" 6,7*10</t>
  </si>
  <si>
    <t>181351003</t>
  </si>
  <si>
    <t>Rozprostření ornice tl vrstvy do 200 mm pl do 100 m2 v rovině nebo ve svahu do 1:5 strojně</t>
  </si>
  <si>
    <t>-1150934132</t>
  </si>
  <si>
    <t>181411122.2</t>
  </si>
  <si>
    <t>Založení lučního trávníku výsevem plochy do 1000 m2 ve svahu do 1:2</t>
  </si>
  <si>
    <t>627632383</t>
  </si>
  <si>
    <t>135</t>
  </si>
  <si>
    <t>00572474</t>
  </si>
  <si>
    <t>osivo směs travní krajinná-svahová</t>
  </si>
  <si>
    <t>kg</t>
  </si>
  <si>
    <t>-1487186584</t>
  </si>
  <si>
    <t>182201101.2</t>
  </si>
  <si>
    <t>Svahování násypů</t>
  </si>
  <si>
    <t>-135444445</t>
  </si>
  <si>
    <t>5*12+4*12</t>
  </si>
  <si>
    <t>58344197</t>
  </si>
  <si>
    <t>štěrkodrť frakce 0/63</t>
  </si>
  <si>
    <t>-674986925</t>
  </si>
  <si>
    <t>"náhrada nevyhovující zeminy 72m3 a dosypání 10m3"82*1,8</t>
  </si>
  <si>
    <t>Zakládání</t>
  </si>
  <si>
    <t>271532212</t>
  </si>
  <si>
    <t>Podsyp pod základové konstrukce se zhutněním z hrubého kameniva frakce 16 až 32 mm</t>
  </si>
  <si>
    <t>-346664170</t>
  </si>
  <si>
    <t>2,4*11*0,10</t>
  </si>
  <si>
    <t>273311124</t>
  </si>
  <si>
    <t>Základové desky z betonu prostého C 12/15</t>
  </si>
  <si>
    <t>130873376</t>
  </si>
  <si>
    <t>"podkladní vyrovnávací beton pod vtokovou jímku"0,6</t>
  </si>
  <si>
    <t>"podkladní vyrovnávací beton pod základovou desku" 1,8</t>
  </si>
  <si>
    <t>273311127</t>
  </si>
  <si>
    <t>Základové desky z betonu prostého C 25/30</t>
  </si>
  <si>
    <t>-2493565</t>
  </si>
  <si>
    <t>"betonové lože pod prefabrikáty + koncový práh základu viz výkres E.1.4" 3,1+0,7</t>
  </si>
  <si>
    <t>273354111</t>
  </si>
  <si>
    <t>Bednění základových desek - zřízení</t>
  </si>
  <si>
    <t>1168926070</t>
  </si>
  <si>
    <t>"podkladní beton" 2*(1,4+2,15)*0,1</t>
  </si>
  <si>
    <t>"lože pod prefabrikáty" 2*2*0,65*2,1+2*0,2*8,0+2*0,2*1,91</t>
  </si>
  <si>
    <t>23</t>
  </si>
  <si>
    <t>273354211</t>
  </si>
  <si>
    <t>Bednění základových desek - odstranění</t>
  </si>
  <si>
    <t>-1347169007</t>
  </si>
  <si>
    <t>24</t>
  </si>
  <si>
    <t>31316006</t>
  </si>
  <si>
    <t>síť výztužná svařovaná 100x100mm drát D 6mm</t>
  </si>
  <si>
    <t>-199580987</t>
  </si>
  <si>
    <t>"výztuž obkladu z lomového kamene + 10% "18,121*1,1</t>
  </si>
  <si>
    <t>25</t>
  </si>
  <si>
    <t>273362021</t>
  </si>
  <si>
    <t>Výztuž základových desek svařovanými sítěmi Kari</t>
  </si>
  <si>
    <t>-1991234007</t>
  </si>
  <si>
    <t>"výztuž základu včetně přesahů"0,237</t>
  </si>
  <si>
    <t>26</t>
  </si>
  <si>
    <t>274311126</t>
  </si>
  <si>
    <t>Základové pasy, prahy, věnce a ostruhy z betonu prostého C 20/25</t>
  </si>
  <si>
    <t>674735963</t>
  </si>
  <si>
    <t>"Základový práh dlažby" 0,4*0,8*2,7</t>
  </si>
  <si>
    <t>Svislé a kompletní konstrukce</t>
  </si>
  <si>
    <t>27</t>
  </si>
  <si>
    <t>341321410</t>
  </si>
  <si>
    <t>Stěny nosné ze ŽB tř. C 25/30</t>
  </si>
  <si>
    <t>1579213406</t>
  </si>
  <si>
    <t>"vtoková jímka"5,1</t>
  </si>
  <si>
    <t>28</t>
  </si>
  <si>
    <t>341351111</t>
  </si>
  <si>
    <t>Zřízení oboustranného bednění nosných stěn</t>
  </si>
  <si>
    <t>1865407486</t>
  </si>
  <si>
    <t>"Bednění stěn jímky"</t>
  </si>
  <si>
    <t>3,1*1,9*2+3,1*2,4*2+1,4*1,2*2*2</t>
  </si>
  <si>
    <t>29</t>
  </si>
  <si>
    <t>341351112</t>
  </si>
  <si>
    <t>Odstranění oboustranného bednění nosných stěn</t>
  </si>
  <si>
    <t>1548313378</t>
  </si>
  <si>
    <t>"odbednění stěn jímky"</t>
  </si>
  <si>
    <t>30</t>
  </si>
  <si>
    <t>341361821</t>
  </si>
  <si>
    <t>Výztuž stěn betonářskou ocelí 10 505</t>
  </si>
  <si>
    <t>126581882</t>
  </si>
  <si>
    <t>"prutový výztuž základu"0,072</t>
  </si>
  <si>
    <t>"výztuž vtokové jímky"0,656</t>
  </si>
  <si>
    <t>31</t>
  </si>
  <si>
    <t>389121111</t>
  </si>
  <si>
    <t>Osazení dílců rámové konstrukce propustků a podchodů hmotnosti do 5 t</t>
  </si>
  <si>
    <t>-578082696</t>
  </si>
  <si>
    <t>"Montáž propustku"8</t>
  </si>
  <si>
    <t>Vodorovné konstrukce</t>
  </si>
  <si>
    <t>32</t>
  </si>
  <si>
    <t>451311521</t>
  </si>
  <si>
    <t>Podklad pro dlažbu z betonu prostého vodostavebného V4 tř. B 20 vrstva tl nad 100 do 150 mm</t>
  </si>
  <si>
    <t>-732941523</t>
  </si>
  <si>
    <t>"dlažba dna jímky"2,5*0,9</t>
  </si>
  <si>
    <t>"dlažba na vtoku"4,1*1+1,4*1*2+4,1*0,7</t>
  </si>
  <si>
    <t>"dlažba na výtoku" 2,7*1,2+3,14*1,35*1,35*0,5</t>
  </si>
  <si>
    <t>33</t>
  </si>
  <si>
    <t>465513157</t>
  </si>
  <si>
    <t>Dlažba svahu u opěr z upraveného lomového žulového kamene LK 20 do lože C 25/30</t>
  </si>
  <si>
    <t>2145320730</t>
  </si>
  <si>
    <t>711</t>
  </si>
  <si>
    <t>Izolace proti vodě, vlhkosti a plynům</t>
  </si>
  <si>
    <t>34</t>
  </si>
  <si>
    <t>711511101</t>
  </si>
  <si>
    <t>Provedení hydroizolace potrubí za studena penetračním nátěrem</t>
  </si>
  <si>
    <t>-2034920870</t>
  </si>
  <si>
    <t>(02+0,45)*2*8,440 +(2*3,14*0,6-0,635)*8,440</t>
  </si>
  <si>
    <t>35</t>
  </si>
  <si>
    <t>11163150</t>
  </si>
  <si>
    <t>lak penetrační asfaltový</t>
  </si>
  <si>
    <t>-2026258124</t>
  </si>
  <si>
    <t>Poznámka k položce:_x000d_
Spotřeba 0,3-0,4kg/m2</t>
  </si>
  <si>
    <t>36</t>
  </si>
  <si>
    <t>711511102</t>
  </si>
  <si>
    <t>Provedení hydroizolace potrubí za studena asfaltovým lakem</t>
  </si>
  <si>
    <t>-1770509387</t>
  </si>
  <si>
    <t>((02+0,45)*2*8,440 +(2*3,14*0,6-0,635)*8,440)*2</t>
  </si>
  <si>
    <t>37</t>
  </si>
  <si>
    <t>11163152</t>
  </si>
  <si>
    <t>lak hydroizolační asfaltový</t>
  </si>
  <si>
    <t>-1142271644</t>
  </si>
  <si>
    <t>Poznámka k položce:_x000d_
Spotřeba: 0,3-0,5 kg/m2</t>
  </si>
  <si>
    <t>38</t>
  </si>
  <si>
    <t>998711101</t>
  </si>
  <si>
    <t>Přesun hmot tonážní pro izolace proti vodě, vlhkosti a plynům v objektech výšky do 6 m</t>
  </si>
  <si>
    <t>320890292</t>
  </si>
  <si>
    <t>Ostatní konstrukce a práce-bourání</t>
  </si>
  <si>
    <t>39</t>
  </si>
  <si>
    <t>922571133</t>
  </si>
  <si>
    <t>Úprava drážní stezky ze štěrkopísku zhutněného tl 150 mm</t>
  </si>
  <si>
    <t>-1189375993</t>
  </si>
  <si>
    <t>(1,25+0,85)*24</t>
  </si>
  <si>
    <t>40</t>
  </si>
  <si>
    <t>592211604D</t>
  </si>
  <si>
    <t>Žlb trouba patková DN 800</t>
  </si>
  <si>
    <t>-936950097</t>
  </si>
  <si>
    <t>41</t>
  </si>
  <si>
    <t>592211605D</t>
  </si>
  <si>
    <t>Žlb trouba patková DN 800 vtokový díl šikmý</t>
  </si>
  <si>
    <t>-1066729901</t>
  </si>
  <si>
    <t>42</t>
  </si>
  <si>
    <t>56230625R</t>
  </si>
  <si>
    <t>Kompozitní rošt 30x30/60 včetně rámu a montáže</t>
  </si>
  <si>
    <t>Ks</t>
  </si>
  <si>
    <t>-1632016852</t>
  </si>
  <si>
    <t>"kompozitní rošt včetně rámu a montáže"1</t>
  </si>
  <si>
    <t>43</t>
  </si>
  <si>
    <t>936942211</t>
  </si>
  <si>
    <t>Zhotovení tabulky s letopočtem opravy mostu vložením šablony do bednění</t>
  </si>
  <si>
    <t>386275302</t>
  </si>
  <si>
    <t>44</t>
  </si>
  <si>
    <t>55243806</t>
  </si>
  <si>
    <t>stupadlo ocelové s PE povlakem forma A - P162mm</t>
  </si>
  <si>
    <t>-1308463653</t>
  </si>
  <si>
    <t>45</t>
  </si>
  <si>
    <t>953171031</t>
  </si>
  <si>
    <t>Osazování stupadel z betonářské oceli nebo litinových nádrže</t>
  </si>
  <si>
    <t>221427289</t>
  </si>
  <si>
    <t>46</t>
  </si>
  <si>
    <t>962021112</t>
  </si>
  <si>
    <t>Bourání mostních zdí a pilířů z kamene</t>
  </si>
  <si>
    <t>1413627873</t>
  </si>
  <si>
    <t>Odhad</t>
  </si>
  <si>
    <t>"čela" ((1,6+1)*2,1/2)*2</t>
  </si>
  <si>
    <t>"opěry" 1,6*0,7*5*2</t>
  </si>
  <si>
    <t>"nosná konstrukce"0,3*1,1*5</t>
  </si>
  <si>
    <t>96</t>
  </si>
  <si>
    <t xml:space="preserve"> Bourání konstrukcí</t>
  </si>
  <si>
    <t>47</t>
  </si>
  <si>
    <t>997211111</t>
  </si>
  <si>
    <t>Svislá doprava suti na v 3,5 m</t>
  </si>
  <si>
    <t>-1175355782</t>
  </si>
  <si>
    <t>48</t>
  </si>
  <si>
    <t>997211511</t>
  </si>
  <si>
    <t>Vodorovná doprava suti po suchu na vzdálenost do 1 km</t>
  </si>
  <si>
    <t>460508221</t>
  </si>
  <si>
    <t>49</t>
  </si>
  <si>
    <t>997211519</t>
  </si>
  <si>
    <t>Příplatek ZKD 1 km u vodorovné dopravy suti</t>
  </si>
  <si>
    <t>1819062372</t>
  </si>
  <si>
    <t>"odvoz na skládku 20km"45,592*20</t>
  </si>
  <si>
    <t>50</t>
  </si>
  <si>
    <t>997211611</t>
  </si>
  <si>
    <t>Nakládání suti na dopravní prostředky pro vodorovnou dopravu</t>
  </si>
  <si>
    <t>1134966392</t>
  </si>
  <si>
    <t>45,592</t>
  </si>
  <si>
    <t>99</t>
  </si>
  <si>
    <t xml:space="preserve"> Přesun hmot</t>
  </si>
  <si>
    <t>51</t>
  </si>
  <si>
    <t>992114151</t>
  </si>
  <si>
    <t>Vodorovné přemístění mostních dílců z ŽB na vzdálenost 5000 m do hmotnosti 5 t</t>
  </si>
  <si>
    <t>1320733136</t>
  </si>
  <si>
    <t>převoz prefabrikátů na stavbu</t>
  </si>
  <si>
    <t>997</t>
  </si>
  <si>
    <t>Přesun sutě</t>
  </si>
  <si>
    <t>52</t>
  </si>
  <si>
    <t>997221655</t>
  </si>
  <si>
    <t>Poplatek za uložení na skládce (skládkovné) zeminy a kamení kód odpadu 17 05 04</t>
  </si>
  <si>
    <t>1763830833</t>
  </si>
  <si>
    <t>998</t>
  </si>
  <si>
    <t>Přesun hmot</t>
  </si>
  <si>
    <t>53</t>
  </si>
  <si>
    <t>998212111</t>
  </si>
  <si>
    <t>Přesun hmot pro mosty zděné, monolitické betonové nebo ocelové v do 20 m</t>
  </si>
  <si>
    <t>1212137022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</si>
  <si>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</si>
  <si>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</si>
  <si>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</si>
  <si>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</si>
  <si>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</si>
  <si>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</si>
  <si>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</si>
  <si>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</si>
  <si>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012303000</t>
  </si>
  <si>
    <t>Geodetické práce po výstavbě</t>
  </si>
  <si>
    <t>kpl</t>
  </si>
  <si>
    <t>CS ÚRS 2019 02</t>
  </si>
  <si>
    <t>1024</t>
  </si>
  <si>
    <t>262659318</t>
  </si>
  <si>
    <t>013254000</t>
  </si>
  <si>
    <t>Dokumentace skutečného provedení stavby</t>
  </si>
  <si>
    <t>CS ÚRS 2019 01</t>
  </si>
  <si>
    <t>-1675855891</t>
  </si>
  <si>
    <t>VRN3</t>
  </si>
  <si>
    <t>Zařízení staveniště</t>
  </si>
  <si>
    <t>030001000</t>
  </si>
  <si>
    <t>-299023326</t>
  </si>
  <si>
    <t>032403000</t>
  </si>
  <si>
    <t>Provizorní komunikace</t>
  </si>
  <si>
    <t>-452400099</t>
  </si>
  <si>
    <t>035103001</t>
  </si>
  <si>
    <t>Pronájem ploch</t>
  </si>
  <si>
    <t>-1892940396</t>
  </si>
  <si>
    <t>VRN4</t>
  </si>
  <si>
    <t>Inženýrská činnost</t>
  </si>
  <si>
    <t>041103000</t>
  </si>
  <si>
    <t>Autorský dozor projektanta</t>
  </si>
  <si>
    <t>600610655</t>
  </si>
  <si>
    <t>043194000</t>
  </si>
  <si>
    <t>Ostatní zkoušky</t>
  </si>
  <si>
    <t>-901724669</t>
  </si>
  <si>
    <t>VRN6</t>
  </si>
  <si>
    <t>Územní vlivy</t>
  </si>
  <si>
    <t>065002000</t>
  </si>
  <si>
    <t>Mimostaveništní doprava materiálů</t>
  </si>
  <si>
    <t>Kč</t>
  </si>
  <si>
    <t>-340470816</t>
  </si>
  <si>
    <t>VRN7</t>
  </si>
  <si>
    <t>Provozní vlivy</t>
  </si>
  <si>
    <t>074002000</t>
  </si>
  <si>
    <t>Železniční a městský kolejový provoz</t>
  </si>
  <si>
    <t>-323171881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</si>
</sst>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D19027-04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propustku v km 66,781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4. 3. 2020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24.7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Železniční svršek...'!J30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'SO 01 - Železniční svršek...'!P119</f>
        <v>0</v>
      </c>
      <c r="AV95" s="128">
        <f>'SO 01 - Železniční svršek...'!J33</f>
        <v>0</v>
      </c>
      <c r="AW95" s="128">
        <f>'SO 01 - Železniční svršek...'!J34</f>
        <v>0</v>
      </c>
      <c r="AX95" s="128">
        <f>'SO 01 - Železniční svršek...'!J35</f>
        <v>0</v>
      </c>
      <c r="AY95" s="128">
        <f>'SO 01 - Železniční svršek...'!J36</f>
        <v>0</v>
      </c>
      <c r="AZ95" s="128">
        <f>'SO 01 - Železniční svršek...'!F33</f>
        <v>0</v>
      </c>
      <c r="BA95" s="128">
        <f>'SO 01 - Železniční svršek...'!F34</f>
        <v>0</v>
      </c>
      <c r="BB95" s="128">
        <f>'SO 01 - Železniční svršek...'!F35</f>
        <v>0</v>
      </c>
      <c r="BC95" s="128">
        <f>'SO 01 - Železniční svršek...'!F36</f>
        <v>0</v>
      </c>
      <c r="BD95" s="130">
        <f>'SO 01 - Železniční svršek...'!F37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17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02 - Oprava propustku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27">
        <v>0</v>
      </c>
      <c r="AT96" s="128">
        <f>ROUND(SUM(AV96:AW96),2)</f>
        <v>0</v>
      </c>
      <c r="AU96" s="129">
        <f>'SO 02 - Oprava propustku ...'!P127</f>
        <v>0</v>
      </c>
      <c r="AV96" s="128">
        <f>'SO 02 - Oprava propustku ...'!J33</f>
        <v>0</v>
      </c>
      <c r="AW96" s="128">
        <f>'SO 02 - Oprava propustku ...'!J34</f>
        <v>0</v>
      </c>
      <c r="AX96" s="128">
        <f>'SO 02 - Oprava propustku ...'!J35</f>
        <v>0</v>
      </c>
      <c r="AY96" s="128">
        <f>'SO 02 - Oprava propustku ...'!J36</f>
        <v>0</v>
      </c>
      <c r="AZ96" s="128">
        <f>'SO 02 - Oprava propustku ...'!F33</f>
        <v>0</v>
      </c>
      <c r="BA96" s="128">
        <f>'SO 02 - Oprava propustku ...'!F34</f>
        <v>0</v>
      </c>
      <c r="BB96" s="128">
        <f>'SO 02 - Oprava propustku ...'!F35</f>
        <v>0</v>
      </c>
      <c r="BC96" s="128">
        <f>'SO 02 - Oprava propustku ...'!F36</f>
        <v>0</v>
      </c>
      <c r="BD96" s="130">
        <f>'SO 02 - Oprava propustku ...'!F37</f>
        <v>0</v>
      </c>
      <c r="BE96" s="7"/>
      <c r="BT96" s="131" t="s">
        <v>81</v>
      </c>
      <c r="BV96" s="131" t="s">
        <v>75</v>
      </c>
      <c r="BW96" s="131" t="s">
        <v>85</v>
      </c>
      <c r="BX96" s="131" t="s">
        <v>5</v>
      </c>
      <c r="CL96" s="131" t="s">
        <v>1</v>
      </c>
      <c r="CM96" s="131" t="s">
        <v>83</v>
      </c>
    </row>
    <row r="97" s="7" customFormat="1" ht="16.5" customHeight="1">
      <c r="A97" s="119" t="s">
        <v>77</v>
      </c>
      <c r="B97" s="120"/>
      <c r="C97" s="121"/>
      <c r="D97" s="122" t="s">
        <v>86</v>
      </c>
      <c r="E97" s="122"/>
      <c r="F97" s="122"/>
      <c r="G97" s="122"/>
      <c r="H97" s="122"/>
      <c r="I97" s="123"/>
      <c r="J97" s="122" t="s">
        <v>87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'VRN - Vedlejší rozpočtové...'!J30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80</v>
      </c>
      <c r="AR97" s="126"/>
      <c r="AS97" s="132">
        <v>0</v>
      </c>
      <c r="AT97" s="133">
        <f>ROUND(SUM(AV97:AW97),2)</f>
        <v>0</v>
      </c>
      <c r="AU97" s="134">
        <f>'VRN - Vedlejší rozpočtové...'!P122</f>
        <v>0</v>
      </c>
      <c r="AV97" s="133">
        <f>'VRN - Vedlejší rozpočtové...'!J33</f>
        <v>0</v>
      </c>
      <c r="AW97" s="133">
        <f>'VRN - Vedlejší rozpočtové...'!J34</f>
        <v>0</v>
      </c>
      <c r="AX97" s="133">
        <f>'VRN - Vedlejší rozpočtové...'!J35</f>
        <v>0</v>
      </c>
      <c r="AY97" s="133">
        <f>'VRN - Vedlejší rozpočtové...'!J36</f>
        <v>0</v>
      </c>
      <c r="AZ97" s="133">
        <f>'VRN - Vedlejší rozpočtové...'!F33</f>
        <v>0</v>
      </c>
      <c r="BA97" s="133">
        <f>'VRN - Vedlejší rozpočtové...'!F34</f>
        <v>0</v>
      </c>
      <c r="BB97" s="133">
        <f>'VRN - Vedlejší rozpočtové...'!F35</f>
        <v>0</v>
      </c>
      <c r="BC97" s="133">
        <f>'VRN - Vedlejší rozpočtové...'!F36</f>
        <v>0</v>
      </c>
      <c r="BD97" s="135">
        <f>'VRN - Vedlejší rozpočtové...'!F37</f>
        <v>0</v>
      </c>
      <c r="BE97" s="7"/>
      <c r="BT97" s="131" t="s">
        <v>81</v>
      </c>
      <c r="BV97" s="131" t="s">
        <v>75</v>
      </c>
      <c r="BW97" s="131" t="s">
        <v>88</v>
      </c>
      <c r="BX97" s="131" t="s">
        <v>5</v>
      </c>
      <c r="CL97" s="131" t="s">
        <v>1</v>
      </c>
      <c r="CM97" s="131" t="s">
        <v>83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mjtgbbaCruDwyM2FYPQIVt0EHlOoRRqn1IKgLHzcXYey/+S2jrIwoEqBvMWZ2zyMNv+xoSvs2itAIY164OeEVg==" hashValue="KgQ5l9kcPvS/5SMd819/v9/j1SWVX8CLNe/BJEooI+IeNyPhDWDQ3kDq1seCYomAXk825KpoWJZ5wI2dNZITeg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1 - Železniční svršek...'!C2" display="/"/>
    <hyperlink ref="A96" location="'SO 02 - Oprava propustku ...'!C2" display="/"/>
    <hyperlink ref="A9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83</v>
      </c>
    </row>
    <row r="4" s="1" customFormat="1" ht="24.96" customHeight="1">
      <c r="B4" s="20"/>
      <c r="D4" s="140" t="s">
        <v>89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Oprava propustku v km 66,781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90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91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4. 3. 2020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26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26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ROUND((SUM(BE119:BE171)),  2)</f>
        <v>0</v>
      </c>
      <c r="G33" s="38"/>
      <c r="H33" s="38"/>
      <c r="I33" s="162">
        <v>0.20999999999999999</v>
      </c>
      <c r="J33" s="161">
        <f>ROUND(((SUM(BE119:BE171))*I33),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ROUND((SUM(BF119:BF171)),  2)</f>
        <v>0</v>
      </c>
      <c r="G34" s="38"/>
      <c r="H34" s="38"/>
      <c r="I34" s="162">
        <v>0.14999999999999999</v>
      </c>
      <c r="J34" s="161">
        <f>ROUND(((SUM(BF119:BF171))*I34),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ROUND((SUM(BG119:BG171)),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ROUND((SUM(BH119:BH171)),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ROUND((SUM(BI119:BI171)),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92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7" t="str">
        <f>E7</f>
        <v>Oprava propustku v km 66,781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90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01 - Železniční svršek na propustku v km 66,781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4. 3. 2020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8" t="s">
        <v>93</v>
      </c>
      <c r="D94" s="189"/>
      <c r="E94" s="189"/>
      <c r="F94" s="189"/>
      <c r="G94" s="189"/>
      <c r="H94" s="189"/>
      <c r="I94" s="190"/>
      <c r="J94" s="191" t="s">
        <v>94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95</v>
      </c>
      <c r="D96" s="40"/>
      <c r="E96" s="40"/>
      <c r="F96" s="40"/>
      <c r="G96" s="40"/>
      <c r="H96" s="40"/>
      <c r="I96" s="144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96</v>
      </c>
    </row>
    <row r="97" hidden="1" s="9" customFormat="1" ht="24.96" customHeight="1">
      <c r="A97" s="9"/>
      <c r="B97" s="193"/>
      <c r="C97" s="194"/>
      <c r="D97" s="195" t="s">
        <v>97</v>
      </c>
      <c r="E97" s="196"/>
      <c r="F97" s="196"/>
      <c r="G97" s="196"/>
      <c r="H97" s="196"/>
      <c r="I97" s="197"/>
      <c r="J97" s="198">
        <f>J120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0"/>
      <c r="C98" s="201"/>
      <c r="D98" s="202" t="s">
        <v>98</v>
      </c>
      <c r="E98" s="203"/>
      <c r="F98" s="203"/>
      <c r="G98" s="203"/>
      <c r="H98" s="203"/>
      <c r="I98" s="204"/>
      <c r="J98" s="205">
        <f>J121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93"/>
      <c r="C99" s="194"/>
      <c r="D99" s="195" t="s">
        <v>99</v>
      </c>
      <c r="E99" s="196"/>
      <c r="F99" s="196"/>
      <c r="G99" s="196"/>
      <c r="H99" s="196"/>
      <c r="I99" s="197"/>
      <c r="J99" s="198">
        <f>J161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144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183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/>
    <row r="103" hidden="1"/>
    <row r="104" hidden="1"/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186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100</v>
      </c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7" t="str">
        <f>E7</f>
        <v>Oprava propustku v km 66,781</v>
      </c>
      <c r="F109" s="32"/>
      <c r="G109" s="32"/>
      <c r="H109" s="32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90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01 - Železniční svršek na propustku v km 66,781</v>
      </c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147" t="s">
        <v>22</v>
      </c>
      <c r="J113" s="79" t="str">
        <f>IF(J12="","",J12)</f>
        <v>4. 3. 2020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147" t="s">
        <v>29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40"/>
      <c r="E116" s="40"/>
      <c r="F116" s="27" t="str">
        <f>IF(E18="","",E18)</f>
        <v>Vyplň údaj</v>
      </c>
      <c r="G116" s="40"/>
      <c r="H116" s="40"/>
      <c r="I116" s="147" t="s">
        <v>31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207"/>
      <c r="B118" s="208"/>
      <c r="C118" s="209" t="s">
        <v>101</v>
      </c>
      <c r="D118" s="210" t="s">
        <v>58</v>
      </c>
      <c r="E118" s="210" t="s">
        <v>54</v>
      </c>
      <c r="F118" s="210" t="s">
        <v>55</v>
      </c>
      <c r="G118" s="210" t="s">
        <v>102</v>
      </c>
      <c r="H118" s="210" t="s">
        <v>103</v>
      </c>
      <c r="I118" s="211" t="s">
        <v>104</v>
      </c>
      <c r="J118" s="210" t="s">
        <v>94</v>
      </c>
      <c r="K118" s="212" t="s">
        <v>105</v>
      </c>
      <c r="L118" s="213"/>
      <c r="M118" s="100" t="s">
        <v>1</v>
      </c>
      <c r="N118" s="101" t="s">
        <v>37</v>
      </c>
      <c r="O118" s="101" t="s">
        <v>106</v>
      </c>
      <c r="P118" s="101" t="s">
        <v>107</v>
      </c>
      <c r="Q118" s="101" t="s">
        <v>108</v>
      </c>
      <c r="R118" s="101" t="s">
        <v>109</v>
      </c>
      <c r="S118" s="101" t="s">
        <v>110</v>
      </c>
      <c r="T118" s="102" t="s">
        <v>111</v>
      </c>
      <c r="U118" s="207"/>
      <c r="V118" s="207"/>
      <c r="W118" s="207"/>
      <c r="X118" s="207"/>
      <c r="Y118" s="207"/>
      <c r="Z118" s="207"/>
      <c r="AA118" s="207"/>
      <c r="AB118" s="207"/>
      <c r="AC118" s="207"/>
      <c r="AD118" s="207"/>
      <c r="AE118" s="207"/>
    </row>
    <row r="119" s="2" customFormat="1" ht="22.8" customHeight="1">
      <c r="A119" s="38"/>
      <c r="B119" s="39"/>
      <c r="C119" s="107" t="s">
        <v>112</v>
      </c>
      <c r="D119" s="40"/>
      <c r="E119" s="40"/>
      <c r="F119" s="40"/>
      <c r="G119" s="40"/>
      <c r="H119" s="40"/>
      <c r="I119" s="144"/>
      <c r="J119" s="214">
        <f>BK119</f>
        <v>0</v>
      </c>
      <c r="K119" s="40"/>
      <c r="L119" s="44"/>
      <c r="M119" s="103"/>
      <c r="N119" s="215"/>
      <c r="O119" s="104"/>
      <c r="P119" s="216">
        <f>P120+P161</f>
        <v>0</v>
      </c>
      <c r="Q119" s="104"/>
      <c r="R119" s="216">
        <f>R120+R161</f>
        <v>98.617550060000013</v>
      </c>
      <c r="S119" s="104"/>
      <c r="T119" s="217">
        <f>T120+T161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72</v>
      </c>
      <c r="AU119" s="17" t="s">
        <v>96</v>
      </c>
      <c r="BK119" s="218">
        <f>BK120+BK161</f>
        <v>0</v>
      </c>
    </row>
    <row r="120" s="12" customFormat="1" ht="25.92" customHeight="1">
      <c r="A120" s="12"/>
      <c r="B120" s="219"/>
      <c r="C120" s="220"/>
      <c r="D120" s="221" t="s">
        <v>72</v>
      </c>
      <c r="E120" s="222" t="s">
        <v>113</v>
      </c>
      <c r="F120" s="222" t="s">
        <v>114</v>
      </c>
      <c r="G120" s="220"/>
      <c r="H120" s="220"/>
      <c r="I120" s="223"/>
      <c r="J120" s="224">
        <f>BK120</f>
        <v>0</v>
      </c>
      <c r="K120" s="220"/>
      <c r="L120" s="225"/>
      <c r="M120" s="226"/>
      <c r="N120" s="227"/>
      <c r="O120" s="227"/>
      <c r="P120" s="228">
        <f>P121</f>
        <v>0</v>
      </c>
      <c r="Q120" s="227"/>
      <c r="R120" s="228">
        <f>R121</f>
        <v>98.617550060000013</v>
      </c>
      <c r="S120" s="227"/>
      <c r="T120" s="229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0" t="s">
        <v>81</v>
      </c>
      <c r="AT120" s="231" t="s">
        <v>72</v>
      </c>
      <c r="AU120" s="231" t="s">
        <v>73</v>
      </c>
      <c r="AY120" s="230" t="s">
        <v>115</v>
      </c>
      <c r="BK120" s="232">
        <f>BK121</f>
        <v>0</v>
      </c>
    </row>
    <row r="121" s="12" customFormat="1" ht="22.8" customHeight="1">
      <c r="A121" s="12"/>
      <c r="B121" s="219"/>
      <c r="C121" s="220"/>
      <c r="D121" s="221" t="s">
        <v>72</v>
      </c>
      <c r="E121" s="233" t="s">
        <v>116</v>
      </c>
      <c r="F121" s="233" t="s">
        <v>117</v>
      </c>
      <c r="G121" s="220"/>
      <c r="H121" s="220"/>
      <c r="I121" s="223"/>
      <c r="J121" s="234">
        <f>BK121</f>
        <v>0</v>
      </c>
      <c r="K121" s="220"/>
      <c r="L121" s="225"/>
      <c r="M121" s="226"/>
      <c r="N121" s="227"/>
      <c r="O121" s="227"/>
      <c r="P121" s="228">
        <f>SUM(P122:P160)</f>
        <v>0</v>
      </c>
      <c r="Q121" s="227"/>
      <c r="R121" s="228">
        <f>SUM(R122:R160)</f>
        <v>98.617550060000013</v>
      </c>
      <c r="S121" s="227"/>
      <c r="T121" s="229">
        <f>SUM(T122:T160)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0" t="s">
        <v>81</v>
      </c>
      <c r="AT121" s="231" t="s">
        <v>72</v>
      </c>
      <c r="AU121" s="231" t="s">
        <v>81</v>
      </c>
      <c r="AY121" s="230" t="s">
        <v>115</v>
      </c>
      <c r="BK121" s="232">
        <f>SUM(BK122:BK160)</f>
        <v>0</v>
      </c>
    </row>
    <row r="122" s="2" customFormat="1" ht="21.75" customHeight="1">
      <c r="A122" s="38"/>
      <c r="B122" s="39"/>
      <c r="C122" s="235" t="s">
        <v>81</v>
      </c>
      <c r="D122" s="235" t="s">
        <v>118</v>
      </c>
      <c r="E122" s="236" t="s">
        <v>119</v>
      </c>
      <c r="F122" s="237" t="s">
        <v>120</v>
      </c>
      <c r="G122" s="238" t="s">
        <v>121</v>
      </c>
      <c r="H122" s="239">
        <v>0.29999999999999999</v>
      </c>
      <c r="I122" s="240"/>
      <c r="J122" s="241">
        <f>ROUND(I122*H122,2)</f>
        <v>0</v>
      </c>
      <c r="K122" s="237" t="s">
        <v>122</v>
      </c>
      <c r="L122" s="44"/>
      <c r="M122" s="242" t="s">
        <v>1</v>
      </c>
      <c r="N122" s="243" t="s">
        <v>38</v>
      </c>
      <c r="O122" s="91"/>
      <c r="P122" s="244">
        <f>O122*H122</f>
        <v>0</v>
      </c>
      <c r="Q122" s="244">
        <v>0</v>
      </c>
      <c r="R122" s="244">
        <f>Q122*H122</f>
        <v>0</v>
      </c>
      <c r="S122" s="244">
        <v>0</v>
      </c>
      <c r="T122" s="24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46" t="s">
        <v>123</v>
      </c>
      <c r="AT122" s="246" t="s">
        <v>118</v>
      </c>
      <c r="AU122" s="246" t="s">
        <v>83</v>
      </c>
      <c r="AY122" s="17" t="s">
        <v>115</v>
      </c>
      <c r="BE122" s="247">
        <f>IF(N122="základní",J122,0)</f>
        <v>0</v>
      </c>
      <c r="BF122" s="247">
        <f>IF(N122="snížená",J122,0)</f>
        <v>0</v>
      </c>
      <c r="BG122" s="247">
        <f>IF(N122="zákl. přenesená",J122,0)</f>
        <v>0</v>
      </c>
      <c r="BH122" s="247">
        <f>IF(N122="sníž. přenesená",J122,0)</f>
        <v>0</v>
      </c>
      <c r="BI122" s="247">
        <f>IF(N122="nulová",J122,0)</f>
        <v>0</v>
      </c>
      <c r="BJ122" s="17" t="s">
        <v>81</v>
      </c>
      <c r="BK122" s="247">
        <f>ROUND(I122*H122,2)</f>
        <v>0</v>
      </c>
      <c r="BL122" s="17" t="s">
        <v>123</v>
      </c>
      <c r="BM122" s="246" t="s">
        <v>124</v>
      </c>
    </row>
    <row r="123" s="13" customFormat="1">
      <c r="A123" s="13"/>
      <c r="B123" s="248"/>
      <c r="C123" s="249"/>
      <c r="D123" s="250" t="s">
        <v>125</v>
      </c>
      <c r="E123" s="251" t="s">
        <v>1</v>
      </c>
      <c r="F123" s="252" t="s">
        <v>126</v>
      </c>
      <c r="G123" s="249"/>
      <c r="H123" s="253">
        <v>0.29999999999999999</v>
      </c>
      <c r="I123" s="254"/>
      <c r="J123" s="249"/>
      <c r="K123" s="249"/>
      <c r="L123" s="255"/>
      <c r="M123" s="256"/>
      <c r="N123" s="257"/>
      <c r="O123" s="257"/>
      <c r="P123" s="257"/>
      <c r="Q123" s="257"/>
      <c r="R123" s="257"/>
      <c r="S123" s="257"/>
      <c r="T123" s="25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59" t="s">
        <v>125</v>
      </c>
      <c r="AU123" s="259" t="s">
        <v>83</v>
      </c>
      <c r="AV123" s="13" t="s">
        <v>83</v>
      </c>
      <c r="AW123" s="13" t="s">
        <v>30</v>
      </c>
      <c r="AX123" s="13" t="s">
        <v>81</v>
      </c>
      <c r="AY123" s="259" t="s">
        <v>115</v>
      </c>
    </row>
    <row r="124" s="2" customFormat="1" ht="21.75" customHeight="1">
      <c r="A124" s="38"/>
      <c r="B124" s="39"/>
      <c r="C124" s="235" t="s">
        <v>83</v>
      </c>
      <c r="D124" s="235" t="s">
        <v>118</v>
      </c>
      <c r="E124" s="236" t="s">
        <v>127</v>
      </c>
      <c r="F124" s="237" t="s">
        <v>128</v>
      </c>
      <c r="G124" s="238" t="s">
        <v>129</v>
      </c>
      <c r="H124" s="239">
        <v>25.199999999999999</v>
      </c>
      <c r="I124" s="240"/>
      <c r="J124" s="241">
        <f>ROUND(I124*H124,2)</f>
        <v>0</v>
      </c>
      <c r="K124" s="237" t="s">
        <v>122</v>
      </c>
      <c r="L124" s="44"/>
      <c r="M124" s="242" t="s">
        <v>1</v>
      </c>
      <c r="N124" s="243" t="s">
        <v>38</v>
      </c>
      <c r="O124" s="91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6" t="s">
        <v>123</v>
      </c>
      <c r="AT124" s="246" t="s">
        <v>118</v>
      </c>
      <c r="AU124" s="246" t="s">
        <v>83</v>
      </c>
      <c r="AY124" s="17" t="s">
        <v>115</v>
      </c>
      <c r="BE124" s="247">
        <f>IF(N124="základní",J124,0)</f>
        <v>0</v>
      </c>
      <c r="BF124" s="247">
        <f>IF(N124="snížená",J124,0)</f>
        <v>0</v>
      </c>
      <c r="BG124" s="247">
        <f>IF(N124="zákl. přenesená",J124,0)</f>
        <v>0</v>
      </c>
      <c r="BH124" s="247">
        <f>IF(N124="sníž. přenesená",J124,0)</f>
        <v>0</v>
      </c>
      <c r="BI124" s="247">
        <f>IF(N124="nulová",J124,0)</f>
        <v>0</v>
      </c>
      <c r="BJ124" s="17" t="s">
        <v>81</v>
      </c>
      <c r="BK124" s="247">
        <f>ROUND(I124*H124,2)</f>
        <v>0</v>
      </c>
      <c r="BL124" s="17" t="s">
        <v>123</v>
      </c>
      <c r="BM124" s="246" t="s">
        <v>130</v>
      </c>
    </row>
    <row r="125" s="2" customFormat="1">
      <c r="A125" s="38"/>
      <c r="B125" s="39"/>
      <c r="C125" s="40"/>
      <c r="D125" s="250" t="s">
        <v>131</v>
      </c>
      <c r="E125" s="40"/>
      <c r="F125" s="260" t="s">
        <v>132</v>
      </c>
      <c r="G125" s="40"/>
      <c r="H125" s="40"/>
      <c r="I125" s="144"/>
      <c r="J125" s="40"/>
      <c r="K125" s="40"/>
      <c r="L125" s="44"/>
      <c r="M125" s="261"/>
      <c r="N125" s="262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131</v>
      </c>
      <c r="AU125" s="17" t="s">
        <v>83</v>
      </c>
    </row>
    <row r="126" s="13" customFormat="1">
      <c r="A126" s="13"/>
      <c r="B126" s="248"/>
      <c r="C126" s="249"/>
      <c r="D126" s="250" t="s">
        <v>125</v>
      </c>
      <c r="E126" s="251" t="s">
        <v>1</v>
      </c>
      <c r="F126" s="252" t="s">
        <v>133</v>
      </c>
      <c r="G126" s="249"/>
      <c r="H126" s="253">
        <v>25.199999999999999</v>
      </c>
      <c r="I126" s="254"/>
      <c r="J126" s="249"/>
      <c r="K126" s="249"/>
      <c r="L126" s="255"/>
      <c r="M126" s="256"/>
      <c r="N126" s="257"/>
      <c r="O126" s="257"/>
      <c r="P126" s="257"/>
      <c r="Q126" s="257"/>
      <c r="R126" s="257"/>
      <c r="S126" s="257"/>
      <c r="T126" s="25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9" t="s">
        <v>125</v>
      </c>
      <c r="AU126" s="259" t="s">
        <v>83</v>
      </c>
      <c r="AV126" s="13" t="s">
        <v>83</v>
      </c>
      <c r="AW126" s="13" t="s">
        <v>30</v>
      </c>
      <c r="AX126" s="13" t="s">
        <v>81</v>
      </c>
      <c r="AY126" s="259" t="s">
        <v>115</v>
      </c>
    </row>
    <row r="127" s="2" customFormat="1" ht="21.75" customHeight="1">
      <c r="A127" s="38"/>
      <c r="B127" s="39"/>
      <c r="C127" s="235" t="s">
        <v>134</v>
      </c>
      <c r="D127" s="235" t="s">
        <v>118</v>
      </c>
      <c r="E127" s="236" t="s">
        <v>135</v>
      </c>
      <c r="F127" s="237" t="s">
        <v>136</v>
      </c>
      <c r="G127" s="238" t="s">
        <v>129</v>
      </c>
      <c r="H127" s="239">
        <v>25.199999999999999</v>
      </c>
      <c r="I127" s="240"/>
      <c r="J127" s="241">
        <f>ROUND(I127*H127,2)</f>
        <v>0</v>
      </c>
      <c r="K127" s="237" t="s">
        <v>122</v>
      </c>
      <c r="L127" s="44"/>
      <c r="M127" s="242" t="s">
        <v>1</v>
      </c>
      <c r="N127" s="243" t="s">
        <v>38</v>
      </c>
      <c r="O127" s="91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6" t="s">
        <v>123</v>
      </c>
      <c r="AT127" s="246" t="s">
        <v>118</v>
      </c>
      <c r="AU127" s="246" t="s">
        <v>83</v>
      </c>
      <c r="AY127" s="17" t="s">
        <v>115</v>
      </c>
      <c r="BE127" s="247">
        <f>IF(N127="základní",J127,0)</f>
        <v>0</v>
      </c>
      <c r="BF127" s="247">
        <f>IF(N127="snížená",J127,0)</f>
        <v>0</v>
      </c>
      <c r="BG127" s="247">
        <f>IF(N127="zákl. přenesená",J127,0)</f>
        <v>0</v>
      </c>
      <c r="BH127" s="247">
        <f>IF(N127="sníž. přenesená",J127,0)</f>
        <v>0</v>
      </c>
      <c r="BI127" s="247">
        <f>IF(N127="nulová",J127,0)</f>
        <v>0</v>
      </c>
      <c r="BJ127" s="17" t="s">
        <v>81</v>
      </c>
      <c r="BK127" s="247">
        <f>ROUND(I127*H127,2)</f>
        <v>0</v>
      </c>
      <c r="BL127" s="17" t="s">
        <v>123</v>
      </c>
      <c r="BM127" s="246" t="s">
        <v>137</v>
      </c>
    </row>
    <row r="128" s="2" customFormat="1">
      <c r="A128" s="38"/>
      <c r="B128" s="39"/>
      <c r="C128" s="40"/>
      <c r="D128" s="250" t="s">
        <v>131</v>
      </c>
      <c r="E128" s="40"/>
      <c r="F128" s="260" t="s">
        <v>138</v>
      </c>
      <c r="G128" s="40"/>
      <c r="H128" s="40"/>
      <c r="I128" s="144"/>
      <c r="J128" s="40"/>
      <c r="K128" s="40"/>
      <c r="L128" s="44"/>
      <c r="M128" s="261"/>
      <c r="N128" s="262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131</v>
      </c>
      <c r="AU128" s="17" t="s">
        <v>83</v>
      </c>
    </row>
    <row r="129" s="13" customFormat="1">
      <c r="A129" s="13"/>
      <c r="B129" s="248"/>
      <c r="C129" s="249"/>
      <c r="D129" s="250" t="s">
        <v>125</v>
      </c>
      <c r="E129" s="251" t="s">
        <v>1</v>
      </c>
      <c r="F129" s="252" t="s">
        <v>133</v>
      </c>
      <c r="G129" s="249"/>
      <c r="H129" s="253">
        <v>25.199999999999999</v>
      </c>
      <c r="I129" s="254"/>
      <c r="J129" s="249"/>
      <c r="K129" s="249"/>
      <c r="L129" s="255"/>
      <c r="M129" s="256"/>
      <c r="N129" s="257"/>
      <c r="O129" s="257"/>
      <c r="P129" s="257"/>
      <c r="Q129" s="257"/>
      <c r="R129" s="257"/>
      <c r="S129" s="257"/>
      <c r="T129" s="25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9" t="s">
        <v>125</v>
      </c>
      <c r="AU129" s="259" t="s">
        <v>83</v>
      </c>
      <c r="AV129" s="13" t="s">
        <v>83</v>
      </c>
      <c r="AW129" s="13" t="s">
        <v>30</v>
      </c>
      <c r="AX129" s="13" t="s">
        <v>81</v>
      </c>
      <c r="AY129" s="259" t="s">
        <v>115</v>
      </c>
    </row>
    <row r="130" s="2" customFormat="1" ht="21.75" customHeight="1">
      <c r="A130" s="38"/>
      <c r="B130" s="39"/>
      <c r="C130" s="235" t="s">
        <v>123</v>
      </c>
      <c r="D130" s="235" t="s">
        <v>118</v>
      </c>
      <c r="E130" s="236" t="s">
        <v>139</v>
      </c>
      <c r="F130" s="237" t="s">
        <v>140</v>
      </c>
      <c r="G130" s="238" t="s">
        <v>121</v>
      </c>
      <c r="H130" s="239">
        <v>0.25</v>
      </c>
      <c r="I130" s="240"/>
      <c r="J130" s="241">
        <f>ROUND(I130*H130,2)</f>
        <v>0</v>
      </c>
      <c r="K130" s="237" t="s">
        <v>122</v>
      </c>
      <c r="L130" s="44"/>
      <c r="M130" s="242" t="s">
        <v>1</v>
      </c>
      <c r="N130" s="243" t="s">
        <v>38</v>
      </c>
      <c r="O130" s="91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6" t="s">
        <v>123</v>
      </c>
      <c r="AT130" s="246" t="s">
        <v>118</v>
      </c>
      <c r="AU130" s="246" t="s">
        <v>83</v>
      </c>
      <c r="AY130" s="17" t="s">
        <v>115</v>
      </c>
      <c r="BE130" s="247">
        <f>IF(N130="základní",J130,0)</f>
        <v>0</v>
      </c>
      <c r="BF130" s="247">
        <f>IF(N130="snížená",J130,0)</f>
        <v>0</v>
      </c>
      <c r="BG130" s="247">
        <f>IF(N130="zákl. přenesená",J130,0)</f>
        <v>0</v>
      </c>
      <c r="BH130" s="247">
        <f>IF(N130="sníž. přenesená",J130,0)</f>
        <v>0</v>
      </c>
      <c r="BI130" s="247">
        <f>IF(N130="nulová",J130,0)</f>
        <v>0</v>
      </c>
      <c r="BJ130" s="17" t="s">
        <v>81</v>
      </c>
      <c r="BK130" s="247">
        <f>ROUND(I130*H130,2)</f>
        <v>0</v>
      </c>
      <c r="BL130" s="17" t="s">
        <v>123</v>
      </c>
      <c r="BM130" s="246" t="s">
        <v>141</v>
      </c>
    </row>
    <row r="131" s="2" customFormat="1">
      <c r="A131" s="38"/>
      <c r="B131" s="39"/>
      <c r="C131" s="40"/>
      <c r="D131" s="250" t="s">
        <v>131</v>
      </c>
      <c r="E131" s="40"/>
      <c r="F131" s="260" t="s">
        <v>132</v>
      </c>
      <c r="G131" s="40"/>
      <c r="H131" s="40"/>
      <c r="I131" s="144"/>
      <c r="J131" s="40"/>
      <c r="K131" s="40"/>
      <c r="L131" s="44"/>
      <c r="M131" s="261"/>
      <c r="N131" s="262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131</v>
      </c>
      <c r="AU131" s="17" t="s">
        <v>83</v>
      </c>
    </row>
    <row r="132" s="13" customFormat="1">
      <c r="A132" s="13"/>
      <c r="B132" s="248"/>
      <c r="C132" s="249"/>
      <c r="D132" s="250" t="s">
        <v>125</v>
      </c>
      <c r="E132" s="251" t="s">
        <v>1</v>
      </c>
      <c r="F132" s="252" t="s">
        <v>142</v>
      </c>
      <c r="G132" s="249"/>
      <c r="H132" s="253">
        <v>0.25</v>
      </c>
      <c r="I132" s="254"/>
      <c r="J132" s="249"/>
      <c r="K132" s="249"/>
      <c r="L132" s="255"/>
      <c r="M132" s="256"/>
      <c r="N132" s="257"/>
      <c r="O132" s="257"/>
      <c r="P132" s="257"/>
      <c r="Q132" s="257"/>
      <c r="R132" s="257"/>
      <c r="S132" s="257"/>
      <c r="T132" s="25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9" t="s">
        <v>125</v>
      </c>
      <c r="AU132" s="259" t="s">
        <v>83</v>
      </c>
      <c r="AV132" s="13" t="s">
        <v>83</v>
      </c>
      <c r="AW132" s="13" t="s">
        <v>30</v>
      </c>
      <c r="AX132" s="13" t="s">
        <v>81</v>
      </c>
      <c r="AY132" s="259" t="s">
        <v>115</v>
      </c>
    </row>
    <row r="133" s="2" customFormat="1" ht="21.75" customHeight="1">
      <c r="A133" s="38"/>
      <c r="B133" s="39"/>
      <c r="C133" s="235" t="s">
        <v>116</v>
      </c>
      <c r="D133" s="235" t="s">
        <v>118</v>
      </c>
      <c r="E133" s="236" t="s">
        <v>143</v>
      </c>
      <c r="F133" s="237" t="s">
        <v>144</v>
      </c>
      <c r="G133" s="238" t="s">
        <v>129</v>
      </c>
      <c r="H133" s="239">
        <v>25.5</v>
      </c>
      <c r="I133" s="240"/>
      <c r="J133" s="241">
        <f>ROUND(I133*H133,2)</f>
        <v>0</v>
      </c>
      <c r="K133" s="237" t="s">
        <v>122</v>
      </c>
      <c r="L133" s="44"/>
      <c r="M133" s="242" t="s">
        <v>1</v>
      </c>
      <c r="N133" s="243" t="s">
        <v>38</v>
      </c>
      <c r="O133" s="91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6" t="s">
        <v>123</v>
      </c>
      <c r="AT133" s="246" t="s">
        <v>118</v>
      </c>
      <c r="AU133" s="246" t="s">
        <v>83</v>
      </c>
      <c r="AY133" s="17" t="s">
        <v>115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7" t="s">
        <v>81</v>
      </c>
      <c r="BK133" s="247">
        <f>ROUND(I133*H133,2)</f>
        <v>0</v>
      </c>
      <c r="BL133" s="17" t="s">
        <v>123</v>
      </c>
      <c r="BM133" s="246" t="s">
        <v>145</v>
      </c>
    </row>
    <row r="134" s="13" customFormat="1">
      <c r="A134" s="13"/>
      <c r="B134" s="248"/>
      <c r="C134" s="249"/>
      <c r="D134" s="250" t="s">
        <v>125</v>
      </c>
      <c r="E134" s="251" t="s">
        <v>1</v>
      </c>
      <c r="F134" s="252" t="s">
        <v>146</v>
      </c>
      <c r="G134" s="249"/>
      <c r="H134" s="253">
        <v>25.5</v>
      </c>
      <c r="I134" s="254"/>
      <c r="J134" s="249"/>
      <c r="K134" s="249"/>
      <c r="L134" s="255"/>
      <c r="M134" s="256"/>
      <c r="N134" s="257"/>
      <c r="O134" s="257"/>
      <c r="P134" s="257"/>
      <c r="Q134" s="257"/>
      <c r="R134" s="257"/>
      <c r="S134" s="257"/>
      <c r="T134" s="25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9" t="s">
        <v>125</v>
      </c>
      <c r="AU134" s="259" t="s">
        <v>83</v>
      </c>
      <c r="AV134" s="13" t="s">
        <v>83</v>
      </c>
      <c r="AW134" s="13" t="s">
        <v>30</v>
      </c>
      <c r="AX134" s="13" t="s">
        <v>81</v>
      </c>
      <c r="AY134" s="259" t="s">
        <v>115</v>
      </c>
    </row>
    <row r="135" s="2" customFormat="1" ht="21.75" customHeight="1">
      <c r="A135" s="38"/>
      <c r="B135" s="39"/>
      <c r="C135" s="235" t="s">
        <v>147</v>
      </c>
      <c r="D135" s="235" t="s">
        <v>118</v>
      </c>
      <c r="E135" s="236" t="s">
        <v>148</v>
      </c>
      <c r="F135" s="237" t="s">
        <v>149</v>
      </c>
      <c r="G135" s="238" t="s">
        <v>121</v>
      </c>
      <c r="H135" s="239">
        <v>0.050000000000000003</v>
      </c>
      <c r="I135" s="240"/>
      <c r="J135" s="241">
        <f>ROUND(I135*H135,2)</f>
        <v>0</v>
      </c>
      <c r="K135" s="237" t="s">
        <v>122</v>
      </c>
      <c r="L135" s="44"/>
      <c r="M135" s="242" t="s">
        <v>1</v>
      </c>
      <c r="N135" s="243" t="s">
        <v>38</v>
      </c>
      <c r="O135" s="91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6" t="s">
        <v>123</v>
      </c>
      <c r="AT135" s="246" t="s">
        <v>118</v>
      </c>
      <c r="AU135" s="246" t="s">
        <v>83</v>
      </c>
      <c r="AY135" s="17" t="s">
        <v>115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17" t="s">
        <v>81</v>
      </c>
      <c r="BK135" s="247">
        <f>ROUND(I135*H135,2)</f>
        <v>0</v>
      </c>
      <c r="BL135" s="17" t="s">
        <v>123</v>
      </c>
      <c r="BM135" s="246" t="s">
        <v>150</v>
      </c>
    </row>
    <row r="136" s="2" customFormat="1">
      <c r="A136" s="38"/>
      <c r="B136" s="39"/>
      <c r="C136" s="40"/>
      <c r="D136" s="250" t="s">
        <v>131</v>
      </c>
      <c r="E136" s="40"/>
      <c r="F136" s="260" t="s">
        <v>151</v>
      </c>
      <c r="G136" s="40"/>
      <c r="H136" s="40"/>
      <c r="I136" s="144"/>
      <c r="J136" s="40"/>
      <c r="K136" s="40"/>
      <c r="L136" s="44"/>
      <c r="M136" s="261"/>
      <c r="N136" s="262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131</v>
      </c>
      <c r="AU136" s="17" t="s">
        <v>83</v>
      </c>
    </row>
    <row r="137" s="13" customFormat="1">
      <c r="A137" s="13"/>
      <c r="B137" s="248"/>
      <c r="C137" s="249"/>
      <c r="D137" s="250" t="s">
        <v>125</v>
      </c>
      <c r="E137" s="251" t="s">
        <v>1</v>
      </c>
      <c r="F137" s="252" t="s">
        <v>152</v>
      </c>
      <c r="G137" s="249"/>
      <c r="H137" s="253">
        <v>0.050000000000000003</v>
      </c>
      <c r="I137" s="254"/>
      <c r="J137" s="249"/>
      <c r="K137" s="249"/>
      <c r="L137" s="255"/>
      <c r="M137" s="256"/>
      <c r="N137" s="257"/>
      <c r="O137" s="257"/>
      <c r="P137" s="257"/>
      <c r="Q137" s="257"/>
      <c r="R137" s="257"/>
      <c r="S137" s="257"/>
      <c r="T137" s="25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9" t="s">
        <v>125</v>
      </c>
      <c r="AU137" s="259" t="s">
        <v>83</v>
      </c>
      <c r="AV137" s="13" t="s">
        <v>83</v>
      </c>
      <c r="AW137" s="13" t="s">
        <v>30</v>
      </c>
      <c r="AX137" s="13" t="s">
        <v>81</v>
      </c>
      <c r="AY137" s="259" t="s">
        <v>115</v>
      </c>
    </row>
    <row r="138" s="2" customFormat="1" ht="21.75" customHeight="1">
      <c r="A138" s="38"/>
      <c r="B138" s="39"/>
      <c r="C138" s="235" t="s">
        <v>153</v>
      </c>
      <c r="D138" s="235" t="s">
        <v>118</v>
      </c>
      <c r="E138" s="236" t="s">
        <v>154</v>
      </c>
      <c r="F138" s="237" t="s">
        <v>155</v>
      </c>
      <c r="G138" s="238" t="s">
        <v>121</v>
      </c>
      <c r="H138" s="239">
        <v>0.050000000000000003</v>
      </c>
      <c r="I138" s="240"/>
      <c r="J138" s="241">
        <f>ROUND(I138*H138,2)</f>
        <v>0</v>
      </c>
      <c r="K138" s="237" t="s">
        <v>122</v>
      </c>
      <c r="L138" s="44"/>
      <c r="M138" s="242" t="s">
        <v>1</v>
      </c>
      <c r="N138" s="243" t="s">
        <v>38</v>
      </c>
      <c r="O138" s="91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6" t="s">
        <v>123</v>
      </c>
      <c r="AT138" s="246" t="s">
        <v>118</v>
      </c>
      <c r="AU138" s="246" t="s">
        <v>83</v>
      </c>
      <c r="AY138" s="17" t="s">
        <v>115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7" t="s">
        <v>81</v>
      </c>
      <c r="BK138" s="247">
        <f>ROUND(I138*H138,2)</f>
        <v>0</v>
      </c>
      <c r="BL138" s="17" t="s">
        <v>123</v>
      </c>
      <c r="BM138" s="246" t="s">
        <v>156</v>
      </c>
    </row>
    <row r="139" s="2" customFormat="1">
      <c r="A139" s="38"/>
      <c r="B139" s="39"/>
      <c r="C139" s="40"/>
      <c r="D139" s="250" t="s">
        <v>131</v>
      </c>
      <c r="E139" s="40"/>
      <c r="F139" s="260" t="s">
        <v>151</v>
      </c>
      <c r="G139" s="40"/>
      <c r="H139" s="40"/>
      <c r="I139" s="144"/>
      <c r="J139" s="40"/>
      <c r="K139" s="40"/>
      <c r="L139" s="44"/>
      <c r="M139" s="261"/>
      <c r="N139" s="262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131</v>
      </c>
      <c r="AU139" s="17" t="s">
        <v>83</v>
      </c>
    </row>
    <row r="140" s="13" customFormat="1">
      <c r="A140" s="13"/>
      <c r="B140" s="248"/>
      <c r="C140" s="249"/>
      <c r="D140" s="250" t="s">
        <v>125</v>
      </c>
      <c r="E140" s="251" t="s">
        <v>1</v>
      </c>
      <c r="F140" s="252" t="s">
        <v>152</v>
      </c>
      <c r="G140" s="249"/>
      <c r="H140" s="253">
        <v>0.050000000000000003</v>
      </c>
      <c r="I140" s="254"/>
      <c r="J140" s="249"/>
      <c r="K140" s="249"/>
      <c r="L140" s="255"/>
      <c r="M140" s="256"/>
      <c r="N140" s="257"/>
      <c r="O140" s="257"/>
      <c r="P140" s="257"/>
      <c r="Q140" s="257"/>
      <c r="R140" s="257"/>
      <c r="S140" s="257"/>
      <c r="T140" s="25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9" t="s">
        <v>125</v>
      </c>
      <c r="AU140" s="259" t="s">
        <v>83</v>
      </c>
      <c r="AV140" s="13" t="s">
        <v>83</v>
      </c>
      <c r="AW140" s="13" t="s">
        <v>30</v>
      </c>
      <c r="AX140" s="13" t="s">
        <v>81</v>
      </c>
      <c r="AY140" s="259" t="s">
        <v>115</v>
      </c>
    </row>
    <row r="141" s="2" customFormat="1" ht="21.75" customHeight="1">
      <c r="A141" s="38"/>
      <c r="B141" s="39"/>
      <c r="C141" s="235" t="s">
        <v>157</v>
      </c>
      <c r="D141" s="235" t="s">
        <v>118</v>
      </c>
      <c r="E141" s="236" t="s">
        <v>158</v>
      </c>
      <c r="F141" s="237" t="s">
        <v>159</v>
      </c>
      <c r="G141" s="238" t="s">
        <v>160</v>
      </c>
      <c r="H141" s="239">
        <v>6</v>
      </c>
      <c r="I141" s="240"/>
      <c r="J141" s="241">
        <f>ROUND(I141*H141,2)</f>
        <v>0</v>
      </c>
      <c r="K141" s="237" t="s">
        <v>122</v>
      </c>
      <c r="L141" s="44"/>
      <c r="M141" s="242" t="s">
        <v>1</v>
      </c>
      <c r="N141" s="243" t="s">
        <v>38</v>
      </c>
      <c r="O141" s="91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6" t="s">
        <v>123</v>
      </c>
      <c r="AT141" s="246" t="s">
        <v>118</v>
      </c>
      <c r="AU141" s="246" t="s">
        <v>83</v>
      </c>
      <c r="AY141" s="17" t="s">
        <v>115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17" t="s">
        <v>81</v>
      </c>
      <c r="BK141" s="247">
        <f>ROUND(I141*H141,2)</f>
        <v>0</v>
      </c>
      <c r="BL141" s="17" t="s">
        <v>123</v>
      </c>
      <c r="BM141" s="246" t="s">
        <v>161</v>
      </c>
    </row>
    <row r="142" s="13" customFormat="1">
      <c r="A142" s="13"/>
      <c r="B142" s="248"/>
      <c r="C142" s="249"/>
      <c r="D142" s="250" t="s">
        <v>125</v>
      </c>
      <c r="E142" s="251" t="s">
        <v>1</v>
      </c>
      <c r="F142" s="252" t="s">
        <v>147</v>
      </c>
      <c r="G142" s="249"/>
      <c r="H142" s="253">
        <v>6</v>
      </c>
      <c r="I142" s="254"/>
      <c r="J142" s="249"/>
      <c r="K142" s="249"/>
      <c r="L142" s="255"/>
      <c r="M142" s="256"/>
      <c r="N142" s="257"/>
      <c r="O142" s="257"/>
      <c r="P142" s="257"/>
      <c r="Q142" s="257"/>
      <c r="R142" s="257"/>
      <c r="S142" s="257"/>
      <c r="T142" s="25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9" t="s">
        <v>125</v>
      </c>
      <c r="AU142" s="259" t="s">
        <v>83</v>
      </c>
      <c r="AV142" s="13" t="s">
        <v>83</v>
      </c>
      <c r="AW142" s="13" t="s">
        <v>30</v>
      </c>
      <c r="AX142" s="13" t="s">
        <v>81</v>
      </c>
      <c r="AY142" s="259" t="s">
        <v>115</v>
      </c>
    </row>
    <row r="143" s="2" customFormat="1" ht="21.75" customHeight="1">
      <c r="A143" s="38"/>
      <c r="B143" s="39"/>
      <c r="C143" s="263" t="s">
        <v>162</v>
      </c>
      <c r="D143" s="263" t="s">
        <v>163</v>
      </c>
      <c r="E143" s="264" t="s">
        <v>164</v>
      </c>
      <c r="F143" s="265" t="s">
        <v>165</v>
      </c>
      <c r="G143" s="266" t="s">
        <v>160</v>
      </c>
      <c r="H143" s="267">
        <v>12</v>
      </c>
      <c r="I143" s="268"/>
      <c r="J143" s="269">
        <f>ROUND(I143*H143,2)</f>
        <v>0</v>
      </c>
      <c r="K143" s="265" t="s">
        <v>122</v>
      </c>
      <c r="L143" s="270"/>
      <c r="M143" s="271" t="s">
        <v>1</v>
      </c>
      <c r="N143" s="272" t="s">
        <v>38</v>
      </c>
      <c r="O143" s="91"/>
      <c r="P143" s="244">
        <f>O143*H143</f>
        <v>0</v>
      </c>
      <c r="Q143" s="244">
        <v>0.0091699999999999993</v>
      </c>
      <c r="R143" s="244">
        <f>Q143*H143</f>
        <v>0.11004</v>
      </c>
      <c r="S143" s="244">
        <v>0</v>
      </c>
      <c r="T143" s="24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6" t="s">
        <v>157</v>
      </c>
      <c r="AT143" s="246" t="s">
        <v>163</v>
      </c>
      <c r="AU143" s="246" t="s">
        <v>83</v>
      </c>
      <c r="AY143" s="17" t="s">
        <v>115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7" t="s">
        <v>81</v>
      </c>
      <c r="BK143" s="247">
        <f>ROUND(I143*H143,2)</f>
        <v>0</v>
      </c>
      <c r="BL143" s="17" t="s">
        <v>123</v>
      </c>
      <c r="BM143" s="246" t="s">
        <v>166</v>
      </c>
    </row>
    <row r="144" s="2" customFormat="1" ht="21.75" customHeight="1">
      <c r="A144" s="38"/>
      <c r="B144" s="39"/>
      <c r="C144" s="263" t="s">
        <v>167</v>
      </c>
      <c r="D144" s="263" t="s">
        <v>163</v>
      </c>
      <c r="E144" s="264" t="s">
        <v>168</v>
      </c>
      <c r="F144" s="265" t="s">
        <v>169</v>
      </c>
      <c r="G144" s="266" t="s">
        <v>160</v>
      </c>
      <c r="H144" s="267">
        <v>24</v>
      </c>
      <c r="I144" s="268"/>
      <c r="J144" s="269">
        <f>ROUND(I144*H144,2)</f>
        <v>0</v>
      </c>
      <c r="K144" s="265" t="s">
        <v>122</v>
      </c>
      <c r="L144" s="270"/>
      <c r="M144" s="271" t="s">
        <v>1</v>
      </c>
      <c r="N144" s="272" t="s">
        <v>38</v>
      </c>
      <c r="O144" s="91"/>
      <c r="P144" s="244">
        <f>O144*H144</f>
        <v>0</v>
      </c>
      <c r="Q144" s="244">
        <v>0.00012</v>
      </c>
      <c r="R144" s="244">
        <f>Q144*H144</f>
        <v>0.0028800000000000002</v>
      </c>
      <c r="S144" s="244">
        <v>0</v>
      </c>
      <c r="T144" s="24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6" t="s">
        <v>157</v>
      </c>
      <c r="AT144" s="246" t="s">
        <v>163</v>
      </c>
      <c r="AU144" s="246" t="s">
        <v>83</v>
      </c>
      <c r="AY144" s="17" t="s">
        <v>115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7" t="s">
        <v>81</v>
      </c>
      <c r="BK144" s="247">
        <f>ROUND(I144*H144,2)</f>
        <v>0</v>
      </c>
      <c r="BL144" s="17" t="s">
        <v>123</v>
      </c>
      <c r="BM144" s="246" t="s">
        <v>170</v>
      </c>
    </row>
    <row r="145" s="2" customFormat="1" ht="21.75" customHeight="1">
      <c r="A145" s="38"/>
      <c r="B145" s="39"/>
      <c r="C145" s="263" t="s">
        <v>171</v>
      </c>
      <c r="D145" s="263" t="s">
        <v>163</v>
      </c>
      <c r="E145" s="264" t="s">
        <v>172</v>
      </c>
      <c r="F145" s="265" t="s">
        <v>173</v>
      </c>
      <c r="G145" s="266" t="s">
        <v>160</v>
      </c>
      <c r="H145" s="267">
        <v>24</v>
      </c>
      <c r="I145" s="268"/>
      <c r="J145" s="269">
        <f>ROUND(I145*H145,2)</f>
        <v>0</v>
      </c>
      <c r="K145" s="265" t="s">
        <v>122</v>
      </c>
      <c r="L145" s="270"/>
      <c r="M145" s="271" t="s">
        <v>1</v>
      </c>
      <c r="N145" s="272" t="s">
        <v>38</v>
      </c>
      <c r="O145" s="91"/>
      <c r="P145" s="244">
        <f>O145*H145</f>
        <v>0</v>
      </c>
      <c r="Q145" s="244">
        <v>0.00052999999999999998</v>
      </c>
      <c r="R145" s="244">
        <f>Q145*H145</f>
        <v>0.012719999999999999</v>
      </c>
      <c r="S145" s="244">
        <v>0</v>
      </c>
      <c r="T145" s="24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6" t="s">
        <v>157</v>
      </c>
      <c r="AT145" s="246" t="s">
        <v>163</v>
      </c>
      <c r="AU145" s="246" t="s">
        <v>83</v>
      </c>
      <c r="AY145" s="17" t="s">
        <v>115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7" t="s">
        <v>81</v>
      </c>
      <c r="BK145" s="247">
        <f>ROUND(I145*H145,2)</f>
        <v>0</v>
      </c>
      <c r="BL145" s="17" t="s">
        <v>123</v>
      </c>
      <c r="BM145" s="246" t="s">
        <v>174</v>
      </c>
    </row>
    <row r="146" s="2" customFormat="1" ht="21.75" customHeight="1">
      <c r="A146" s="38"/>
      <c r="B146" s="39"/>
      <c r="C146" s="263" t="s">
        <v>175</v>
      </c>
      <c r="D146" s="263" t="s">
        <v>163</v>
      </c>
      <c r="E146" s="264" t="s">
        <v>176</v>
      </c>
      <c r="F146" s="265" t="s">
        <v>177</v>
      </c>
      <c r="G146" s="266" t="s">
        <v>160</v>
      </c>
      <c r="H146" s="267">
        <v>24</v>
      </c>
      <c r="I146" s="268"/>
      <c r="J146" s="269">
        <f>ROUND(I146*H146,2)</f>
        <v>0</v>
      </c>
      <c r="K146" s="265" t="s">
        <v>122</v>
      </c>
      <c r="L146" s="270"/>
      <c r="M146" s="271" t="s">
        <v>1</v>
      </c>
      <c r="N146" s="272" t="s">
        <v>38</v>
      </c>
      <c r="O146" s="91"/>
      <c r="P146" s="244">
        <f>O146*H146</f>
        <v>0</v>
      </c>
      <c r="Q146" s="244">
        <v>9.0000000000000006E-05</v>
      </c>
      <c r="R146" s="244">
        <f>Q146*H146</f>
        <v>0.00216</v>
      </c>
      <c r="S146" s="244">
        <v>0</v>
      </c>
      <c r="T146" s="24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6" t="s">
        <v>157</v>
      </c>
      <c r="AT146" s="246" t="s">
        <v>163</v>
      </c>
      <c r="AU146" s="246" t="s">
        <v>83</v>
      </c>
      <c r="AY146" s="17" t="s">
        <v>115</v>
      </c>
      <c r="BE146" s="247">
        <f>IF(N146="základní",J146,0)</f>
        <v>0</v>
      </c>
      <c r="BF146" s="247">
        <f>IF(N146="snížená",J146,0)</f>
        <v>0</v>
      </c>
      <c r="BG146" s="247">
        <f>IF(N146="zákl. přenesená",J146,0)</f>
        <v>0</v>
      </c>
      <c r="BH146" s="247">
        <f>IF(N146="sníž. přenesená",J146,0)</f>
        <v>0</v>
      </c>
      <c r="BI146" s="247">
        <f>IF(N146="nulová",J146,0)</f>
        <v>0</v>
      </c>
      <c r="BJ146" s="17" t="s">
        <v>81</v>
      </c>
      <c r="BK146" s="247">
        <f>ROUND(I146*H146,2)</f>
        <v>0</v>
      </c>
      <c r="BL146" s="17" t="s">
        <v>123</v>
      </c>
      <c r="BM146" s="246" t="s">
        <v>178</v>
      </c>
    </row>
    <row r="147" s="2" customFormat="1" ht="21.75" customHeight="1">
      <c r="A147" s="38"/>
      <c r="B147" s="39"/>
      <c r="C147" s="263" t="s">
        <v>179</v>
      </c>
      <c r="D147" s="263" t="s">
        <v>163</v>
      </c>
      <c r="E147" s="264" t="s">
        <v>180</v>
      </c>
      <c r="F147" s="265" t="s">
        <v>181</v>
      </c>
      <c r="G147" s="266" t="s">
        <v>160</v>
      </c>
      <c r="H147" s="267">
        <v>100</v>
      </c>
      <c r="I147" s="268"/>
      <c r="J147" s="269">
        <f>ROUND(I147*H147,2)</f>
        <v>0</v>
      </c>
      <c r="K147" s="265" t="s">
        <v>122</v>
      </c>
      <c r="L147" s="270"/>
      <c r="M147" s="271" t="s">
        <v>1</v>
      </c>
      <c r="N147" s="272" t="s">
        <v>38</v>
      </c>
      <c r="O147" s="91"/>
      <c r="P147" s="244">
        <f>O147*H147</f>
        <v>0</v>
      </c>
      <c r="Q147" s="244">
        <v>0.00123</v>
      </c>
      <c r="R147" s="244">
        <f>Q147*H147</f>
        <v>0.123</v>
      </c>
      <c r="S147" s="244">
        <v>0</v>
      </c>
      <c r="T147" s="24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6" t="s">
        <v>157</v>
      </c>
      <c r="AT147" s="246" t="s">
        <v>163</v>
      </c>
      <c r="AU147" s="246" t="s">
        <v>83</v>
      </c>
      <c r="AY147" s="17" t="s">
        <v>115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17" t="s">
        <v>81</v>
      </c>
      <c r="BK147" s="247">
        <f>ROUND(I147*H147,2)</f>
        <v>0</v>
      </c>
      <c r="BL147" s="17" t="s">
        <v>123</v>
      </c>
      <c r="BM147" s="246" t="s">
        <v>182</v>
      </c>
    </row>
    <row r="148" s="13" customFormat="1">
      <c r="A148" s="13"/>
      <c r="B148" s="248"/>
      <c r="C148" s="249"/>
      <c r="D148" s="250" t="s">
        <v>125</v>
      </c>
      <c r="E148" s="251" t="s">
        <v>1</v>
      </c>
      <c r="F148" s="252" t="s">
        <v>183</v>
      </c>
      <c r="G148" s="249"/>
      <c r="H148" s="253">
        <v>100</v>
      </c>
      <c r="I148" s="254"/>
      <c r="J148" s="249"/>
      <c r="K148" s="249"/>
      <c r="L148" s="255"/>
      <c r="M148" s="256"/>
      <c r="N148" s="257"/>
      <c r="O148" s="257"/>
      <c r="P148" s="257"/>
      <c r="Q148" s="257"/>
      <c r="R148" s="257"/>
      <c r="S148" s="257"/>
      <c r="T148" s="25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9" t="s">
        <v>125</v>
      </c>
      <c r="AU148" s="259" t="s">
        <v>83</v>
      </c>
      <c r="AV148" s="13" t="s">
        <v>83</v>
      </c>
      <c r="AW148" s="13" t="s">
        <v>30</v>
      </c>
      <c r="AX148" s="13" t="s">
        <v>81</v>
      </c>
      <c r="AY148" s="259" t="s">
        <v>115</v>
      </c>
    </row>
    <row r="149" s="2" customFormat="1" ht="21.75" customHeight="1">
      <c r="A149" s="38"/>
      <c r="B149" s="39"/>
      <c r="C149" s="263" t="s">
        <v>184</v>
      </c>
      <c r="D149" s="263" t="s">
        <v>163</v>
      </c>
      <c r="E149" s="264" t="s">
        <v>185</v>
      </c>
      <c r="F149" s="265" t="s">
        <v>186</v>
      </c>
      <c r="G149" s="266" t="s">
        <v>160</v>
      </c>
      <c r="H149" s="267">
        <v>25</v>
      </c>
      <c r="I149" s="268"/>
      <c r="J149" s="269">
        <f>ROUND(I149*H149,2)</f>
        <v>0</v>
      </c>
      <c r="K149" s="265" t="s">
        <v>122</v>
      </c>
      <c r="L149" s="270"/>
      <c r="M149" s="271" t="s">
        <v>1</v>
      </c>
      <c r="N149" s="272" t="s">
        <v>38</v>
      </c>
      <c r="O149" s="91"/>
      <c r="P149" s="244">
        <f>O149*H149</f>
        <v>0</v>
      </c>
      <c r="Q149" s="244">
        <v>0.28306999999999999</v>
      </c>
      <c r="R149" s="244">
        <f>Q149*H149</f>
        <v>7.0767499999999997</v>
      </c>
      <c r="S149" s="244">
        <v>0</v>
      </c>
      <c r="T149" s="24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6" t="s">
        <v>157</v>
      </c>
      <c r="AT149" s="246" t="s">
        <v>163</v>
      </c>
      <c r="AU149" s="246" t="s">
        <v>83</v>
      </c>
      <c r="AY149" s="17" t="s">
        <v>115</v>
      </c>
      <c r="BE149" s="247">
        <f>IF(N149="základní",J149,0)</f>
        <v>0</v>
      </c>
      <c r="BF149" s="247">
        <f>IF(N149="snížená",J149,0)</f>
        <v>0</v>
      </c>
      <c r="BG149" s="247">
        <f>IF(N149="zákl. přenesená",J149,0)</f>
        <v>0</v>
      </c>
      <c r="BH149" s="247">
        <f>IF(N149="sníž. přenesená",J149,0)</f>
        <v>0</v>
      </c>
      <c r="BI149" s="247">
        <f>IF(N149="nulová",J149,0)</f>
        <v>0</v>
      </c>
      <c r="BJ149" s="17" t="s">
        <v>81</v>
      </c>
      <c r="BK149" s="247">
        <f>ROUND(I149*H149,2)</f>
        <v>0</v>
      </c>
      <c r="BL149" s="17" t="s">
        <v>123</v>
      </c>
      <c r="BM149" s="246" t="s">
        <v>187</v>
      </c>
    </row>
    <row r="150" s="13" customFormat="1">
      <c r="A150" s="13"/>
      <c r="B150" s="248"/>
      <c r="C150" s="249"/>
      <c r="D150" s="250" t="s">
        <v>125</v>
      </c>
      <c r="E150" s="251" t="s">
        <v>1</v>
      </c>
      <c r="F150" s="252" t="s">
        <v>188</v>
      </c>
      <c r="G150" s="249"/>
      <c r="H150" s="253">
        <v>25</v>
      </c>
      <c r="I150" s="254"/>
      <c r="J150" s="249"/>
      <c r="K150" s="249"/>
      <c r="L150" s="255"/>
      <c r="M150" s="256"/>
      <c r="N150" s="257"/>
      <c r="O150" s="257"/>
      <c r="P150" s="257"/>
      <c r="Q150" s="257"/>
      <c r="R150" s="257"/>
      <c r="S150" s="257"/>
      <c r="T150" s="25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9" t="s">
        <v>125</v>
      </c>
      <c r="AU150" s="259" t="s">
        <v>83</v>
      </c>
      <c r="AV150" s="13" t="s">
        <v>83</v>
      </c>
      <c r="AW150" s="13" t="s">
        <v>30</v>
      </c>
      <c r="AX150" s="13" t="s">
        <v>81</v>
      </c>
      <c r="AY150" s="259" t="s">
        <v>115</v>
      </c>
    </row>
    <row r="151" s="2" customFormat="1" ht="21.75" customHeight="1">
      <c r="A151" s="38"/>
      <c r="B151" s="39"/>
      <c r="C151" s="235" t="s">
        <v>8</v>
      </c>
      <c r="D151" s="235" t="s">
        <v>118</v>
      </c>
      <c r="E151" s="236" t="s">
        <v>189</v>
      </c>
      <c r="F151" s="237" t="s">
        <v>190</v>
      </c>
      <c r="G151" s="238" t="s">
        <v>160</v>
      </c>
      <c r="H151" s="239">
        <v>20</v>
      </c>
      <c r="I151" s="240"/>
      <c r="J151" s="241">
        <f>ROUND(I151*H151,2)</f>
        <v>0</v>
      </c>
      <c r="K151" s="237" t="s">
        <v>1</v>
      </c>
      <c r="L151" s="44"/>
      <c r="M151" s="242" t="s">
        <v>1</v>
      </c>
      <c r="N151" s="243" t="s">
        <v>38</v>
      </c>
      <c r="O151" s="91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6" t="s">
        <v>123</v>
      </c>
      <c r="AT151" s="246" t="s">
        <v>118</v>
      </c>
      <c r="AU151" s="246" t="s">
        <v>83</v>
      </c>
      <c r="AY151" s="17" t="s">
        <v>115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7" t="s">
        <v>81</v>
      </c>
      <c r="BK151" s="247">
        <f>ROUND(I151*H151,2)</f>
        <v>0</v>
      </c>
      <c r="BL151" s="17" t="s">
        <v>123</v>
      </c>
      <c r="BM151" s="246" t="s">
        <v>191</v>
      </c>
    </row>
    <row r="152" s="13" customFormat="1">
      <c r="A152" s="13"/>
      <c r="B152" s="248"/>
      <c r="C152" s="249"/>
      <c r="D152" s="250" t="s">
        <v>125</v>
      </c>
      <c r="E152" s="251" t="s">
        <v>1</v>
      </c>
      <c r="F152" s="252" t="s">
        <v>192</v>
      </c>
      <c r="G152" s="249"/>
      <c r="H152" s="253">
        <v>20</v>
      </c>
      <c r="I152" s="254"/>
      <c r="J152" s="249"/>
      <c r="K152" s="249"/>
      <c r="L152" s="255"/>
      <c r="M152" s="256"/>
      <c r="N152" s="257"/>
      <c r="O152" s="257"/>
      <c r="P152" s="257"/>
      <c r="Q152" s="257"/>
      <c r="R152" s="257"/>
      <c r="S152" s="257"/>
      <c r="T152" s="25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9" t="s">
        <v>125</v>
      </c>
      <c r="AU152" s="259" t="s">
        <v>83</v>
      </c>
      <c r="AV152" s="13" t="s">
        <v>83</v>
      </c>
      <c r="AW152" s="13" t="s">
        <v>30</v>
      </c>
      <c r="AX152" s="13" t="s">
        <v>81</v>
      </c>
      <c r="AY152" s="259" t="s">
        <v>115</v>
      </c>
    </row>
    <row r="153" s="2" customFormat="1" ht="21.75" customHeight="1">
      <c r="A153" s="38"/>
      <c r="B153" s="39"/>
      <c r="C153" s="235" t="s">
        <v>193</v>
      </c>
      <c r="D153" s="235" t="s">
        <v>118</v>
      </c>
      <c r="E153" s="236" t="s">
        <v>194</v>
      </c>
      <c r="F153" s="237" t="s">
        <v>195</v>
      </c>
      <c r="G153" s="238" t="s">
        <v>121</v>
      </c>
      <c r="H153" s="239">
        <v>0.25</v>
      </c>
      <c r="I153" s="240"/>
      <c r="J153" s="241">
        <f>ROUND(I153*H153,2)</f>
        <v>0</v>
      </c>
      <c r="K153" s="237" t="s">
        <v>122</v>
      </c>
      <c r="L153" s="44"/>
      <c r="M153" s="242" t="s">
        <v>1</v>
      </c>
      <c r="N153" s="243" t="s">
        <v>38</v>
      </c>
      <c r="O153" s="91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6" t="s">
        <v>123</v>
      </c>
      <c r="AT153" s="246" t="s">
        <v>118</v>
      </c>
      <c r="AU153" s="246" t="s">
        <v>83</v>
      </c>
      <c r="AY153" s="17" t="s">
        <v>115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17" t="s">
        <v>81</v>
      </c>
      <c r="BK153" s="247">
        <f>ROUND(I153*H153,2)</f>
        <v>0</v>
      </c>
      <c r="BL153" s="17" t="s">
        <v>123</v>
      </c>
      <c r="BM153" s="246" t="s">
        <v>196</v>
      </c>
    </row>
    <row r="154" s="13" customFormat="1">
      <c r="A154" s="13"/>
      <c r="B154" s="248"/>
      <c r="C154" s="249"/>
      <c r="D154" s="250" t="s">
        <v>125</v>
      </c>
      <c r="E154" s="251" t="s">
        <v>1</v>
      </c>
      <c r="F154" s="252" t="s">
        <v>197</v>
      </c>
      <c r="G154" s="249"/>
      <c r="H154" s="253">
        <v>0.25</v>
      </c>
      <c r="I154" s="254"/>
      <c r="J154" s="249"/>
      <c r="K154" s="249"/>
      <c r="L154" s="255"/>
      <c r="M154" s="256"/>
      <c r="N154" s="257"/>
      <c r="O154" s="257"/>
      <c r="P154" s="257"/>
      <c r="Q154" s="257"/>
      <c r="R154" s="257"/>
      <c r="S154" s="257"/>
      <c r="T154" s="25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9" t="s">
        <v>125</v>
      </c>
      <c r="AU154" s="259" t="s">
        <v>83</v>
      </c>
      <c r="AV154" s="13" t="s">
        <v>83</v>
      </c>
      <c r="AW154" s="13" t="s">
        <v>30</v>
      </c>
      <c r="AX154" s="13" t="s">
        <v>81</v>
      </c>
      <c r="AY154" s="259" t="s">
        <v>115</v>
      </c>
    </row>
    <row r="155" s="2" customFormat="1" ht="21.75" customHeight="1">
      <c r="A155" s="38"/>
      <c r="B155" s="39"/>
      <c r="C155" s="263" t="s">
        <v>198</v>
      </c>
      <c r="D155" s="263" t="s">
        <v>163</v>
      </c>
      <c r="E155" s="264" t="s">
        <v>199</v>
      </c>
      <c r="F155" s="265" t="s">
        <v>200</v>
      </c>
      <c r="G155" s="266" t="s">
        <v>201</v>
      </c>
      <c r="H155" s="267">
        <v>91.260000000000005</v>
      </c>
      <c r="I155" s="268"/>
      <c r="J155" s="269">
        <f>ROUND(I155*H155,2)</f>
        <v>0</v>
      </c>
      <c r="K155" s="265" t="s">
        <v>122</v>
      </c>
      <c r="L155" s="270"/>
      <c r="M155" s="271" t="s">
        <v>1</v>
      </c>
      <c r="N155" s="272" t="s">
        <v>38</v>
      </c>
      <c r="O155" s="91"/>
      <c r="P155" s="244">
        <f>O155*H155</f>
        <v>0</v>
      </c>
      <c r="Q155" s="244">
        <v>1</v>
      </c>
      <c r="R155" s="244">
        <f>Q155*H155</f>
        <v>91.260000000000005</v>
      </c>
      <c r="S155" s="244">
        <v>0</v>
      </c>
      <c r="T155" s="24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6" t="s">
        <v>157</v>
      </c>
      <c r="AT155" s="246" t="s">
        <v>163</v>
      </c>
      <c r="AU155" s="246" t="s">
        <v>83</v>
      </c>
      <c r="AY155" s="17" t="s">
        <v>115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7" t="s">
        <v>81</v>
      </c>
      <c r="BK155" s="247">
        <f>ROUND(I155*H155,2)</f>
        <v>0</v>
      </c>
      <c r="BL155" s="17" t="s">
        <v>123</v>
      </c>
      <c r="BM155" s="246" t="s">
        <v>202</v>
      </c>
    </row>
    <row r="156" s="13" customFormat="1">
      <c r="A156" s="13"/>
      <c r="B156" s="248"/>
      <c r="C156" s="249"/>
      <c r="D156" s="250" t="s">
        <v>125</v>
      </c>
      <c r="E156" s="251" t="s">
        <v>1</v>
      </c>
      <c r="F156" s="252" t="s">
        <v>203</v>
      </c>
      <c r="G156" s="249"/>
      <c r="H156" s="253">
        <v>45.899999999999999</v>
      </c>
      <c r="I156" s="254"/>
      <c r="J156" s="249"/>
      <c r="K156" s="249"/>
      <c r="L156" s="255"/>
      <c r="M156" s="256"/>
      <c r="N156" s="257"/>
      <c r="O156" s="257"/>
      <c r="P156" s="257"/>
      <c r="Q156" s="257"/>
      <c r="R156" s="257"/>
      <c r="S156" s="257"/>
      <c r="T156" s="25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9" t="s">
        <v>125</v>
      </c>
      <c r="AU156" s="259" t="s">
        <v>83</v>
      </c>
      <c r="AV156" s="13" t="s">
        <v>83</v>
      </c>
      <c r="AW156" s="13" t="s">
        <v>30</v>
      </c>
      <c r="AX156" s="13" t="s">
        <v>73</v>
      </c>
      <c r="AY156" s="259" t="s">
        <v>115</v>
      </c>
    </row>
    <row r="157" s="13" customFormat="1">
      <c r="A157" s="13"/>
      <c r="B157" s="248"/>
      <c r="C157" s="249"/>
      <c r="D157" s="250" t="s">
        <v>125</v>
      </c>
      <c r="E157" s="251" t="s">
        <v>1</v>
      </c>
      <c r="F157" s="252" t="s">
        <v>204</v>
      </c>
      <c r="G157" s="249"/>
      <c r="H157" s="253">
        <v>45.359999999999999</v>
      </c>
      <c r="I157" s="254"/>
      <c r="J157" s="249"/>
      <c r="K157" s="249"/>
      <c r="L157" s="255"/>
      <c r="M157" s="256"/>
      <c r="N157" s="257"/>
      <c r="O157" s="257"/>
      <c r="P157" s="257"/>
      <c r="Q157" s="257"/>
      <c r="R157" s="257"/>
      <c r="S157" s="257"/>
      <c r="T157" s="25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9" t="s">
        <v>125</v>
      </c>
      <c r="AU157" s="259" t="s">
        <v>83</v>
      </c>
      <c r="AV157" s="13" t="s">
        <v>83</v>
      </c>
      <c r="AW157" s="13" t="s">
        <v>30</v>
      </c>
      <c r="AX157" s="13" t="s">
        <v>73</v>
      </c>
      <c r="AY157" s="259" t="s">
        <v>115</v>
      </c>
    </row>
    <row r="158" s="14" customFormat="1">
      <c r="A158" s="14"/>
      <c r="B158" s="273"/>
      <c r="C158" s="274"/>
      <c r="D158" s="250" t="s">
        <v>125</v>
      </c>
      <c r="E158" s="275" t="s">
        <v>1</v>
      </c>
      <c r="F158" s="276" t="s">
        <v>205</v>
      </c>
      <c r="G158" s="274"/>
      <c r="H158" s="277">
        <v>91.260000000000005</v>
      </c>
      <c r="I158" s="278"/>
      <c r="J158" s="274"/>
      <c r="K158" s="274"/>
      <c r="L158" s="279"/>
      <c r="M158" s="280"/>
      <c r="N158" s="281"/>
      <c r="O158" s="281"/>
      <c r="P158" s="281"/>
      <c r="Q158" s="281"/>
      <c r="R158" s="281"/>
      <c r="S158" s="281"/>
      <c r="T158" s="28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83" t="s">
        <v>125</v>
      </c>
      <c r="AU158" s="283" t="s">
        <v>83</v>
      </c>
      <c r="AV158" s="14" t="s">
        <v>123</v>
      </c>
      <c r="AW158" s="14" t="s">
        <v>30</v>
      </c>
      <c r="AX158" s="14" t="s">
        <v>81</v>
      </c>
      <c r="AY158" s="283" t="s">
        <v>115</v>
      </c>
    </row>
    <row r="159" s="2" customFormat="1" ht="21.75" customHeight="1">
      <c r="A159" s="38"/>
      <c r="B159" s="39"/>
      <c r="C159" s="263" t="s">
        <v>206</v>
      </c>
      <c r="D159" s="263" t="s">
        <v>163</v>
      </c>
      <c r="E159" s="264" t="s">
        <v>207</v>
      </c>
      <c r="F159" s="265" t="s">
        <v>208</v>
      </c>
      <c r="G159" s="266" t="s">
        <v>160</v>
      </c>
      <c r="H159" s="267">
        <v>166.667</v>
      </c>
      <c r="I159" s="268"/>
      <c r="J159" s="269">
        <f>ROUND(I159*H159,2)</f>
        <v>0</v>
      </c>
      <c r="K159" s="265" t="s">
        <v>122</v>
      </c>
      <c r="L159" s="270"/>
      <c r="M159" s="271" t="s">
        <v>1</v>
      </c>
      <c r="N159" s="272" t="s">
        <v>38</v>
      </c>
      <c r="O159" s="91"/>
      <c r="P159" s="244">
        <f>O159*H159</f>
        <v>0</v>
      </c>
      <c r="Q159" s="244">
        <v>0.00018000000000000001</v>
      </c>
      <c r="R159" s="244">
        <f>Q159*H159</f>
        <v>0.030000060000000002</v>
      </c>
      <c r="S159" s="244">
        <v>0</v>
      </c>
      <c r="T159" s="24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6" t="s">
        <v>157</v>
      </c>
      <c r="AT159" s="246" t="s">
        <v>163</v>
      </c>
      <c r="AU159" s="246" t="s">
        <v>83</v>
      </c>
      <c r="AY159" s="17" t="s">
        <v>115</v>
      </c>
      <c r="BE159" s="247">
        <f>IF(N159="základní",J159,0)</f>
        <v>0</v>
      </c>
      <c r="BF159" s="247">
        <f>IF(N159="snížená",J159,0)</f>
        <v>0</v>
      </c>
      <c r="BG159" s="247">
        <f>IF(N159="zákl. přenesená",J159,0)</f>
        <v>0</v>
      </c>
      <c r="BH159" s="247">
        <f>IF(N159="sníž. přenesená",J159,0)</f>
        <v>0</v>
      </c>
      <c r="BI159" s="247">
        <f>IF(N159="nulová",J159,0)</f>
        <v>0</v>
      </c>
      <c r="BJ159" s="17" t="s">
        <v>81</v>
      </c>
      <c r="BK159" s="247">
        <f>ROUND(I159*H159,2)</f>
        <v>0</v>
      </c>
      <c r="BL159" s="17" t="s">
        <v>123</v>
      </c>
      <c r="BM159" s="246" t="s">
        <v>209</v>
      </c>
    </row>
    <row r="160" s="13" customFormat="1">
      <c r="A160" s="13"/>
      <c r="B160" s="248"/>
      <c r="C160" s="249"/>
      <c r="D160" s="250" t="s">
        <v>125</v>
      </c>
      <c r="E160" s="251" t="s">
        <v>1</v>
      </c>
      <c r="F160" s="252" t="s">
        <v>210</v>
      </c>
      <c r="G160" s="249"/>
      <c r="H160" s="253">
        <v>166.667</v>
      </c>
      <c r="I160" s="254"/>
      <c r="J160" s="249"/>
      <c r="K160" s="249"/>
      <c r="L160" s="255"/>
      <c r="M160" s="256"/>
      <c r="N160" s="257"/>
      <c r="O160" s="257"/>
      <c r="P160" s="257"/>
      <c r="Q160" s="257"/>
      <c r="R160" s="257"/>
      <c r="S160" s="257"/>
      <c r="T160" s="25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9" t="s">
        <v>125</v>
      </c>
      <c r="AU160" s="259" t="s">
        <v>83</v>
      </c>
      <c r="AV160" s="13" t="s">
        <v>83</v>
      </c>
      <c r="AW160" s="13" t="s">
        <v>30</v>
      </c>
      <c r="AX160" s="13" t="s">
        <v>81</v>
      </c>
      <c r="AY160" s="259" t="s">
        <v>115</v>
      </c>
    </row>
    <row r="161" s="12" customFormat="1" ht="25.92" customHeight="1">
      <c r="A161" s="12"/>
      <c r="B161" s="219"/>
      <c r="C161" s="220"/>
      <c r="D161" s="221" t="s">
        <v>72</v>
      </c>
      <c r="E161" s="222" t="s">
        <v>211</v>
      </c>
      <c r="F161" s="222" t="s">
        <v>212</v>
      </c>
      <c r="G161" s="220"/>
      <c r="H161" s="220"/>
      <c r="I161" s="223"/>
      <c r="J161" s="224">
        <f>BK161</f>
        <v>0</v>
      </c>
      <c r="K161" s="220"/>
      <c r="L161" s="225"/>
      <c r="M161" s="226"/>
      <c r="N161" s="227"/>
      <c r="O161" s="227"/>
      <c r="P161" s="228">
        <f>SUM(P162:P171)</f>
        <v>0</v>
      </c>
      <c r="Q161" s="227"/>
      <c r="R161" s="228">
        <f>SUM(R162:R171)</f>
        <v>0</v>
      </c>
      <c r="S161" s="227"/>
      <c r="T161" s="229">
        <f>SUM(T162:T171)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30" t="s">
        <v>123</v>
      </c>
      <c r="AT161" s="231" t="s">
        <v>72</v>
      </c>
      <c r="AU161" s="231" t="s">
        <v>73</v>
      </c>
      <c r="AY161" s="230" t="s">
        <v>115</v>
      </c>
      <c r="BK161" s="232">
        <f>SUM(BK162:BK171)</f>
        <v>0</v>
      </c>
    </row>
    <row r="162" s="2" customFormat="1" ht="33" customHeight="1">
      <c r="A162" s="38"/>
      <c r="B162" s="39"/>
      <c r="C162" s="235" t="s">
        <v>213</v>
      </c>
      <c r="D162" s="235" t="s">
        <v>118</v>
      </c>
      <c r="E162" s="236" t="s">
        <v>214</v>
      </c>
      <c r="F162" s="237" t="s">
        <v>215</v>
      </c>
      <c r="G162" s="238" t="s">
        <v>201</v>
      </c>
      <c r="H162" s="239">
        <v>136.62000000000001</v>
      </c>
      <c r="I162" s="240"/>
      <c r="J162" s="241">
        <f>ROUND(I162*H162,2)</f>
        <v>0</v>
      </c>
      <c r="K162" s="237" t="s">
        <v>122</v>
      </c>
      <c r="L162" s="44"/>
      <c r="M162" s="242" t="s">
        <v>1</v>
      </c>
      <c r="N162" s="243" t="s">
        <v>38</v>
      </c>
      <c r="O162" s="91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6" t="s">
        <v>123</v>
      </c>
      <c r="AT162" s="246" t="s">
        <v>118</v>
      </c>
      <c r="AU162" s="246" t="s">
        <v>81</v>
      </c>
      <c r="AY162" s="17" t="s">
        <v>115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17" t="s">
        <v>81</v>
      </c>
      <c r="BK162" s="247">
        <f>ROUND(I162*H162,2)</f>
        <v>0</v>
      </c>
      <c r="BL162" s="17" t="s">
        <v>123</v>
      </c>
      <c r="BM162" s="246" t="s">
        <v>216</v>
      </c>
    </row>
    <row r="163" s="13" customFormat="1">
      <c r="A163" s="13"/>
      <c r="B163" s="248"/>
      <c r="C163" s="249"/>
      <c r="D163" s="250" t="s">
        <v>125</v>
      </c>
      <c r="E163" s="251" t="s">
        <v>1</v>
      </c>
      <c r="F163" s="252" t="s">
        <v>217</v>
      </c>
      <c r="G163" s="249"/>
      <c r="H163" s="253">
        <v>45.359999999999999</v>
      </c>
      <c r="I163" s="254"/>
      <c r="J163" s="249"/>
      <c r="K163" s="249"/>
      <c r="L163" s="255"/>
      <c r="M163" s="256"/>
      <c r="N163" s="257"/>
      <c r="O163" s="257"/>
      <c r="P163" s="257"/>
      <c r="Q163" s="257"/>
      <c r="R163" s="257"/>
      <c r="S163" s="257"/>
      <c r="T163" s="25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9" t="s">
        <v>125</v>
      </c>
      <c r="AU163" s="259" t="s">
        <v>81</v>
      </c>
      <c r="AV163" s="13" t="s">
        <v>83</v>
      </c>
      <c r="AW163" s="13" t="s">
        <v>30</v>
      </c>
      <c r="AX163" s="13" t="s">
        <v>73</v>
      </c>
      <c r="AY163" s="259" t="s">
        <v>115</v>
      </c>
    </row>
    <row r="164" s="13" customFormat="1">
      <c r="A164" s="13"/>
      <c r="B164" s="248"/>
      <c r="C164" s="249"/>
      <c r="D164" s="250" t="s">
        <v>125</v>
      </c>
      <c r="E164" s="251" t="s">
        <v>1</v>
      </c>
      <c r="F164" s="252" t="s">
        <v>218</v>
      </c>
      <c r="G164" s="249"/>
      <c r="H164" s="253">
        <v>91.260000000000005</v>
      </c>
      <c r="I164" s="254"/>
      <c r="J164" s="249"/>
      <c r="K164" s="249"/>
      <c r="L164" s="255"/>
      <c r="M164" s="256"/>
      <c r="N164" s="257"/>
      <c r="O164" s="257"/>
      <c r="P164" s="257"/>
      <c r="Q164" s="257"/>
      <c r="R164" s="257"/>
      <c r="S164" s="257"/>
      <c r="T164" s="25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9" t="s">
        <v>125</v>
      </c>
      <c r="AU164" s="259" t="s">
        <v>81</v>
      </c>
      <c r="AV164" s="13" t="s">
        <v>83</v>
      </c>
      <c r="AW164" s="13" t="s">
        <v>30</v>
      </c>
      <c r="AX164" s="13" t="s">
        <v>73</v>
      </c>
      <c r="AY164" s="259" t="s">
        <v>115</v>
      </c>
    </row>
    <row r="165" s="14" customFormat="1">
      <c r="A165" s="14"/>
      <c r="B165" s="273"/>
      <c r="C165" s="274"/>
      <c r="D165" s="250" t="s">
        <v>125</v>
      </c>
      <c r="E165" s="275" t="s">
        <v>1</v>
      </c>
      <c r="F165" s="276" t="s">
        <v>205</v>
      </c>
      <c r="G165" s="274"/>
      <c r="H165" s="277">
        <v>136.62000000000001</v>
      </c>
      <c r="I165" s="278"/>
      <c r="J165" s="274"/>
      <c r="K165" s="274"/>
      <c r="L165" s="279"/>
      <c r="M165" s="280"/>
      <c r="N165" s="281"/>
      <c r="O165" s="281"/>
      <c r="P165" s="281"/>
      <c r="Q165" s="281"/>
      <c r="R165" s="281"/>
      <c r="S165" s="281"/>
      <c r="T165" s="28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83" t="s">
        <v>125</v>
      </c>
      <c r="AU165" s="283" t="s">
        <v>81</v>
      </c>
      <c r="AV165" s="14" t="s">
        <v>123</v>
      </c>
      <c r="AW165" s="14" t="s">
        <v>30</v>
      </c>
      <c r="AX165" s="14" t="s">
        <v>81</v>
      </c>
      <c r="AY165" s="283" t="s">
        <v>115</v>
      </c>
    </row>
    <row r="166" s="2" customFormat="1" ht="21.75" customHeight="1">
      <c r="A166" s="38"/>
      <c r="B166" s="39"/>
      <c r="C166" s="235" t="s">
        <v>219</v>
      </c>
      <c r="D166" s="235" t="s">
        <v>118</v>
      </c>
      <c r="E166" s="236" t="s">
        <v>220</v>
      </c>
      <c r="F166" s="237" t="s">
        <v>221</v>
      </c>
      <c r="G166" s="238" t="s">
        <v>160</v>
      </c>
      <c r="H166" s="239">
        <v>1</v>
      </c>
      <c r="I166" s="240"/>
      <c r="J166" s="241">
        <f>ROUND(I166*H166,2)</f>
        <v>0</v>
      </c>
      <c r="K166" s="237" t="s">
        <v>122</v>
      </c>
      <c r="L166" s="44"/>
      <c r="M166" s="242" t="s">
        <v>1</v>
      </c>
      <c r="N166" s="243" t="s">
        <v>38</v>
      </c>
      <c r="O166" s="91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6" t="s">
        <v>222</v>
      </c>
      <c r="AT166" s="246" t="s">
        <v>118</v>
      </c>
      <c r="AU166" s="246" t="s">
        <v>81</v>
      </c>
      <c r="AY166" s="17" t="s">
        <v>115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7" t="s">
        <v>81</v>
      </c>
      <c r="BK166" s="247">
        <f>ROUND(I166*H166,2)</f>
        <v>0</v>
      </c>
      <c r="BL166" s="17" t="s">
        <v>222</v>
      </c>
      <c r="BM166" s="246" t="s">
        <v>223</v>
      </c>
    </row>
    <row r="167" s="13" customFormat="1">
      <c r="A167" s="13"/>
      <c r="B167" s="248"/>
      <c r="C167" s="249"/>
      <c r="D167" s="250" t="s">
        <v>125</v>
      </c>
      <c r="E167" s="251" t="s">
        <v>1</v>
      </c>
      <c r="F167" s="252" t="s">
        <v>224</v>
      </c>
      <c r="G167" s="249"/>
      <c r="H167" s="253">
        <v>1</v>
      </c>
      <c r="I167" s="254"/>
      <c r="J167" s="249"/>
      <c r="K167" s="249"/>
      <c r="L167" s="255"/>
      <c r="M167" s="256"/>
      <c r="N167" s="257"/>
      <c r="O167" s="257"/>
      <c r="P167" s="257"/>
      <c r="Q167" s="257"/>
      <c r="R167" s="257"/>
      <c r="S167" s="257"/>
      <c r="T167" s="25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9" t="s">
        <v>125</v>
      </c>
      <c r="AU167" s="259" t="s">
        <v>81</v>
      </c>
      <c r="AV167" s="13" t="s">
        <v>83</v>
      </c>
      <c r="AW167" s="13" t="s">
        <v>30</v>
      </c>
      <c r="AX167" s="13" t="s">
        <v>81</v>
      </c>
      <c r="AY167" s="259" t="s">
        <v>115</v>
      </c>
    </row>
    <row r="168" s="2" customFormat="1" ht="21.75" customHeight="1">
      <c r="A168" s="38"/>
      <c r="B168" s="39"/>
      <c r="C168" s="235" t="s">
        <v>7</v>
      </c>
      <c r="D168" s="235" t="s">
        <v>118</v>
      </c>
      <c r="E168" s="236" t="s">
        <v>225</v>
      </c>
      <c r="F168" s="237" t="s">
        <v>226</v>
      </c>
      <c r="G168" s="238" t="s">
        <v>160</v>
      </c>
      <c r="H168" s="239">
        <v>1</v>
      </c>
      <c r="I168" s="240"/>
      <c r="J168" s="241">
        <f>ROUND(I168*H168,2)</f>
        <v>0</v>
      </c>
      <c r="K168" s="237" t="s">
        <v>122</v>
      </c>
      <c r="L168" s="44"/>
      <c r="M168" s="242" t="s">
        <v>1</v>
      </c>
      <c r="N168" s="243" t="s">
        <v>38</v>
      </c>
      <c r="O168" s="91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6" t="s">
        <v>222</v>
      </c>
      <c r="AT168" s="246" t="s">
        <v>118</v>
      </c>
      <c r="AU168" s="246" t="s">
        <v>81</v>
      </c>
      <c r="AY168" s="17" t="s">
        <v>115</v>
      </c>
      <c r="BE168" s="247">
        <f>IF(N168="základní",J168,0)</f>
        <v>0</v>
      </c>
      <c r="BF168" s="247">
        <f>IF(N168="snížená",J168,0)</f>
        <v>0</v>
      </c>
      <c r="BG168" s="247">
        <f>IF(N168="zákl. přenesená",J168,0)</f>
        <v>0</v>
      </c>
      <c r="BH168" s="247">
        <f>IF(N168="sníž. přenesená",J168,0)</f>
        <v>0</v>
      </c>
      <c r="BI168" s="247">
        <f>IF(N168="nulová",J168,0)</f>
        <v>0</v>
      </c>
      <c r="BJ168" s="17" t="s">
        <v>81</v>
      </c>
      <c r="BK168" s="247">
        <f>ROUND(I168*H168,2)</f>
        <v>0</v>
      </c>
      <c r="BL168" s="17" t="s">
        <v>222</v>
      </c>
      <c r="BM168" s="246" t="s">
        <v>227</v>
      </c>
    </row>
    <row r="169" s="13" customFormat="1">
      <c r="A169" s="13"/>
      <c r="B169" s="248"/>
      <c r="C169" s="249"/>
      <c r="D169" s="250" t="s">
        <v>125</v>
      </c>
      <c r="E169" s="251" t="s">
        <v>1</v>
      </c>
      <c r="F169" s="252" t="s">
        <v>228</v>
      </c>
      <c r="G169" s="249"/>
      <c r="H169" s="253">
        <v>1</v>
      </c>
      <c r="I169" s="254"/>
      <c r="J169" s="249"/>
      <c r="K169" s="249"/>
      <c r="L169" s="255"/>
      <c r="M169" s="256"/>
      <c r="N169" s="257"/>
      <c r="O169" s="257"/>
      <c r="P169" s="257"/>
      <c r="Q169" s="257"/>
      <c r="R169" s="257"/>
      <c r="S169" s="257"/>
      <c r="T169" s="25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9" t="s">
        <v>125</v>
      </c>
      <c r="AU169" s="259" t="s">
        <v>81</v>
      </c>
      <c r="AV169" s="13" t="s">
        <v>83</v>
      </c>
      <c r="AW169" s="13" t="s">
        <v>30</v>
      </c>
      <c r="AX169" s="13" t="s">
        <v>81</v>
      </c>
      <c r="AY169" s="259" t="s">
        <v>115</v>
      </c>
    </row>
    <row r="170" s="2" customFormat="1" ht="21.75" customHeight="1">
      <c r="A170" s="38"/>
      <c r="B170" s="39"/>
      <c r="C170" s="235" t="s">
        <v>229</v>
      </c>
      <c r="D170" s="235" t="s">
        <v>118</v>
      </c>
      <c r="E170" s="236" t="s">
        <v>230</v>
      </c>
      <c r="F170" s="237" t="s">
        <v>231</v>
      </c>
      <c r="G170" s="238" t="s">
        <v>201</v>
      </c>
      <c r="H170" s="239">
        <v>45.359999999999999</v>
      </c>
      <c r="I170" s="240"/>
      <c r="J170" s="241">
        <f>ROUND(I170*H170,2)</f>
        <v>0</v>
      </c>
      <c r="K170" s="237" t="s">
        <v>122</v>
      </c>
      <c r="L170" s="44"/>
      <c r="M170" s="242" t="s">
        <v>1</v>
      </c>
      <c r="N170" s="243" t="s">
        <v>38</v>
      </c>
      <c r="O170" s="91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6" t="s">
        <v>222</v>
      </c>
      <c r="AT170" s="246" t="s">
        <v>118</v>
      </c>
      <c r="AU170" s="246" t="s">
        <v>81</v>
      </c>
      <c r="AY170" s="17" t="s">
        <v>115</v>
      </c>
      <c r="BE170" s="247">
        <f>IF(N170="základní",J170,0)</f>
        <v>0</v>
      </c>
      <c r="BF170" s="247">
        <f>IF(N170="snížená",J170,0)</f>
        <v>0</v>
      </c>
      <c r="BG170" s="247">
        <f>IF(N170="zákl. přenesená",J170,0)</f>
        <v>0</v>
      </c>
      <c r="BH170" s="247">
        <f>IF(N170="sníž. přenesená",J170,0)</f>
        <v>0</v>
      </c>
      <c r="BI170" s="247">
        <f>IF(N170="nulová",J170,0)</f>
        <v>0</v>
      </c>
      <c r="BJ170" s="17" t="s">
        <v>81</v>
      </c>
      <c r="BK170" s="247">
        <f>ROUND(I170*H170,2)</f>
        <v>0</v>
      </c>
      <c r="BL170" s="17" t="s">
        <v>222</v>
      </c>
      <c r="BM170" s="246" t="s">
        <v>232</v>
      </c>
    </row>
    <row r="171" s="13" customFormat="1">
      <c r="A171" s="13"/>
      <c r="B171" s="248"/>
      <c r="C171" s="249"/>
      <c r="D171" s="250" t="s">
        <v>125</v>
      </c>
      <c r="E171" s="251" t="s">
        <v>1</v>
      </c>
      <c r="F171" s="252" t="s">
        <v>233</v>
      </c>
      <c r="G171" s="249"/>
      <c r="H171" s="253">
        <v>45.359999999999999</v>
      </c>
      <c r="I171" s="254"/>
      <c r="J171" s="249"/>
      <c r="K171" s="249"/>
      <c r="L171" s="255"/>
      <c r="M171" s="284"/>
      <c r="N171" s="285"/>
      <c r="O171" s="285"/>
      <c r="P171" s="285"/>
      <c r="Q171" s="285"/>
      <c r="R171" s="285"/>
      <c r="S171" s="285"/>
      <c r="T171" s="28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9" t="s">
        <v>125</v>
      </c>
      <c r="AU171" s="259" t="s">
        <v>81</v>
      </c>
      <c r="AV171" s="13" t="s">
        <v>83</v>
      </c>
      <c r="AW171" s="13" t="s">
        <v>30</v>
      </c>
      <c r="AX171" s="13" t="s">
        <v>81</v>
      </c>
      <c r="AY171" s="259" t="s">
        <v>115</v>
      </c>
    </row>
    <row r="172" s="2" customFormat="1" ht="6.96" customHeight="1">
      <c r="A172" s="38"/>
      <c r="B172" s="66"/>
      <c r="C172" s="67"/>
      <c r="D172" s="67"/>
      <c r="E172" s="67"/>
      <c r="F172" s="67"/>
      <c r="G172" s="67"/>
      <c r="H172" s="67"/>
      <c r="I172" s="183"/>
      <c r="J172" s="67"/>
      <c r="K172" s="67"/>
      <c r="L172" s="44"/>
      <c r="M172" s="38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</row>
  </sheetData>
  <sheetProtection sheet="1" autoFilter="0" formatColumns="0" formatRows="0" objects="1" scenarios="1" spinCount="100000" saltValue="MRvgpP4+dTw6qW9EHpa6yDYSXmUZbztukS2qFQ7z4sivK50yqjhHNd9wuoS1oLrhAtm4abtqmjTSOe2MdbrFWg==" hashValue="NaBW3vzu1z5N9UrSpSu+dW7FGJpMvMOQu7lSbOOxh8ZFkIEOaZJhuasVbNvze/Jns9VS9ejAaxPSPOPpkRQ4OQ==" algorithmName="SHA-512" password="CC35"/>
  <autoFilter ref="C118:K171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83</v>
      </c>
    </row>
    <row r="4" s="1" customFormat="1" ht="24.96" customHeight="1">
      <c r="B4" s="20"/>
      <c r="D4" s="140" t="s">
        <v>89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Oprava propustku v km 66,781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90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234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4. 3. 2020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26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26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ROUND((SUM(BE127:BE266)),  2)</f>
        <v>0</v>
      </c>
      <c r="G33" s="38"/>
      <c r="H33" s="38"/>
      <c r="I33" s="162">
        <v>0.20999999999999999</v>
      </c>
      <c r="J33" s="161">
        <f>ROUND(((SUM(BE127:BE266))*I33),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ROUND((SUM(BF127:BF266)),  2)</f>
        <v>0</v>
      </c>
      <c r="G34" s="38"/>
      <c r="H34" s="38"/>
      <c r="I34" s="162">
        <v>0.14999999999999999</v>
      </c>
      <c r="J34" s="161">
        <f>ROUND(((SUM(BF127:BF266))*I34),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ROUND((SUM(BG127:BG266)),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ROUND((SUM(BH127:BH266)),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ROUND((SUM(BI127:BI266)),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92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7" t="str">
        <f>E7</f>
        <v>Oprava propustku v km 66,781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90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02 - Oprava propustku v km 66,781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4. 3. 2020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8" t="s">
        <v>93</v>
      </c>
      <c r="D94" s="189"/>
      <c r="E94" s="189"/>
      <c r="F94" s="189"/>
      <c r="G94" s="189"/>
      <c r="H94" s="189"/>
      <c r="I94" s="190"/>
      <c r="J94" s="191" t="s">
        <v>94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95</v>
      </c>
      <c r="D96" s="40"/>
      <c r="E96" s="40"/>
      <c r="F96" s="40"/>
      <c r="G96" s="40"/>
      <c r="H96" s="40"/>
      <c r="I96" s="144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96</v>
      </c>
    </row>
    <row r="97" hidden="1" s="9" customFormat="1" ht="24.96" customHeight="1">
      <c r="A97" s="9"/>
      <c r="B97" s="193"/>
      <c r="C97" s="194"/>
      <c r="D97" s="195" t="s">
        <v>235</v>
      </c>
      <c r="E97" s="196"/>
      <c r="F97" s="196"/>
      <c r="G97" s="196"/>
      <c r="H97" s="196"/>
      <c r="I97" s="197"/>
      <c r="J97" s="198">
        <f>J128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93"/>
      <c r="C98" s="194"/>
      <c r="D98" s="195" t="s">
        <v>236</v>
      </c>
      <c r="E98" s="196"/>
      <c r="F98" s="196"/>
      <c r="G98" s="196"/>
      <c r="H98" s="196"/>
      <c r="I98" s="197"/>
      <c r="J98" s="198">
        <f>J173</f>
        <v>0</v>
      </c>
      <c r="K98" s="194"/>
      <c r="L98" s="19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10" customFormat="1" ht="19.92" customHeight="1">
      <c r="A99" s="10"/>
      <c r="B99" s="200"/>
      <c r="C99" s="201"/>
      <c r="D99" s="202" t="s">
        <v>237</v>
      </c>
      <c r="E99" s="203"/>
      <c r="F99" s="203"/>
      <c r="G99" s="203"/>
      <c r="H99" s="203"/>
      <c r="I99" s="204"/>
      <c r="J99" s="205">
        <f>J196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4.88" customHeight="1">
      <c r="A100" s="10"/>
      <c r="B100" s="200"/>
      <c r="C100" s="201"/>
      <c r="D100" s="202" t="s">
        <v>238</v>
      </c>
      <c r="E100" s="203"/>
      <c r="F100" s="203"/>
      <c r="G100" s="203"/>
      <c r="H100" s="203"/>
      <c r="I100" s="204"/>
      <c r="J100" s="205">
        <f>J211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93"/>
      <c r="C101" s="194"/>
      <c r="D101" s="195" t="s">
        <v>239</v>
      </c>
      <c r="E101" s="196"/>
      <c r="F101" s="196"/>
      <c r="G101" s="196"/>
      <c r="H101" s="196"/>
      <c r="I101" s="197"/>
      <c r="J101" s="198">
        <f>J222</f>
        <v>0</v>
      </c>
      <c r="K101" s="194"/>
      <c r="L101" s="19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9" customFormat="1" ht="24.96" customHeight="1">
      <c r="A102" s="9"/>
      <c r="B102" s="193"/>
      <c r="C102" s="194"/>
      <c r="D102" s="195" t="s">
        <v>240</v>
      </c>
      <c r="E102" s="196"/>
      <c r="F102" s="196"/>
      <c r="G102" s="196"/>
      <c r="H102" s="196"/>
      <c r="I102" s="197"/>
      <c r="J102" s="198">
        <f>J234</f>
        <v>0</v>
      </c>
      <c r="K102" s="194"/>
      <c r="L102" s="19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9" customFormat="1" ht="24.96" customHeight="1">
      <c r="A103" s="9"/>
      <c r="B103" s="193"/>
      <c r="C103" s="194"/>
      <c r="D103" s="195" t="s">
        <v>241</v>
      </c>
      <c r="E103" s="196"/>
      <c r="F103" s="196"/>
      <c r="G103" s="196"/>
      <c r="H103" s="196"/>
      <c r="I103" s="197"/>
      <c r="J103" s="198">
        <f>J250</f>
        <v>0</v>
      </c>
      <c r="K103" s="194"/>
      <c r="L103" s="19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9" customFormat="1" ht="24.96" customHeight="1">
      <c r="A104" s="9"/>
      <c r="B104" s="193"/>
      <c r="C104" s="194"/>
      <c r="D104" s="195" t="s">
        <v>242</v>
      </c>
      <c r="E104" s="196"/>
      <c r="F104" s="196"/>
      <c r="G104" s="196"/>
      <c r="H104" s="196"/>
      <c r="I104" s="197"/>
      <c r="J104" s="198">
        <f>J257</f>
        <v>0</v>
      </c>
      <c r="K104" s="194"/>
      <c r="L104" s="19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9" customFormat="1" ht="24.96" customHeight="1">
      <c r="A105" s="9"/>
      <c r="B105" s="193"/>
      <c r="C105" s="194"/>
      <c r="D105" s="195" t="s">
        <v>97</v>
      </c>
      <c r="E105" s="196"/>
      <c r="F105" s="196"/>
      <c r="G105" s="196"/>
      <c r="H105" s="196"/>
      <c r="I105" s="197"/>
      <c r="J105" s="198">
        <f>J261</f>
        <v>0</v>
      </c>
      <c r="K105" s="194"/>
      <c r="L105" s="19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200"/>
      <c r="C106" s="201"/>
      <c r="D106" s="202" t="s">
        <v>243</v>
      </c>
      <c r="E106" s="203"/>
      <c r="F106" s="203"/>
      <c r="G106" s="203"/>
      <c r="H106" s="203"/>
      <c r="I106" s="204"/>
      <c r="J106" s="205">
        <f>J262</f>
        <v>0</v>
      </c>
      <c r="K106" s="201"/>
      <c r="L106" s="20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200"/>
      <c r="C107" s="201"/>
      <c r="D107" s="202" t="s">
        <v>244</v>
      </c>
      <c r="E107" s="203"/>
      <c r="F107" s="203"/>
      <c r="G107" s="203"/>
      <c r="H107" s="203"/>
      <c r="I107" s="204"/>
      <c r="J107" s="205">
        <f>J265</f>
        <v>0</v>
      </c>
      <c r="K107" s="201"/>
      <c r="L107" s="20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hidden="1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183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hidden="1"/>
    <row r="111" hidden="1"/>
    <row r="112" hidden="1"/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186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100</v>
      </c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87" t="str">
        <f>E7</f>
        <v>Oprava propustku v km 66,781</v>
      </c>
      <c r="F117" s="32"/>
      <c r="G117" s="32"/>
      <c r="H117" s="32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90</v>
      </c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SO 02 - Oprava propustku v km 66,781</v>
      </c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 xml:space="preserve"> </v>
      </c>
      <c r="G121" s="40"/>
      <c r="H121" s="40"/>
      <c r="I121" s="147" t="s">
        <v>22</v>
      </c>
      <c r="J121" s="79" t="str">
        <f>IF(J12="","",J12)</f>
        <v>4. 3. 2020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 xml:space="preserve"> </v>
      </c>
      <c r="G123" s="40"/>
      <c r="H123" s="40"/>
      <c r="I123" s="147" t="s">
        <v>29</v>
      </c>
      <c r="J123" s="36" t="str">
        <f>E21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27</v>
      </c>
      <c r="D124" s="40"/>
      <c r="E124" s="40"/>
      <c r="F124" s="27" t="str">
        <f>IF(E18="","",E18)</f>
        <v>Vyplň údaj</v>
      </c>
      <c r="G124" s="40"/>
      <c r="H124" s="40"/>
      <c r="I124" s="147" t="s">
        <v>31</v>
      </c>
      <c r="J124" s="36" t="str">
        <f>E24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14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207"/>
      <c r="B126" s="208"/>
      <c r="C126" s="209" t="s">
        <v>101</v>
      </c>
      <c r="D126" s="210" t="s">
        <v>58</v>
      </c>
      <c r="E126" s="210" t="s">
        <v>54</v>
      </c>
      <c r="F126" s="210" t="s">
        <v>55</v>
      </c>
      <c r="G126" s="210" t="s">
        <v>102</v>
      </c>
      <c r="H126" s="210" t="s">
        <v>103</v>
      </c>
      <c r="I126" s="211" t="s">
        <v>104</v>
      </c>
      <c r="J126" s="210" t="s">
        <v>94</v>
      </c>
      <c r="K126" s="212" t="s">
        <v>105</v>
      </c>
      <c r="L126" s="213"/>
      <c r="M126" s="100" t="s">
        <v>1</v>
      </c>
      <c r="N126" s="101" t="s">
        <v>37</v>
      </c>
      <c r="O126" s="101" t="s">
        <v>106</v>
      </c>
      <c r="P126" s="101" t="s">
        <v>107</v>
      </c>
      <c r="Q126" s="101" t="s">
        <v>108</v>
      </c>
      <c r="R126" s="101" t="s">
        <v>109</v>
      </c>
      <c r="S126" s="101" t="s">
        <v>110</v>
      </c>
      <c r="T126" s="102" t="s">
        <v>111</v>
      </c>
      <c r="U126" s="207"/>
      <c r="V126" s="207"/>
      <c r="W126" s="207"/>
      <c r="X126" s="207"/>
      <c r="Y126" s="207"/>
      <c r="Z126" s="207"/>
      <c r="AA126" s="207"/>
      <c r="AB126" s="207"/>
      <c r="AC126" s="207"/>
      <c r="AD126" s="207"/>
      <c r="AE126" s="207"/>
    </row>
    <row r="127" s="2" customFormat="1" ht="22.8" customHeight="1">
      <c r="A127" s="38"/>
      <c r="B127" s="39"/>
      <c r="C127" s="107" t="s">
        <v>112</v>
      </c>
      <c r="D127" s="40"/>
      <c r="E127" s="40"/>
      <c r="F127" s="40"/>
      <c r="G127" s="40"/>
      <c r="H127" s="40"/>
      <c r="I127" s="144"/>
      <c r="J127" s="214">
        <f>BK127</f>
        <v>0</v>
      </c>
      <c r="K127" s="40"/>
      <c r="L127" s="44"/>
      <c r="M127" s="103"/>
      <c r="N127" s="215"/>
      <c r="O127" s="104"/>
      <c r="P127" s="216">
        <f>P128+P173+P222+P234+P250+P257+P261</f>
        <v>0</v>
      </c>
      <c r="Q127" s="104"/>
      <c r="R127" s="216">
        <f>R128+R173+R222+R234+R250+R257+R261</f>
        <v>234.6169853479889</v>
      </c>
      <c r="S127" s="104"/>
      <c r="T127" s="217">
        <f>T128+T173+T222+T234+T250+T257+T261</f>
        <v>45.591900000000003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72</v>
      </c>
      <c r="AU127" s="17" t="s">
        <v>96</v>
      </c>
      <c r="BK127" s="218">
        <f>BK128+BK173+BK222+BK234+BK250+BK257+BK261</f>
        <v>0</v>
      </c>
    </row>
    <row r="128" s="12" customFormat="1" ht="25.92" customHeight="1">
      <c r="A128" s="12"/>
      <c r="B128" s="219"/>
      <c r="C128" s="220"/>
      <c r="D128" s="221" t="s">
        <v>72</v>
      </c>
      <c r="E128" s="222" t="s">
        <v>81</v>
      </c>
      <c r="F128" s="222" t="s">
        <v>245</v>
      </c>
      <c r="G128" s="220"/>
      <c r="H128" s="220"/>
      <c r="I128" s="223"/>
      <c r="J128" s="224">
        <f>BK128</f>
        <v>0</v>
      </c>
      <c r="K128" s="220"/>
      <c r="L128" s="225"/>
      <c r="M128" s="226"/>
      <c r="N128" s="227"/>
      <c r="O128" s="227"/>
      <c r="P128" s="228">
        <f>SUM(P129:P172)</f>
        <v>0</v>
      </c>
      <c r="Q128" s="227"/>
      <c r="R128" s="228">
        <f>SUM(R129:R172)</f>
        <v>157.12565268</v>
      </c>
      <c r="S128" s="227"/>
      <c r="T128" s="229">
        <f>SUM(T129:T172)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0" t="s">
        <v>81</v>
      </c>
      <c r="AT128" s="231" t="s">
        <v>72</v>
      </c>
      <c r="AU128" s="231" t="s">
        <v>73</v>
      </c>
      <c r="AY128" s="230" t="s">
        <v>115</v>
      </c>
      <c r="BK128" s="232">
        <f>SUM(BK129:BK172)</f>
        <v>0</v>
      </c>
    </row>
    <row r="129" s="2" customFormat="1" ht="33" customHeight="1">
      <c r="A129" s="38"/>
      <c r="B129" s="39"/>
      <c r="C129" s="235" t="s">
        <v>81</v>
      </c>
      <c r="D129" s="235" t="s">
        <v>118</v>
      </c>
      <c r="E129" s="236" t="s">
        <v>246</v>
      </c>
      <c r="F129" s="237" t="s">
        <v>247</v>
      </c>
      <c r="G129" s="238" t="s">
        <v>248</v>
      </c>
      <c r="H129" s="239">
        <v>135</v>
      </c>
      <c r="I129" s="240"/>
      <c r="J129" s="241">
        <f>ROUND(I129*H129,2)</f>
        <v>0</v>
      </c>
      <c r="K129" s="237" t="s">
        <v>249</v>
      </c>
      <c r="L129" s="44"/>
      <c r="M129" s="242" t="s">
        <v>1</v>
      </c>
      <c r="N129" s="243" t="s">
        <v>38</v>
      </c>
      <c r="O129" s="91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6" t="s">
        <v>123</v>
      </c>
      <c r="AT129" s="246" t="s">
        <v>118</v>
      </c>
      <c r="AU129" s="246" t="s">
        <v>81</v>
      </c>
      <c r="AY129" s="17" t="s">
        <v>115</v>
      </c>
      <c r="BE129" s="247">
        <f>IF(N129="základní",J129,0)</f>
        <v>0</v>
      </c>
      <c r="BF129" s="247">
        <f>IF(N129="snížená",J129,0)</f>
        <v>0</v>
      </c>
      <c r="BG129" s="247">
        <f>IF(N129="zákl. přenesená",J129,0)</f>
        <v>0</v>
      </c>
      <c r="BH129" s="247">
        <f>IF(N129="sníž. přenesená",J129,0)</f>
        <v>0</v>
      </c>
      <c r="BI129" s="247">
        <f>IF(N129="nulová",J129,0)</f>
        <v>0</v>
      </c>
      <c r="BJ129" s="17" t="s">
        <v>81</v>
      </c>
      <c r="BK129" s="247">
        <f>ROUND(I129*H129,2)</f>
        <v>0</v>
      </c>
      <c r="BL129" s="17" t="s">
        <v>123</v>
      </c>
      <c r="BM129" s="246" t="s">
        <v>250</v>
      </c>
    </row>
    <row r="130" s="15" customFormat="1">
      <c r="A130" s="15"/>
      <c r="B130" s="287"/>
      <c r="C130" s="288"/>
      <c r="D130" s="250" t="s">
        <v>125</v>
      </c>
      <c r="E130" s="289" t="s">
        <v>1</v>
      </c>
      <c r="F130" s="290" t="s">
        <v>251</v>
      </c>
      <c r="G130" s="288"/>
      <c r="H130" s="289" t="s">
        <v>1</v>
      </c>
      <c r="I130" s="291"/>
      <c r="J130" s="288"/>
      <c r="K130" s="288"/>
      <c r="L130" s="292"/>
      <c r="M130" s="293"/>
      <c r="N130" s="294"/>
      <c r="O130" s="294"/>
      <c r="P130" s="294"/>
      <c r="Q130" s="294"/>
      <c r="R130" s="294"/>
      <c r="S130" s="294"/>
      <c r="T130" s="29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96" t="s">
        <v>125</v>
      </c>
      <c r="AU130" s="296" t="s">
        <v>81</v>
      </c>
      <c r="AV130" s="15" t="s">
        <v>81</v>
      </c>
      <c r="AW130" s="15" t="s">
        <v>30</v>
      </c>
      <c r="AX130" s="15" t="s">
        <v>73</v>
      </c>
      <c r="AY130" s="296" t="s">
        <v>115</v>
      </c>
    </row>
    <row r="131" s="13" customFormat="1">
      <c r="A131" s="13"/>
      <c r="B131" s="248"/>
      <c r="C131" s="249"/>
      <c r="D131" s="250" t="s">
        <v>125</v>
      </c>
      <c r="E131" s="251" t="s">
        <v>1</v>
      </c>
      <c r="F131" s="252" t="s">
        <v>252</v>
      </c>
      <c r="G131" s="249"/>
      <c r="H131" s="253">
        <v>75</v>
      </c>
      <c r="I131" s="254"/>
      <c r="J131" s="249"/>
      <c r="K131" s="249"/>
      <c r="L131" s="255"/>
      <c r="M131" s="256"/>
      <c r="N131" s="257"/>
      <c r="O131" s="257"/>
      <c r="P131" s="257"/>
      <c r="Q131" s="257"/>
      <c r="R131" s="257"/>
      <c r="S131" s="257"/>
      <c r="T131" s="25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9" t="s">
        <v>125</v>
      </c>
      <c r="AU131" s="259" t="s">
        <v>81</v>
      </c>
      <c r="AV131" s="13" t="s">
        <v>83</v>
      </c>
      <c r="AW131" s="13" t="s">
        <v>30</v>
      </c>
      <c r="AX131" s="13" t="s">
        <v>73</v>
      </c>
      <c r="AY131" s="259" t="s">
        <v>115</v>
      </c>
    </row>
    <row r="132" s="13" customFormat="1">
      <c r="A132" s="13"/>
      <c r="B132" s="248"/>
      <c r="C132" s="249"/>
      <c r="D132" s="250" t="s">
        <v>125</v>
      </c>
      <c r="E132" s="251" t="s">
        <v>1</v>
      </c>
      <c r="F132" s="252" t="s">
        <v>253</v>
      </c>
      <c r="G132" s="249"/>
      <c r="H132" s="253">
        <v>60</v>
      </c>
      <c r="I132" s="254"/>
      <c r="J132" s="249"/>
      <c r="K132" s="249"/>
      <c r="L132" s="255"/>
      <c r="M132" s="256"/>
      <c r="N132" s="257"/>
      <c r="O132" s="257"/>
      <c r="P132" s="257"/>
      <c r="Q132" s="257"/>
      <c r="R132" s="257"/>
      <c r="S132" s="257"/>
      <c r="T132" s="25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9" t="s">
        <v>125</v>
      </c>
      <c r="AU132" s="259" t="s">
        <v>81</v>
      </c>
      <c r="AV132" s="13" t="s">
        <v>83</v>
      </c>
      <c r="AW132" s="13" t="s">
        <v>30</v>
      </c>
      <c r="AX132" s="13" t="s">
        <v>73</v>
      </c>
      <c r="AY132" s="259" t="s">
        <v>115</v>
      </c>
    </row>
    <row r="133" s="14" customFormat="1">
      <c r="A133" s="14"/>
      <c r="B133" s="273"/>
      <c r="C133" s="274"/>
      <c r="D133" s="250" t="s">
        <v>125</v>
      </c>
      <c r="E133" s="275" t="s">
        <v>1</v>
      </c>
      <c r="F133" s="276" t="s">
        <v>205</v>
      </c>
      <c r="G133" s="274"/>
      <c r="H133" s="277">
        <v>135</v>
      </c>
      <c r="I133" s="278"/>
      <c r="J133" s="274"/>
      <c r="K133" s="274"/>
      <c r="L133" s="279"/>
      <c r="M133" s="280"/>
      <c r="N133" s="281"/>
      <c r="O133" s="281"/>
      <c r="P133" s="281"/>
      <c r="Q133" s="281"/>
      <c r="R133" s="281"/>
      <c r="S133" s="281"/>
      <c r="T133" s="28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83" t="s">
        <v>125</v>
      </c>
      <c r="AU133" s="283" t="s">
        <v>81</v>
      </c>
      <c r="AV133" s="14" t="s">
        <v>123</v>
      </c>
      <c r="AW133" s="14" t="s">
        <v>30</v>
      </c>
      <c r="AX133" s="14" t="s">
        <v>81</v>
      </c>
      <c r="AY133" s="283" t="s">
        <v>115</v>
      </c>
    </row>
    <row r="134" s="2" customFormat="1" ht="21.75" customHeight="1">
      <c r="A134" s="38"/>
      <c r="B134" s="39"/>
      <c r="C134" s="235" t="s">
        <v>83</v>
      </c>
      <c r="D134" s="235" t="s">
        <v>118</v>
      </c>
      <c r="E134" s="236" t="s">
        <v>254</v>
      </c>
      <c r="F134" s="237" t="s">
        <v>255</v>
      </c>
      <c r="G134" s="238" t="s">
        <v>256</v>
      </c>
      <c r="H134" s="239">
        <v>16</v>
      </c>
      <c r="I134" s="240"/>
      <c r="J134" s="241">
        <f>ROUND(I134*H134,2)</f>
        <v>0</v>
      </c>
      <c r="K134" s="237" t="s">
        <v>249</v>
      </c>
      <c r="L134" s="44"/>
      <c r="M134" s="242" t="s">
        <v>1</v>
      </c>
      <c r="N134" s="243" t="s">
        <v>38</v>
      </c>
      <c r="O134" s="91"/>
      <c r="P134" s="244">
        <f>O134*H134</f>
        <v>0</v>
      </c>
      <c r="Q134" s="244">
        <v>4.07925E-05</v>
      </c>
      <c r="R134" s="244">
        <f>Q134*H134</f>
        <v>0.00065267999999999999</v>
      </c>
      <c r="S134" s="244">
        <v>0</v>
      </c>
      <c r="T134" s="24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6" t="s">
        <v>123</v>
      </c>
      <c r="AT134" s="246" t="s">
        <v>118</v>
      </c>
      <c r="AU134" s="246" t="s">
        <v>81</v>
      </c>
      <c r="AY134" s="17" t="s">
        <v>115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7" t="s">
        <v>81</v>
      </c>
      <c r="BK134" s="247">
        <f>ROUND(I134*H134,2)</f>
        <v>0</v>
      </c>
      <c r="BL134" s="17" t="s">
        <v>123</v>
      </c>
      <c r="BM134" s="246" t="s">
        <v>257</v>
      </c>
    </row>
    <row r="135" s="13" customFormat="1">
      <c r="A135" s="13"/>
      <c r="B135" s="248"/>
      <c r="C135" s="249"/>
      <c r="D135" s="250" t="s">
        <v>125</v>
      </c>
      <c r="E135" s="251" t="s">
        <v>1</v>
      </c>
      <c r="F135" s="252" t="s">
        <v>258</v>
      </c>
      <c r="G135" s="249"/>
      <c r="H135" s="253">
        <v>16</v>
      </c>
      <c r="I135" s="254"/>
      <c r="J135" s="249"/>
      <c r="K135" s="249"/>
      <c r="L135" s="255"/>
      <c r="M135" s="256"/>
      <c r="N135" s="257"/>
      <c r="O135" s="257"/>
      <c r="P135" s="257"/>
      <c r="Q135" s="257"/>
      <c r="R135" s="257"/>
      <c r="S135" s="257"/>
      <c r="T135" s="25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9" t="s">
        <v>125</v>
      </c>
      <c r="AU135" s="259" t="s">
        <v>81</v>
      </c>
      <c r="AV135" s="13" t="s">
        <v>83</v>
      </c>
      <c r="AW135" s="13" t="s">
        <v>30</v>
      </c>
      <c r="AX135" s="13" t="s">
        <v>81</v>
      </c>
      <c r="AY135" s="259" t="s">
        <v>115</v>
      </c>
    </row>
    <row r="136" s="2" customFormat="1" ht="21.75" customHeight="1">
      <c r="A136" s="38"/>
      <c r="B136" s="39"/>
      <c r="C136" s="235" t="s">
        <v>134</v>
      </c>
      <c r="D136" s="235" t="s">
        <v>118</v>
      </c>
      <c r="E136" s="236" t="s">
        <v>259</v>
      </c>
      <c r="F136" s="237" t="s">
        <v>260</v>
      </c>
      <c r="G136" s="238" t="s">
        <v>261</v>
      </c>
      <c r="H136" s="239">
        <v>6</v>
      </c>
      <c r="I136" s="240"/>
      <c r="J136" s="241">
        <f>ROUND(I136*H136,2)</f>
        <v>0</v>
      </c>
      <c r="K136" s="237" t="s">
        <v>249</v>
      </c>
      <c r="L136" s="44"/>
      <c r="M136" s="242" t="s">
        <v>1</v>
      </c>
      <c r="N136" s="243" t="s">
        <v>38</v>
      </c>
      <c r="O136" s="91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6" t="s">
        <v>123</v>
      </c>
      <c r="AT136" s="246" t="s">
        <v>118</v>
      </c>
      <c r="AU136" s="246" t="s">
        <v>81</v>
      </c>
      <c r="AY136" s="17" t="s">
        <v>115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7" t="s">
        <v>81</v>
      </c>
      <c r="BK136" s="247">
        <f>ROUND(I136*H136,2)</f>
        <v>0</v>
      </c>
      <c r="BL136" s="17" t="s">
        <v>123</v>
      </c>
      <c r="BM136" s="246" t="s">
        <v>262</v>
      </c>
    </row>
    <row r="137" s="13" customFormat="1">
      <c r="A137" s="13"/>
      <c r="B137" s="248"/>
      <c r="C137" s="249"/>
      <c r="D137" s="250" t="s">
        <v>125</v>
      </c>
      <c r="E137" s="251" t="s">
        <v>1</v>
      </c>
      <c r="F137" s="252" t="s">
        <v>147</v>
      </c>
      <c r="G137" s="249"/>
      <c r="H137" s="253">
        <v>6</v>
      </c>
      <c r="I137" s="254"/>
      <c r="J137" s="249"/>
      <c r="K137" s="249"/>
      <c r="L137" s="255"/>
      <c r="M137" s="256"/>
      <c r="N137" s="257"/>
      <c r="O137" s="257"/>
      <c r="P137" s="257"/>
      <c r="Q137" s="257"/>
      <c r="R137" s="257"/>
      <c r="S137" s="257"/>
      <c r="T137" s="25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9" t="s">
        <v>125</v>
      </c>
      <c r="AU137" s="259" t="s">
        <v>81</v>
      </c>
      <c r="AV137" s="13" t="s">
        <v>83</v>
      </c>
      <c r="AW137" s="13" t="s">
        <v>30</v>
      </c>
      <c r="AX137" s="13" t="s">
        <v>81</v>
      </c>
      <c r="AY137" s="259" t="s">
        <v>115</v>
      </c>
    </row>
    <row r="138" s="2" customFormat="1" ht="16.5" customHeight="1">
      <c r="A138" s="38"/>
      <c r="B138" s="39"/>
      <c r="C138" s="235" t="s">
        <v>123</v>
      </c>
      <c r="D138" s="235" t="s">
        <v>118</v>
      </c>
      <c r="E138" s="236" t="s">
        <v>263</v>
      </c>
      <c r="F138" s="237" t="s">
        <v>264</v>
      </c>
      <c r="G138" s="238" t="s">
        <v>129</v>
      </c>
      <c r="H138" s="239">
        <v>8.4000000000000004</v>
      </c>
      <c r="I138" s="240"/>
      <c r="J138" s="241">
        <f>ROUND(I138*H138,2)</f>
        <v>0</v>
      </c>
      <c r="K138" s="237" t="s">
        <v>249</v>
      </c>
      <c r="L138" s="44"/>
      <c r="M138" s="242" t="s">
        <v>1</v>
      </c>
      <c r="N138" s="243" t="s">
        <v>38</v>
      </c>
      <c r="O138" s="91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6" t="s">
        <v>123</v>
      </c>
      <c r="AT138" s="246" t="s">
        <v>118</v>
      </c>
      <c r="AU138" s="246" t="s">
        <v>81</v>
      </c>
      <c r="AY138" s="17" t="s">
        <v>115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7" t="s">
        <v>81</v>
      </c>
      <c r="BK138" s="247">
        <f>ROUND(I138*H138,2)</f>
        <v>0</v>
      </c>
      <c r="BL138" s="17" t="s">
        <v>123</v>
      </c>
      <c r="BM138" s="246" t="s">
        <v>265</v>
      </c>
    </row>
    <row r="139" s="15" customFormat="1">
      <c r="A139" s="15"/>
      <c r="B139" s="287"/>
      <c r="C139" s="288"/>
      <c r="D139" s="250" t="s">
        <v>125</v>
      </c>
      <c r="E139" s="289" t="s">
        <v>1</v>
      </c>
      <c r="F139" s="290" t="s">
        <v>251</v>
      </c>
      <c r="G139" s="288"/>
      <c r="H139" s="289" t="s">
        <v>1</v>
      </c>
      <c r="I139" s="291"/>
      <c r="J139" s="288"/>
      <c r="K139" s="288"/>
      <c r="L139" s="292"/>
      <c r="M139" s="293"/>
      <c r="N139" s="294"/>
      <c r="O139" s="294"/>
      <c r="P139" s="294"/>
      <c r="Q139" s="294"/>
      <c r="R139" s="294"/>
      <c r="S139" s="294"/>
      <c r="T139" s="29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96" t="s">
        <v>125</v>
      </c>
      <c r="AU139" s="296" t="s">
        <v>81</v>
      </c>
      <c r="AV139" s="15" t="s">
        <v>81</v>
      </c>
      <c r="AW139" s="15" t="s">
        <v>30</v>
      </c>
      <c r="AX139" s="15" t="s">
        <v>73</v>
      </c>
      <c r="AY139" s="296" t="s">
        <v>115</v>
      </c>
    </row>
    <row r="140" s="13" customFormat="1">
      <c r="A140" s="13"/>
      <c r="B140" s="248"/>
      <c r="C140" s="249"/>
      <c r="D140" s="250" t="s">
        <v>125</v>
      </c>
      <c r="E140" s="251" t="s">
        <v>1</v>
      </c>
      <c r="F140" s="252" t="s">
        <v>266</v>
      </c>
      <c r="G140" s="249"/>
      <c r="H140" s="253">
        <v>6</v>
      </c>
      <c r="I140" s="254"/>
      <c r="J140" s="249"/>
      <c r="K140" s="249"/>
      <c r="L140" s="255"/>
      <c r="M140" s="256"/>
      <c r="N140" s="257"/>
      <c r="O140" s="257"/>
      <c r="P140" s="257"/>
      <c r="Q140" s="257"/>
      <c r="R140" s="257"/>
      <c r="S140" s="257"/>
      <c r="T140" s="25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9" t="s">
        <v>125</v>
      </c>
      <c r="AU140" s="259" t="s">
        <v>81</v>
      </c>
      <c r="AV140" s="13" t="s">
        <v>83</v>
      </c>
      <c r="AW140" s="13" t="s">
        <v>30</v>
      </c>
      <c r="AX140" s="13" t="s">
        <v>73</v>
      </c>
      <c r="AY140" s="259" t="s">
        <v>115</v>
      </c>
    </row>
    <row r="141" s="13" customFormat="1">
      <c r="A141" s="13"/>
      <c r="B141" s="248"/>
      <c r="C141" s="249"/>
      <c r="D141" s="250" t="s">
        <v>125</v>
      </c>
      <c r="E141" s="251" t="s">
        <v>1</v>
      </c>
      <c r="F141" s="252" t="s">
        <v>267</v>
      </c>
      <c r="G141" s="249"/>
      <c r="H141" s="253">
        <v>2.3999999999999999</v>
      </c>
      <c r="I141" s="254"/>
      <c r="J141" s="249"/>
      <c r="K141" s="249"/>
      <c r="L141" s="255"/>
      <c r="M141" s="256"/>
      <c r="N141" s="257"/>
      <c r="O141" s="257"/>
      <c r="P141" s="257"/>
      <c r="Q141" s="257"/>
      <c r="R141" s="257"/>
      <c r="S141" s="257"/>
      <c r="T141" s="25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9" t="s">
        <v>125</v>
      </c>
      <c r="AU141" s="259" t="s">
        <v>81</v>
      </c>
      <c r="AV141" s="13" t="s">
        <v>83</v>
      </c>
      <c r="AW141" s="13" t="s">
        <v>30</v>
      </c>
      <c r="AX141" s="13" t="s">
        <v>73</v>
      </c>
      <c r="AY141" s="259" t="s">
        <v>115</v>
      </c>
    </row>
    <row r="142" s="14" customFormat="1">
      <c r="A142" s="14"/>
      <c r="B142" s="273"/>
      <c r="C142" s="274"/>
      <c r="D142" s="250" t="s">
        <v>125</v>
      </c>
      <c r="E142" s="275" t="s">
        <v>1</v>
      </c>
      <c r="F142" s="276" t="s">
        <v>205</v>
      </c>
      <c r="G142" s="274"/>
      <c r="H142" s="277">
        <v>8.4000000000000004</v>
      </c>
      <c r="I142" s="278"/>
      <c r="J142" s="274"/>
      <c r="K142" s="274"/>
      <c r="L142" s="279"/>
      <c r="M142" s="280"/>
      <c r="N142" s="281"/>
      <c r="O142" s="281"/>
      <c r="P142" s="281"/>
      <c r="Q142" s="281"/>
      <c r="R142" s="281"/>
      <c r="S142" s="281"/>
      <c r="T142" s="28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83" t="s">
        <v>125</v>
      </c>
      <c r="AU142" s="283" t="s">
        <v>81</v>
      </c>
      <c r="AV142" s="14" t="s">
        <v>123</v>
      </c>
      <c r="AW142" s="14" t="s">
        <v>30</v>
      </c>
      <c r="AX142" s="14" t="s">
        <v>81</v>
      </c>
      <c r="AY142" s="283" t="s">
        <v>115</v>
      </c>
    </row>
    <row r="143" s="2" customFormat="1" ht="33" customHeight="1">
      <c r="A143" s="38"/>
      <c r="B143" s="39"/>
      <c r="C143" s="235" t="s">
        <v>116</v>
      </c>
      <c r="D143" s="235" t="s">
        <v>118</v>
      </c>
      <c r="E143" s="236" t="s">
        <v>268</v>
      </c>
      <c r="F143" s="237" t="s">
        <v>269</v>
      </c>
      <c r="G143" s="238" t="s">
        <v>129</v>
      </c>
      <c r="H143" s="239">
        <v>72.644000000000005</v>
      </c>
      <c r="I143" s="240"/>
      <c r="J143" s="241">
        <f>ROUND(I143*H143,2)</f>
        <v>0</v>
      </c>
      <c r="K143" s="237" t="s">
        <v>249</v>
      </c>
      <c r="L143" s="44"/>
      <c r="M143" s="242" t="s">
        <v>1</v>
      </c>
      <c r="N143" s="243" t="s">
        <v>38</v>
      </c>
      <c r="O143" s="91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6" t="s">
        <v>123</v>
      </c>
      <c r="AT143" s="246" t="s">
        <v>118</v>
      </c>
      <c r="AU143" s="246" t="s">
        <v>81</v>
      </c>
      <c r="AY143" s="17" t="s">
        <v>115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7" t="s">
        <v>81</v>
      </c>
      <c r="BK143" s="247">
        <f>ROUND(I143*H143,2)</f>
        <v>0</v>
      </c>
      <c r="BL143" s="17" t="s">
        <v>123</v>
      </c>
      <c r="BM143" s="246" t="s">
        <v>270</v>
      </c>
    </row>
    <row r="144" s="13" customFormat="1">
      <c r="A144" s="13"/>
      <c r="B144" s="248"/>
      <c r="C144" s="249"/>
      <c r="D144" s="250" t="s">
        <v>125</v>
      </c>
      <c r="E144" s="251" t="s">
        <v>1</v>
      </c>
      <c r="F144" s="252" t="s">
        <v>271</v>
      </c>
      <c r="G144" s="249"/>
      <c r="H144" s="253">
        <v>72.644000000000005</v>
      </c>
      <c r="I144" s="254"/>
      <c r="J144" s="249"/>
      <c r="K144" s="249"/>
      <c r="L144" s="255"/>
      <c r="M144" s="256"/>
      <c r="N144" s="257"/>
      <c r="O144" s="257"/>
      <c r="P144" s="257"/>
      <c r="Q144" s="257"/>
      <c r="R144" s="257"/>
      <c r="S144" s="257"/>
      <c r="T144" s="25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9" t="s">
        <v>125</v>
      </c>
      <c r="AU144" s="259" t="s">
        <v>81</v>
      </c>
      <c r="AV144" s="13" t="s">
        <v>83</v>
      </c>
      <c r="AW144" s="13" t="s">
        <v>30</v>
      </c>
      <c r="AX144" s="13" t="s">
        <v>81</v>
      </c>
      <c r="AY144" s="259" t="s">
        <v>115</v>
      </c>
    </row>
    <row r="145" s="2" customFormat="1" ht="21.75" customHeight="1">
      <c r="A145" s="38"/>
      <c r="B145" s="39"/>
      <c r="C145" s="235" t="s">
        <v>147</v>
      </c>
      <c r="D145" s="235" t="s">
        <v>118</v>
      </c>
      <c r="E145" s="236" t="s">
        <v>272</v>
      </c>
      <c r="F145" s="237" t="s">
        <v>273</v>
      </c>
      <c r="G145" s="238" t="s">
        <v>129</v>
      </c>
      <c r="H145" s="239">
        <v>72.644000000000005</v>
      </c>
      <c r="I145" s="240"/>
      <c r="J145" s="241">
        <f>ROUND(I145*H145,2)</f>
        <v>0</v>
      </c>
      <c r="K145" s="237" t="s">
        <v>249</v>
      </c>
      <c r="L145" s="44"/>
      <c r="M145" s="242" t="s">
        <v>1</v>
      </c>
      <c r="N145" s="243" t="s">
        <v>38</v>
      </c>
      <c r="O145" s="91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6" t="s">
        <v>123</v>
      </c>
      <c r="AT145" s="246" t="s">
        <v>118</v>
      </c>
      <c r="AU145" s="246" t="s">
        <v>81</v>
      </c>
      <c r="AY145" s="17" t="s">
        <v>115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7" t="s">
        <v>81</v>
      </c>
      <c r="BK145" s="247">
        <f>ROUND(I145*H145,2)</f>
        <v>0</v>
      </c>
      <c r="BL145" s="17" t="s">
        <v>123</v>
      </c>
      <c r="BM145" s="246" t="s">
        <v>274</v>
      </c>
    </row>
    <row r="146" s="2" customFormat="1" ht="33" customHeight="1">
      <c r="A146" s="38"/>
      <c r="B146" s="39"/>
      <c r="C146" s="235" t="s">
        <v>153</v>
      </c>
      <c r="D146" s="235" t="s">
        <v>118</v>
      </c>
      <c r="E146" s="236" t="s">
        <v>275</v>
      </c>
      <c r="F146" s="237" t="s">
        <v>276</v>
      </c>
      <c r="G146" s="238" t="s">
        <v>129</v>
      </c>
      <c r="H146" s="239">
        <v>726.44000000000005</v>
      </c>
      <c r="I146" s="240"/>
      <c r="J146" s="241">
        <f>ROUND(I146*H146,2)</f>
        <v>0</v>
      </c>
      <c r="K146" s="237" t="s">
        <v>249</v>
      </c>
      <c r="L146" s="44"/>
      <c r="M146" s="242" t="s">
        <v>1</v>
      </c>
      <c r="N146" s="243" t="s">
        <v>38</v>
      </c>
      <c r="O146" s="91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6" t="s">
        <v>123</v>
      </c>
      <c r="AT146" s="246" t="s">
        <v>118</v>
      </c>
      <c r="AU146" s="246" t="s">
        <v>81</v>
      </c>
      <c r="AY146" s="17" t="s">
        <v>115</v>
      </c>
      <c r="BE146" s="247">
        <f>IF(N146="základní",J146,0)</f>
        <v>0</v>
      </c>
      <c r="BF146" s="247">
        <f>IF(N146="snížená",J146,0)</f>
        <v>0</v>
      </c>
      <c r="BG146" s="247">
        <f>IF(N146="zákl. přenesená",J146,0)</f>
        <v>0</v>
      </c>
      <c r="BH146" s="247">
        <f>IF(N146="sníž. přenesená",J146,0)</f>
        <v>0</v>
      </c>
      <c r="BI146" s="247">
        <f>IF(N146="nulová",J146,0)</f>
        <v>0</v>
      </c>
      <c r="BJ146" s="17" t="s">
        <v>81</v>
      </c>
      <c r="BK146" s="247">
        <f>ROUND(I146*H146,2)</f>
        <v>0</v>
      </c>
      <c r="BL146" s="17" t="s">
        <v>123</v>
      </c>
      <c r="BM146" s="246" t="s">
        <v>277</v>
      </c>
    </row>
    <row r="147" s="13" customFormat="1">
      <c r="A147" s="13"/>
      <c r="B147" s="248"/>
      <c r="C147" s="249"/>
      <c r="D147" s="250" t="s">
        <v>125</v>
      </c>
      <c r="E147" s="251" t="s">
        <v>1</v>
      </c>
      <c r="F147" s="252" t="s">
        <v>278</v>
      </c>
      <c r="G147" s="249"/>
      <c r="H147" s="253">
        <v>726.44000000000005</v>
      </c>
      <c r="I147" s="254"/>
      <c r="J147" s="249"/>
      <c r="K147" s="249"/>
      <c r="L147" s="255"/>
      <c r="M147" s="256"/>
      <c r="N147" s="257"/>
      <c r="O147" s="257"/>
      <c r="P147" s="257"/>
      <c r="Q147" s="257"/>
      <c r="R147" s="257"/>
      <c r="S147" s="257"/>
      <c r="T147" s="25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9" t="s">
        <v>125</v>
      </c>
      <c r="AU147" s="259" t="s">
        <v>81</v>
      </c>
      <c r="AV147" s="13" t="s">
        <v>83</v>
      </c>
      <c r="AW147" s="13" t="s">
        <v>30</v>
      </c>
      <c r="AX147" s="13" t="s">
        <v>81</v>
      </c>
      <c r="AY147" s="259" t="s">
        <v>115</v>
      </c>
    </row>
    <row r="148" s="2" customFormat="1" ht="21.75" customHeight="1">
      <c r="A148" s="38"/>
      <c r="B148" s="39"/>
      <c r="C148" s="235" t="s">
        <v>157</v>
      </c>
      <c r="D148" s="235" t="s">
        <v>118</v>
      </c>
      <c r="E148" s="236" t="s">
        <v>279</v>
      </c>
      <c r="F148" s="237" t="s">
        <v>280</v>
      </c>
      <c r="G148" s="238" t="s">
        <v>248</v>
      </c>
      <c r="H148" s="239">
        <v>60</v>
      </c>
      <c r="I148" s="240"/>
      <c r="J148" s="241">
        <f>ROUND(I148*H148,2)</f>
        <v>0</v>
      </c>
      <c r="K148" s="237" t="s">
        <v>249</v>
      </c>
      <c r="L148" s="44"/>
      <c r="M148" s="242" t="s">
        <v>1</v>
      </c>
      <c r="N148" s="243" t="s">
        <v>38</v>
      </c>
      <c r="O148" s="91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6" t="s">
        <v>123</v>
      </c>
      <c r="AT148" s="246" t="s">
        <v>118</v>
      </c>
      <c r="AU148" s="246" t="s">
        <v>81</v>
      </c>
      <c r="AY148" s="17" t="s">
        <v>115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7" t="s">
        <v>81</v>
      </c>
      <c r="BK148" s="247">
        <f>ROUND(I148*H148,2)</f>
        <v>0</v>
      </c>
      <c r="BL148" s="17" t="s">
        <v>123</v>
      </c>
      <c r="BM148" s="246" t="s">
        <v>281</v>
      </c>
    </row>
    <row r="149" s="13" customFormat="1">
      <c r="A149" s="13"/>
      <c r="B149" s="248"/>
      <c r="C149" s="249"/>
      <c r="D149" s="250" t="s">
        <v>125</v>
      </c>
      <c r="E149" s="251" t="s">
        <v>1</v>
      </c>
      <c r="F149" s="252" t="s">
        <v>282</v>
      </c>
      <c r="G149" s="249"/>
      <c r="H149" s="253">
        <v>60</v>
      </c>
      <c r="I149" s="254"/>
      <c r="J149" s="249"/>
      <c r="K149" s="249"/>
      <c r="L149" s="255"/>
      <c r="M149" s="256"/>
      <c r="N149" s="257"/>
      <c r="O149" s="257"/>
      <c r="P149" s="257"/>
      <c r="Q149" s="257"/>
      <c r="R149" s="257"/>
      <c r="S149" s="257"/>
      <c r="T149" s="25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9" t="s">
        <v>125</v>
      </c>
      <c r="AU149" s="259" t="s">
        <v>81</v>
      </c>
      <c r="AV149" s="13" t="s">
        <v>83</v>
      </c>
      <c r="AW149" s="13" t="s">
        <v>30</v>
      </c>
      <c r="AX149" s="13" t="s">
        <v>81</v>
      </c>
      <c r="AY149" s="259" t="s">
        <v>115</v>
      </c>
    </row>
    <row r="150" s="2" customFormat="1" ht="21.75" customHeight="1">
      <c r="A150" s="38"/>
      <c r="B150" s="39"/>
      <c r="C150" s="235" t="s">
        <v>162</v>
      </c>
      <c r="D150" s="235" t="s">
        <v>118</v>
      </c>
      <c r="E150" s="236" t="s">
        <v>283</v>
      </c>
      <c r="F150" s="237" t="s">
        <v>284</v>
      </c>
      <c r="G150" s="238" t="s">
        <v>201</v>
      </c>
      <c r="H150" s="239">
        <v>130.31999999999999</v>
      </c>
      <c r="I150" s="240"/>
      <c r="J150" s="241">
        <f>ROUND(I150*H150,2)</f>
        <v>0</v>
      </c>
      <c r="K150" s="237" t="s">
        <v>1</v>
      </c>
      <c r="L150" s="44"/>
      <c r="M150" s="242" t="s">
        <v>1</v>
      </c>
      <c r="N150" s="243" t="s">
        <v>38</v>
      </c>
      <c r="O150" s="91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6" t="s">
        <v>123</v>
      </c>
      <c r="AT150" s="246" t="s">
        <v>118</v>
      </c>
      <c r="AU150" s="246" t="s">
        <v>81</v>
      </c>
      <c r="AY150" s="17" t="s">
        <v>115</v>
      </c>
      <c r="BE150" s="247">
        <f>IF(N150="základní",J150,0)</f>
        <v>0</v>
      </c>
      <c r="BF150" s="247">
        <f>IF(N150="snížená",J150,0)</f>
        <v>0</v>
      </c>
      <c r="BG150" s="247">
        <f>IF(N150="zákl. přenesená",J150,0)</f>
        <v>0</v>
      </c>
      <c r="BH150" s="247">
        <f>IF(N150="sníž. přenesená",J150,0)</f>
        <v>0</v>
      </c>
      <c r="BI150" s="247">
        <f>IF(N150="nulová",J150,0)</f>
        <v>0</v>
      </c>
      <c r="BJ150" s="17" t="s">
        <v>81</v>
      </c>
      <c r="BK150" s="247">
        <f>ROUND(I150*H150,2)</f>
        <v>0</v>
      </c>
      <c r="BL150" s="17" t="s">
        <v>123</v>
      </c>
      <c r="BM150" s="246" t="s">
        <v>285</v>
      </c>
    </row>
    <row r="151" s="13" customFormat="1">
      <c r="A151" s="13"/>
      <c r="B151" s="248"/>
      <c r="C151" s="249"/>
      <c r="D151" s="250" t="s">
        <v>125</v>
      </c>
      <c r="E151" s="251" t="s">
        <v>1</v>
      </c>
      <c r="F151" s="252" t="s">
        <v>286</v>
      </c>
      <c r="G151" s="249"/>
      <c r="H151" s="253">
        <v>130.31999999999999</v>
      </c>
      <c r="I151" s="254"/>
      <c r="J151" s="249"/>
      <c r="K151" s="249"/>
      <c r="L151" s="255"/>
      <c r="M151" s="256"/>
      <c r="N151" s="257"/>
      <c r="O151" s="257"/>
      <c r="P151" s="257"/>
      <c r="Q151" s="257"/>
      <c r="R151" s="257"/>
      <c r="S151" s="257"/>
      <c r="T151" s="25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9" t="s">
        <v>125</v>
      </c>
      <c r="AU151" s="259" t="s">
        <v>81</v>
      </c>
      <c r="AV151" s="13" t="s">
        <v>83</v>
      </c>
      <c r="AW151" s="13" t="s">
        <v>30</v>
      </c>
      <c r="AX151" s="13" t="s">
        <v>81</v>
      </c>
      <c r="AY151" s="259" t="s">
        <v>115</v>
      </c>
    </row>
    <row r="152" s="2" customFormat="1" ht="21.75" customHeight="1">
      <c r="A152" s="38"/>
      <c r="B152" s="39"/>
      <c r="C152" s="235" t="s">
        <v>167</v>
      </c>
      <c r="D152" s="235" t="s">
        <v>118</v>
      </c>
      <c r="E152" s="236" t="s">
        <v>287</v>
      </c>
      <c r="F152" s="237" t="s">
        <v>288</v>
      </c>
      <c r="G152" s="238" t="s">
        <v>129</v>
      </c>
      <c r="H152" s="239">
        <v>82.400000000000006</v>
      </c>
      <c r="I152" s="240"/>
      <c r="J152" s="241">
        <f>ROUND(I152*H152,2)</f>
        <v>0</v>
      </c>
      <c r="K152" s="237" t="s">
        <v>249</v>
      </c>
      <c r="L152" s="44"/>
      <c r="M152" s="242" t="s">
        <v>1</v>
      </c>
      <c r="N152" s="243" t="s">
        <v>38</v>
      </c>
      <c r="O152" s="91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6" t="s">
        <v>123</v>
      </c>
      <c r="AT152" s="246" t="s">
        <v>118</v>
      </c>
      <c r="AU152" s="246" t="s">
        <v>81</v>
      </c>
      <c r="AY152" s="17" t="s">
        <v>115</v>
      </c>
      <c r="BE152" s="247">
        <f>IF(N152="základní",J152,0)</f>
        <v>0</v>
      </c>
      <c r="BF152" s="247">
        <f>IF(N152="snížená",J152,0)</f>
        <v>0</v>
      </c>
      <c r="BG152" s="247">
        <f>IF(N152="zákl. přenesená",J152,0)</f>
        <v>0</v>
      </c>
      <c r="BH152" s="247">
        <f>IF(N152="sníž. přenesená",J152,0)</f>
        <v>0</v>
      </c>
      <c r="BI152" s="247">
        <f>IF(N152="nulová",J152,0)</f>
        <v>0</v>
      </c>
      <c r="BJ152" s="17" t="s">
        <v>81</v>
      </c>
      <c r="BK152" s="247">
        <f>ROUND(I152*H152,2)</f>
        <v>0</v>
      </c>
      <c r="BL152" s="17" t="s">
        <v>123</v>
      </c>
      <c r="BM152" s="246" t="s">
        <v>289</v>
      </c>
    </row>
    <row r="153" s="13" customFormat="1">
      <c r="A153" s="13"/>
      <c r="B153" s="248"/>
      <c r="C153" s="249"/>
      <c r="D153" s="250" t="s">
        <v>125</v>
      </c>
      <c r="E153" s="251" t="s">
        <v>1</v>
      </c>
      <c r="F153" s="252" t="s">
        <v>290</v>
      </c>
      <c r="G153" s="249"/>
      <c r="H153" s="253">
        <v>82.400000000000006</v>
      </c>
      <c r="I153" s="254"/>
      <c r="J153" s="249"/>
      <c r="K153" s="249"/>
      <c r="L153" s="255"/>
      <c r="M153" s="256"/>
      <c r="N153" s="257"/>
      <c r="O153" s="257"/>
      <c r="P153" s="257"/>
      <c r="Q153" s="257"/>
      <c r="R153" s="257"/>
      <c r="S153" s="257"/>
      <c r="T153" s="25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9" t="s">
        <v>125</v>
      </c>
      <c r="AU153" s="259" t="s">
        <v>81</v>
      </c>
      <c r="AV153" s="13" t="s">
        <v>83</v>
      </c>
      <c r="AW153" s="13" t="s">
        <v>30</v>
      </c>
      <c r="AX153" s="13" t="s">
        <v>81</v>
      </c>
      <c r="AY153" s="259" t="s">
        <v>115</v>
      </c>
    </row>
    <row r="154" s="2" customFormat="1" ht="16.5" customHeight="1">
      <c r="A154" s="38"/>
      <c r="B154" s="39"/>
      <c r="C154" s="263" t="s">
        <v>171</v>
      </c>
      <c r="D154" s="263" t="s">
        <v>163</v>
      </c>
      <c r="E154" s="264" t="s">
        <v>291</v>
      </c>
      <c r="F154" s="265" t="s">
        <v>292</v>
      </c>
      <c r="G154" s="266" t="s">
        <v>201</v>
      </c>
      <c r="H154" s="267">
        <v>9.5210000000000008</v>
      </c>
      <c r="I154" s="268"/>
      <c r="J154" s="269">
        <f>ROUND(I154*H154,2)</f>
        <v>0</v>
      </c>
      <c r="K154" s="265" t="s">
        <v>249</v>
      </c>
      <c r="L154" s="270"/>
      <c r="M154" s="271" t="s">
        <v>1</v>
      </c>
      <c r="N154" s="272" t="s">
        <v>38</v>
      </c>
      <c r="O154" s="91"/>
      <c r="P154" s="244">
        <f>O154*H154</f>
        <v>0</v>
      </c>
      <c r="Q154" s="244">
        <v>1</v>
      </c>
      <c r="R154" s="244">
        <f>Q154*H154</f>
        <v>9.5210000000000008</v>
      </c>
      <c r="S154" s="244">
        <v>0</v>
      </c>
      <c r="T154" s="24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6" t="s">
        <v>157</v>
      </c>
      <c r="AT154" s="246" t="s">
        <v>163</v>
      </c>
      <c r="AU154" s="246" t="s">
        <v>81</v>
      </c>
      <c r="AY154" s="17" t="s">
        <v>115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17" t="s">
        <v>81</v>
      </c>
      <c r="BK154" s="247">
        <f>ROUND(I154*H154,2)</f>
        <v>0</v>
      </c>
      <c r="BL154" s="17" t="s">
        <v>123</v>
      </c>
      <c r="BM154" s="246" t="s">
        <v>293</v>
      </c>
    </row>
    <row r="155" s="13" customFormat="1">
      <c r="A155" s="13"/>
      <c r="B155" s="248"/>
      <c r="C155" s="249"/>
      <c r="D155" s="250" t="s">
        <v>125</v>
      </c>
      <c r="E155" s="251" t="s">
        <v>1</v>
      </c>
      <c r="F155" s="252" t="s">
        <v>294</v>
      </c>
      <c r="G155" s="249"/>
      <c r="H155" s="253">
        <v>9.5210000000000008</v>
      </c>
      <c r="I155" s="254"/>
      <c r="J155" s="249"/>
      <c r="K155" s="249"/>
      <c r="L155" s="255"/>
      <c r="M155" s="256"/>
      <c r="N155" s="257"/>
      <c r="O155" s="257"/>
      <c r="P155" s="257"/>
      <c r="Q155" s="257"/>
      <c r="R155" s="257"/>
      <c r="S155" s="257"/>
      <c r="T155" s="25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9" t="s">
        <v>125</v>
      </c>
      <c r="AU155" s="259" t="s">
        <v>81</v>
      </c>
      <c r="AV155" s="13" t="s">
        <v>83</v>
      </c>
      <c r="AW155" s="13" t="s">
        <v>30</v>
      </c>
      <c r="AX155" s="13" t="s">
        <v>81</v>
      </c>
      <c r="AY155" s="259" t="s">
        <v>115</v>
      </c>
    </row>
    <row r="156" s="2" customFormat="1" ht="21.75" customHeight="1">
      <c r="A156" s="38"/>
      <c r="B156" s="39"/>
      <c r="C156" s="235" t="s">
        <v>175</v>
      </c>
      <c r="D156" s="235" t="s">
        <v>118</v>
      </c>
      <c r="E156" s="236" t="s">
        <v>295</v>
      </c>
      <c r="F156" s="237" t="s">
        <v>296</v>
      </c>
      <c r="G156" s="238" t="s">
        <v>248</v>
      </c>
      <c r="H156" s="239">
        <v>20</v>
      </c>
      <c r="I156" s="240"/>
      <c r="J156" s="241">
        <f>ROUND(I156*H156,2)</f>
        <v>0</v>
      </c>
      <c r="K156" s="237" t="s">
        <v>249</v>
      </c>
      <c r="L156" s="44"/>
      <c r="M156" s="242" t="s">
        <v>1</v>
      </c>
      <c r="N156" s="243" t="s">
        <v>38</v>
      </c>
      <c r="O156" s="91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6" t="s">
        <v>123</v>
      </c>
      <c r="AT156" s="246" t="s">
        <v>118</v>
      </c>
      <c r="AU156" s="246" t="s">
        <v>81</v>
      </c>
      <c r="AY156" s="17" t="s">
        <v>115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17" t="s">
        <v>81</v>
      </c>
      <c r="BK156" s="247">
        <f>ROUND(I156*H156,2)</f>
        <v>0</v>
      </c>
      <c r="BL156" s="17" t="s">
        <v>123</v>
      </c>
      <c r="BM156" s="246" t="s">
        <v>297</v>
      </c>
    </row>
    <row r="157" s="13" customFormat="1">
      <c r="A157" s="13"/>
      <c r="B157" s="248"/>
      <c r="C157" s="249"/>
      <c r="D157" s="250" t="s">
        <v>125</v>
      </c>
      <c r="E157" s="251" t="s">
        <v>1</v>
      </c>
      <c r="F157" s="252" t="s">
        <v>298</v>
      </c>
      <c r="G157" s="249"/>
      <c r="H157" s="253">
        <v>20</v>
      </c>
      <c r="I157" s="254"/>
      <c r="J157" s="249"/>
      <c r="K157" s="249"/>
      <c r="L157" s="255"/>
      <c r="M157" s="256"/>
      <c r="N157" s="257"/>
      <c r="O157" s="257"/>
      <c r="P157" s="257"/>
      <c r="Q157" s="257"/>
      <c r="R157" s="257"/>
      <c r="S157" s="257"/>
      <c r="T157" s="25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9" t="s">
        <v>125</v>
      </c>
      <c r="AU157" s="259" t="s">
        <v>81</v>
      </c>
      <c r="AV157" s="13" t="s">
        <v>83</v>
      </c>
      <c r="AW157" s="13" t="s">
        <v>30</v>
      </c>
      <c r="AX157" s="13" t="s">
        <v>81</v>
      </c>
      <c r="AY157" s="259" t="s">
        <v>115</v>
      </c>
    </row>
    <row r="158" s="2" customFormat="1" ht="21.75" customHeight="1">
      <c r="A158" s="38"/>
      <c r="B158" s="39"/>
      <c r="C158" s="235" t="s">
        <v>179</v>
      </c>
      <c r="D158" s="235" t="s">
        <v>118</v>
      </c>
      <c r="E158" s="236" t="s">
        <v>299</v>
      </c>
      <c r="F158" s="237" t="s">
        <v>300</v>
      </c>
      <c r="G158" s="238" t="s">
        <v>248</v>
      </c>
      <c r="H158" s="239">
        <v>67</v>
      </c>
      <c r="I158" s="240"/>
      <c r="J158" s="241">
        <f>ROUND(I158*H158,2)</f>
        <v>0</v>
      </c>
      <c r="K158" s="237" t="s">
        <v>249</v>
      </c>
      <c r="L158" s="44"/>
      <c r="M158" s="242" t="s">
        <v>1</v>
      </c>
      <c r="N158" s="243" t="s">
        <v>38</v>
      </c>
      <c r="O158" s="91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6" t="s">
        <v>123</v>
      </c>
      <c r="AT158" s="246" t="s">
        <v>118</v>
      </c>
      <c r="AU158" s="246" t="s">
        <v>81</v>
      </c>
      <c r="AY158" s="17" t="s">
        <v>115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17" t="s">
        <v>81</v>
      </c>
      <c r="BK158" s="247">
        <f>ROUND(I158*H158,2)</f>
        <v>0</v>
      </c>
      <c r="BL158" s="17" t="s">
        <v>123</v>
      </c>
      <c r="BM158" s="246" t="s">
        <v>301</v>
      </c>
    </row>
    <row r="159" s="13" customFormat="1">
      <c r="A159" s="13"/>
      <c r="B159" s="248"/>
      <c r="C159" s="249"/>
      <c r="D159" s="250" t="s">
        <v>125</v>
      </c>
      <c r="E159" s="251" t="s">
        <v>1</v>
      </c>
      <c r="F159" s="252" t="s">
        <v>302</v>
      </c>
      <c r="G159" s="249"/>
      <c r="H159" s="253">
        <v>67</v>
      </c>
      <c r="I159" s="254"/>
      <c r="J159" s="249"/>
      <c r="K159" s="249"/>
      <c r="L159" s="255"/>
      <c r="M159" s="256"/>
      <c r="N159" s="257"/>
      <c r="O159" s="257"/>
      <c r="P159" s="257"/>
      <c r="Q159" s="257"/>
      <c r="R159" s="257"/>
      <c r="S159" s="257"/>
      <c r="T159" s="25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9" t="s">
        <v>125</v>
      </c>
      <c r="AU159" s="259" t="s">
        <v>81</v>
      </c>
      <c r="AV159" s="13" t="s">
        <v>83</v>
      </c>
      <c r="AW159" s="13" t="s">
        <v>30</v>
      </c>
      <c r="AX159" s="13" t="s">
        <v>81</v>
      </c>
      <c r="AY159" s="259" t="s">
        <v>115</v>
      </c>
    </row>
    <row r="160" s="2" customFormat="1" ht="21.75" customHeight="1">
      <c r="A160" s="38"/>
      <c r="B160" s="39"/>
      <c r="C160" s="235" t="s">
        <v>184</v>
      </c>
      <c r="D160" s="235" t="s">
        <v>118</v>
      </c>
      <c r="E160" s="236" t="s">
        <v>303</v>
      </c>
      <c r="F160" s="237" t="s">
        <v>304</v>
      </c>
      <c r="G160" s="238" t="s">
        <v>248</v>
      </c>
      <c r="H160" s="239">
        <v>135</v>
      </c>
      <c r="I160" s="240"/>
      <c r="J160" s="241">
        <f>ROUND(I160*H160,2)</f>
        <v>0</v>
      </c>
      <c r="K160" s="237" t="s">
        <v>249</v>
      </c>
      <c r="L160" s="44"/>
      <c r="M160" s="242" t="s">
        <v>1</v>
      </c>
      <c r="N160" s="243" t="s">
        <v>38</v>
      </c>
      <c r="O160" s="91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6" t="s">
        <v>123</v>
      </c>
      <c r="AT160" s="246" t="s">
        <v>118</v>
      </c>
      <c r="AU160" s="246" t="s">
        <v>81</v>
      </c>
      <c r="AY160" s="17" t="s">
        <v>115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17" t="s">
        <v>81</v>
      </c>
      <c r="BK160" s="247">
        <f>ROUND(I160*H160,2)</f>
        <v>0</v>
      </c>
      <c r="BL160" s="17" t="s">
        <v>123</v>
      </c>
      <c r="BM160" s="246" t="s">
        <v>305</v>
      </c>
    </row>
    <row r="161" s="15" customFormat="1">
      <c r="A161" s="15"/>
      <c r="B161" s="287"/>
      <c r="C161" s="288"/>
      <c r="D161" s="250" t="s">
        <v>125</v>
      </c>
      <c r="E161" s="289" t="s">
        <v>1</v>
      </c>
      <c r="F161" s="290" t="s">
        <v>251</v>
      </c>
      <c r="G161" s="288"/>
      <c r="H161" s="289" t="s">
        <v>1</v>
      </c>
      <c r="I161" s="291"/>
      <c r="J161" s="288"/>
      <c r="K161" s="288"/>
      <c r="L161" s="292"/>
      <c r="M161" s="293"/>
      <c r="N161" s="294"/>
      <c r="O161" s="294"/>
      <c r="P161" s="294"/>
      <c r="Q161" s="294"/>
      <c r="R161" s="294"/>
      <c r="S161" s="294"/>
      <c r="T161" s="29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96" t="s">
        <v>125</v>
      </c>
      <c r="AU161" s="296" t="s">
        <v>81</v>
      </c>
      <c r="AV161" s="15" t="s">
        <v>81</v>
      </c>
      <c r="AW161" s="15" t="s">
        <v>30</v>
      </c>
      <c r="AX161" s="15" t="s">
        <v>73</v>
      </c>
      <c r="AY161" s="296" t="s">
        <v>115</v>
      </c>
    </row>
    <row r="162" s="13" customFormat="1">
      <c r="A162" s="13"/>
      <c r="B162" s="248"/>
      <c r="C162" s="249"/>
      <c r="D162" s="250" t="s">
        <v>125</v>
      </c>
      <c r="E162" s="251" t="s">
        <v>1</v>
      </c>
      <c r="F162" s="252" t="s">
        <v>252</v>
      </c>
      <c r="G162" s="249"/>
      <c r="H162" s="253">
        <v>75</v>
      </c>
      <c r="I162" s="254"/>
      <c r="J162" s="249"/>
      <c r="K162" s="249"/>
      <c r="L162" s="255"/>
      <c r="M162" s="256"/>
      <c r="N162" s="257"/>
      <c r="O162" s="257"/>
      <c r="P162" s="257"/>
      <c r="Q162" s="257"/>
      <c r="R162" s="257"/>
      <c r="S162" s="257"/>
      <c r="T162" s="25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9" t="s">
        <v>125</v>
      </c>
      <c r="AU162" s="259" t="s">
        <v>81</v>
      </c>
      <c r="AV162" s="13" t="s">
        <v>83</v>
      </c>
      <c r="AW162" s="13" t="s">
        <v>30</v>
      </c>
      <c r="AX162" s="13" t="s">
        <v>73</v>
      </c>
      <c r="AY162" s="259" t="s">
        <v>115</v>
      </c>
    </row>
    <row r="163" s="13" customFormat="1">
      <c r="A163" s="13"/>
      <c r="B163" s="248"/>
      <c r="C163" s="249"/>
      <c r="D163" s="250" t="s">
        <v>125</v>
      </c>
      <c r="E163" s="251" t="s">
        <v>1</v>
      </c>
      <c r="F163" s="252" t="s">
        <v>253</v>
      </c>
      <c r="G163" s="249"/>
      <c r="H163" s="253">
        <v>60</v>
      </c>
      <c r="I163" s="254"/>
      <c r="J163" s="249"/>
      <c r="K163" s="249"/>
      <c r="L163" s="255"/>
      <c r="M163" s="256"/>
      <c r="N163" s="257"/>
      <c r="O163" s="257"/>
      <c r="P163" s="257"/>
      <c r="Q163" s="257"/>
      <c r="R163" s="257"/>
      <c r="S163" s="257"/>
      <c r="T163" s="25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9" t="s">
        <v>125</v>
      </c>
      <c r="AU163" s="259" t="s">
        <v>81</v>
      </c>
      <c r="AV163" s="13" t="s">
        <v>83</v>
      </c>
      <c r="AW163" s="13" t="s">
        <v>30</v>
      </c>
      <c r="AX163" s="13" t="s">
        <v>73</v>
      </c>
      <c r="AY163" s="259" t="s">
        <v>115</v>
      </c>
    </row>
    <row r="164" s="14" customFormat="1">
      <c r="A164" s="14"/>
      <c r="B164" s="273"/>
      <c r="C164" s="274"/>
      <c r="D164" s="250" t="s">
        <v>125</v>
      </c>
      <c r="E164" s="275" t="s">
        <v>1</v>
      </c>
      <c r="F164" s="276" t="s">
        <v>205</v>
      </c>
      <c r="G164" s="274"/>
      <c r="H164" s="277">
        <v>135</v>
      </c>
      <c r="I164" s="278"/>
      <c r="J164" s="274"/>
      <c r="K164" s="274"/>
      <c r="L164" s="279"/>
      <c r="M164" s="280"/>
      <c r="N164" s="281"/>
      <c r="O164" s="281"/>
      <c r="P164" s="281"/>
      <c r="Q164" s="281"/>
      <c r="R164" s="281"/>
      <c r="S164" s="281"/>
      <c r="T164" s="28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83" t="s">
        <v>125</v>
      </c>
      <c r="AU164" s="283" t="s">
        <v>81</v>
      </c>
      <c r="AV164" s="14" t="s">
        <v>123</v>
      </c>
      <c r="AW164" s="14" t="s">
        <v>30</v>
      </c>
      <c r="AX164" s="14" t="s">
        <v>81</v>
      </c>
      <c r="AY164" s="283" t="s">
        <v>115</v>
      </c>
    </row>
    <row r="165" s="2" customFormat="1" ht="21.75" customHeight="1">
      <c r="A165" s="38"/>
      <c r="B165" s="39"/>
      <c r="C165" s="235" t="s">
        <v>8</v>
      </c>
      <c r="D165" s="235" t="s">
        <v>118</v>
      </c>
      <c r="E165" s="236" t="s">
        <v>306</v>
      </c>
      <c r="F165" s="237" t="s">
        <v>307</v>
      </c>
      <c r="G165" s="238" t="s">
        <v>248</v>
      </c>
      <c r="H165" s="239">
        <v>135</v>
      </c>
      <c r="I165" s="240"/>
      <c r="J165" s="241">
        <f>ROUND(I165*H165,2)</f>
        <v>0</v>
      </c>
      <c r="K165" s="237" t="s">
        <v>249</v>
      </c>
      <c r="L165" s="44"/>
      <c r="M165" s="242" t="s">
        <v>1</v>
      </c>
      <c r="N165" s="243" t="s">
        <v>38</v>
      </c>
      <c r="O165" s="91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6" t="s">
        <v>123</v>
      </c>
      <c r="AT165" s="246" t="s">
        <v>118</v>
      </c>
      <c r="AU165" s="246" t="s">
        <v>81</v>
      </c>
      <c r="AY165" s="17" t="s">
        <v>115</v>
      </c>
      <c r="BE165" s="247">
        <f>IF(N165="základní",J165,0)</f>
        <v>0</v>
      </c>
      <c r="BF165" s="247">
        <f>IF(N165="snížená",J165,0)</f>
        <v>0</v>
      </c>
      <c r="BG165" s="247">
        <f>IF(N165="zákl. přenesená",J165,0)</f>
        <v>0</v>
      </c>
      <c r="BH165" s="247">
        <f>IF(N165="sníž. přenesená",J165,0)</f>
        <v>0</v>
      </c>
      <c r="BI165" s="247">
        <f>IF(N165="nulová",J165,0)</f>
        <v>0</v>
      </c>
      <c r="BJ165" s="17" t="s">
        <v>81</v>
      </c>
      <c r="BK165" s="247">
        <f>ROUND(I165*H165,2)</f>
        <v>0</v>
      </c>
      <c r="BL165" s="17" t="s">
        <v>123</v>
      </c>
      <c r="BM165" s="246" t="s">
        <v>308</v>
      </c>
    </row>
    <row r="166" s="13" customFormat="1">
      <c r="A166" s="13"/>
      <c r="B166" s="248"/>
      <c r="C166" s="249"/>
      <c r="D166" s="250" t="s">
        <v>125</v>
      </c>
      <c r="E166" s="251" t="s">
        <v>1</v>
      </c>
      <c r="F166" s="252" t="s">
        <v>309</v>
      </c>
      <c r="G166" s="249"/>
      <c r="H166" s="253">
        <v>135</v>
      </c>
      <c r="I166" s="254"/>
      <c r="J166" s="249"/>
      <c r="K166" s="249"/>
      <c r="L166" s="255"/>
      <c r="M166" s="256"/>
      <c r="N166" s="257"/>
      <c r="O166" s="257"/>
      <c r="P166" s="257"/>
      <c r="Q166" s="257"/>
      <c r="R166" s="257"/>
      <c r="S166" s="257"/>
      <c r="T166" s="25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9" t="s">
        <v>125</v>
      </c>
      <c r="AU166" s="259" t="s">
        <v>81</v>
      </c>
      <c r="AV166" s="13" t="s">
        <v>83</v>
      </c>
      <c r="AW166" s="13" t="s">
        <v>30</v>
      </c>
      <c r="AX166" s="13" t="s">
        <v>81</v>
      </c>
      <c r="AY166" s="259" t="s">
        <v>115</v>
      </c>
    </row>
    <row r="167" s="2" customFormat="1" ht="16.5" customHeight="1">
      <c r="A167" s="38"/>
      <c r="B167" s="39"/>
      <c r="C167" s="263" t="s">
        <v>193</v>
      </c>
      <c r="D167" s="263" t="s">
        <v>163</v>
      </c>
      <c r="E167" s="264" t="s">
        <v>310</v>
      </c>
      <c r="F167" s="265" t="s">
        <v>311</v>
      </c>
      <c r="G167" s="266" t="s">
        <v>312</v>
      </c>
      <c r="H167" s="267">
        <v>4</v>
      </c>
      <c r="I167" s="268"/>
      <c r="J167" s="269">
        <f>ROUND(I167*H167,2)</f>
        <v>0</v>
      </c>
      <c r="K167" s="265" t="s">
        <v>249</v>
      </c>
      <c r="L167" s="270"/>
      <c r="M167" s="271" t="s">
        <v>1</v>
      </c>
      <c r="N167" s="272" t="s">
        <v>38</v>
      </c>
      <c r="O167" s="91"/>
      <c r="P167" s="244">
        <f>O167*H167</f>
        <v>0</v>
      </c>
      <c r="Q167" s="244">
        <v>0.001</v>
      </c>
      <c r="R167" s="244">
        <f>Q167*H167</f>
        <v>0.0040000000000000001</v>
      </c>
      <c r="S167" s="244">
        <v>0</v>
      </c>
      <c r="T167" s="24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6" t="s">
        <v>157</v>
      </c>
      <c r="AT167" s="246" t="s">
        <v>163</v>
      </c>
      <c r="AU167" s="246" t="s">
        <v>81</v>
      </c>
      <c r="AY167" s="17" t="s">
        <v>115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17" t="s">
        <v>81</v>
      </c>
      <c r="BK167" s="247">
        <f>ROUND(I167*H167,2)</f>
        <v>0</v>
      </c>
      <c r="BL167" s="17" t="s">
        <v>123</v>
      </c>
      <c r="BM167" s="246" t="s">
        <v>313</v>
      </c>
    </row>
    <row r="168" s="13" customFormat="1">
      <c r="A168" s="13"/>
      <c r="B168" s="248"/>
      <c r="C168" s="249"/>
      <c r="D168" s="250" t="s">
        <v>125</v>
      </c>
      <c r="E168" s="251" t="s">
        <v>1</v>
      </c>
      <c r="F168" s="252" t="s">
        <v>123</v>
      </c>
      <c r="G168" s="249"/>
      <c r="H168" s="253">
        <v>4</v>
      </c>
      <c r="I168" s="254"/>
      <c r="J168" s="249"/>
      <c r="K168" s="249"/>
      <c r="L168" s="255"/>
      <c r="M168" s="256"/>
      <c r="N168" s="257"/>
      <c r="O168" s="257"/>
      <c r="P168" s="257"/>
      <c r="Q168" s="257"/>
      <c r="R168" s="257"/>
      <c r="S168" s="257"/>
      <c r="T168" s="25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9" t="s">
        <v>125</v>
      </c>
      <c r="AU168" s="259" t="s">
        <v>81</v>
      </c>
      <c r="AV168" s="13" t="s">
        <v>83</v>
      </c>
      <c r="AW168" s="13" t="s">
        <v>30</v>
      </c>
      <c r="AX168" s="13" t="s">
        <v>81</v>
      </c>
      <c r="AY168" s="259" t="s">
        <v>115</v>
      </c>
    </row>
    <row r="169" s="2" customFormat="1" ht="16.5" customHeight="1">
      <c r="A169" s="38"/>
      <c r="B169" s="39"/>
      <c r="C169" s="235" t="s">
        <v>198</v>
      </c>
      <c r="D169" s="235" t="s">
        <v>118</v>
      </c>
      <c r="E169" s="236" t="s">
        <v>314</v>
      </c>
      <c r="F169" s="237" t="s">
        <v>315</v>
      </c>
      <c r="G169" s="238" t="s">
        <v>248</v>
      </c>
      <c r="H169" s="239">
        <v>108</v>
      </c>
      <c r="I169" s="240"/>
      <c r="J169" s="241">
        <f>ROUND(I169*H169,2)</f>
        <v>0</v>
      </c>
      <c r="K169" s="237" t="s">
        <v>249</v>
      </c>
      <c r="L169" s="44"/>
      <c r="M169" s="242" t="s">
        <v>1</v>
      </c>
      <c r="N169" s="243" t="s">
        <v>38</v>
      </c>
      <c r="O169" s="91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6" t="s">
        <v>123</v>
      </c>
      <c r="AT169" s="246" t="s">
        <v>118</v>
      </c>
      <c r="AU169" s="246" t="s">
        <v>81</v>
      </c>
      <c r="AY169" s="17" t="s">
        <v>115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7" t="s">
        <v>81</v>
      </c>
      <c r="BK169" s="247">
        <f>ROUND(I169*H169,2)</f>
        <v>0</v>
      </c>
      <c r="BL169" s="17" t="s">
        <v>123</v>
      </c>
      <c r="BM169" s="246" t="s">
        <v>316</v>
      </c>
    </row>
    <row r="170" s="13" customFormat="1">
      <c r="A170" s="13"/>
      <c r="B170" s="248"/>
      <c r="C170" s="249"/>
      <c r="D170" s="250" t="s">
        <v>125</v>
      </c>
      <c r="E170" s="251" t="s">
        <v>1</v>
      </c>
      <c r="F170" s="252" t="s">
        <v>317</v>
      </c>
      <c r="G170" s="249"/>
      <c r="H170" s="253">
        <v>108</v>
      </c>
      <c r="I170" s="254"/>
      <c r="J170" s="249"/>
      <c r="K170" s="249"/>
      <c r="L170" s="255"/>
      <c r="M170" s="256"/>
      <c r="N170" s="257"/>
      <c r="O170" s="257"/>
      <c r="P170" s="257"/>
      <c r="Q170" s="257"/>
      <c r="R170" s="257"/>
      <c r="S170" s="257"/>
      <c r="T170" s="25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9" t="s">
        <v>125</v>
      </c>
      <c r="AU170" s="259" t="s">
        <v>81</v>
      </c>
      <c r="AV170" s="13" t="s">
        <v>83</v>
      </c>
      <c r="AW170" s="13" t="s">
        <v>30</v>
      </c>
      <c r="AX170" s="13" t="s">
        <v>81</v>
      </c>
      <c r="AY170" s="259" t="s">
        <v>115</v>
      </c>
    </row>
    <row r="171" s="2" customFormat="1" ht="16.5" customHeight="1">
      <c r="A171" s="38"/>
      <c r="B171" s="39"/>
      <c r="C171" s="263" t="s">
        <v>206</v>
      </c>
      <c r="D171" s="263" t="s">
        <v>163</v>
      </c>
      <c r="E171" s="264" t="s">
        <v>318</v>
      </c>
      <c r="F171" s="265" t="s">
        <v>319</v>
      </c>
      <c r="G171" s="266" t="s">
        <v>201</v>
      </c>
      <c r="H171" s="267">
        <v>147.59999999999999</v>
      </c>
      <c r="I171" s="268"/>
      <c r="J171" s="269">
        <f>ROUND(I171*H171,2)</f>
        <v>0</v>
      </c>
      <c r="K171" s="265" t="s">
        <v>249</v>
      </c>
      <c r="L171" s="270"/>
      <c r="M171" s="271" t="s">
        <v>1</v>
      </c>
      <c r="N171" s="272" t="s">
        <v>38</v>
      </c>
      <c r="O171" s="91"/>
      <c r="P171" s="244">
        <f>O171*H171</f>
        <v>0</v>
      </c>
      <c r="Q171" s="244">
        <v>1</v>
      </c>
      <c r="R171" s="244">
        <f>Q171*H171</f>
        <v>147.59999999999999</v>
      </c>
      <c r="S171" s="244">
        <v>0</v>
      </c>
      <c r="T171" s="24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6" t="s">
        <v>157</v>
      </c>
      <c r="AT171" s="246" t="s">
        <v>163</v>
      </c>
      <c r="AU171" s="246" t="s">
        <v>81</v>
      </c>
      <c r="AY171" s="17" t="s">
        <v>115</v>
      </c>
      <c r="BE171" s="247">
        <f>IF(N171="základní",J171,0)</f>
        <v>0</v>
      </c>
      <c r="BF171" s="247">
        <f>IF(N171="snížená",J171,0)</f>
        <v>0</v>
      </c>
      <c r="BG171" s="247">
        <f>IF(N171="zákl. přenesená",J171,0)</f>
        <v>0</v>
      </c>
      <c r="BH171" s="247">
        <f>IF(N171="sníž. přenesená",J171,0)</f>
        <v>0</v>
      </c>
      <c r="BI171" s="247">
        <f>IF(N171="nulová",J171,0)</f>
        <v>0</v>
      </c>
      <c r="BJ171" s="17" t="s">
        <v>81</v>
      </c>
      <c r="BK171" s="247">
        <f>ROUND(I171*H171,2)</f>
        <v>0</v>
      </c>
      <c r="BL171" s="17" t="s">
        <v>123</v>
      </c>
      <c r="BM171" s="246" t="s">
        <v>320</v>
      </c>
    </row>
    <row r="172" s="13" customFormat="1">
      <c r="A172" s="13"/>
      <c r="B172" s="248"/>
      <c r="C172" s="249"/>
      <c r="D172" s="250" t="s">
        <v>125</v>
      </c>
      <c r="E172" s="251" t="s">
        <v>1</v>
      </c>
      <c r="F172" s="252" t="s">
        <v>321</v>
      </c>
      <c r="G172" s="249"/>
      <c r="H172" s="253">
        <v>147.59999999999999</v>
      </c>
      <c r="I172" s="254"/>
      <c r="J172" s="249"/>
      <c r="K172" s="249"/>
      <c r="L172" s="255"/>
      <c r="M172" s="256"/>
      <c r="N172" s="257"/>
      <c r="O172" s="257"/>
      <c r="P172" s="257"/>
      <c r="Q172" s="257"/>
      <c r="R172" s="257"/>
      <c r="S172" s="257"/>
      <c r="T172" s="25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9" t="s">
        <v>125</v>
      </c>
      <c r="AU172" s="259" t="s">
        <v>81</v>
      </c>
      <c r="AV172" s="13" t="s">
        <v>83</v>
      </c>
      <c r="AW172" s="13" t="s">
        <v>30</v>
      </c>
      <c r="AX172" s="13" t="s">
        <v>81</v>
      </c>
      <c r="AY172" s="259" t="s">
        <v>115</v>
      </c>
    </row>
    <row r="173" s="12" customFormat="1" ht="25.92" customHeight="1">
      <c r="A173" s="12"/>
      <c r="B173" s="219"/>
      <c r="C173" s="220"/>
      <c r="D173" s="221" t="s">
        <v>72</v>
      </c>
      <c r="E173" s="222" t="s">
        <v>83</v>
      </c>
      <c r="F173" s="222" t="s">
        <v>322</v>
      </c>
      <c r="G173" s="220"/>
      <c r="H173" s="220"/>
      <c r="I173" s="223"/>
      <c r="J173" s="224">
        <f>BK173</f>
        <v>0</v>
      </c>
      <c r="K173" s="220"/>
      <c r="L173" s="225"/>
      <c r="M173" s="226"/>
      <c r="N173" s="227"/>
      <c r="O173" s="227"/>
      <c r="P173" s="228">
        <f>P174+SUM(P175:P196)</f>
        <v>0</v>
      </c>
      <c r="Q173" s="227"/>
      <c r="R173" s="228">
        <f>R174+SUM(R175:R196)</f>
        <v>44.859118627988892</v>
      </c>
      <c r="S173" s="227"/>
      <c r="T173" s="229">
        <f>T174+SUM(T175:T196)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30" t="s">
        <v>81</v>
      </c>
      <c r="AT173" s="231" t="s">
        <v>72</v>
      </c>
      <c r="AU173" s="231" t="s">
        <v>73</v>
      </c>
      <c r="AY173" s="230" t="s">
        <v>115</v>
      </c>
      <c r="BK173" s="232">
        <f>BK174+SUM(BK175:BK196)</f>
        <v>0</v>
      </c>
    </row>
    <row r="174" s="2" customFormat="1" ht="21.75" customHeight="1">
      <c r="A174" s="38"/>
      <c r="B174" s="39"/>
      <c r="C174" s="235" t="s">
        <v>213</v>
      </c>
      <c r="D174" s="235" t="s">
        <v>118</v>
      </c>
      <c r="E174" s="236" t="s">
        <v>323</v>
      </c>
      <c r="F174" s="237" t="s">
        <v>324</v>
      </c>
      <c r="G174" s="238" t="s">
        <v>129</v>
      </c>
      <c r="H174" s="239">
        <v>2.6400000000000001</v>
      </c>
      <c r="I174" s="240"/>
      <c r="J174" s="241">
        <f>ROUND(I174*H174,2)</f>
        <v>0</v>
      </c>
      <c r="K174" s="237" t="s">
        <v>249</v>
      </c>
      <c r="L174" s="44"/>
      <c r="M174" s="242" t="s">
        <v>1</v>
      </c>
      <c r="N174" s="243" t="s">
        <v>38</v>
      </c>
      <c r="O174" s="91"/>
      <c r="P174" s="244">
        <f>O174*H174</f>
        <v>0</v>
      </c>
      <c r="Q174" s="244">
        <v>2.1600000000000001</v>
      </c>
      <c r="R174" s="244">
        <f>Q174*H174</f>
        <v>5.7024000000000008</v>
      </c>
      <c r="S174" s="244">
        <v>0</v>
      </c>
      <c r="T174" s="24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6" t="s">
        <v>123</v>
      </c>
      <c r="AT174" s="246" t="s">
        <v>118</v>
      </c>
      <c r="AU174" s="246" t="s">
        <v>81</v>
      </c>
      <c r="AY174" s="17" t="s">
        <v>115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17" t="s">
        <v>81</v>
      </c>
      <c r="BK174" s="247">
        <f>ROUND(I174*H174,2)</f>
        <v>0</v>
      </c>
      <c r="BL174" s="17" t="s">
        <v>123</v>
      </c>
      <c r="BM174" s="246" t="s">
        <v>325</v>
      </c>
    </row>
    <row r="175" s="13" customFormat="1">
      <c r="A175" s="13"/>
      <c r="B175" s="248"/>
      <c r="C175" s="249"/>
      <c r="D175" s="250" t="s">
        <v>125</v>
      </c>
      <c r="E175" s="251" t="s">
        <v>1</v>
      </c>
      <c r="F175" s="252" t="s">
        <v>326</v>
      </c>
      <c r="G175" s="249"/>
      <c r="H175" s="253">
        <v>2.6400000000000001</v>
      </c>
      <c r="I175" s="254"/>
      <c r="J175" s="249"/>
      <c r="K175" s="249"/>
      <c r="L175" s="255"/>
      <c r="M175" s="256"/>
      <c r="N175" s="257"/>
      <c r="O175" s="257"/>
      <c r="P175" s="257"/>
      <c r="Q175" s="257"/>
      <c r="R175" s="257"/>
      <c r="S175" s="257"/>
      <c r="T175" s="25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9" t="s">
        <v>125</v>
      </c>
      <c r="AU175" s="259" t="s">
        <v>81</v>
      </c>
      <c r="AV175" s="13" t="s">
        <v>83</v>
      </c>
      <c r="AW175" s="13" t="s">
        <v>30</v>
      </c>
      <c r="AX175" s="13" t="s">
        <v>81</v>
      </c>
      <c r="AY175" s="259" t="s">
        <v>115</v>
      </c>
    </row>
    <row r="176" s="2" customFormat="1" ht="16.5" customHeight="1">
      <c r="A176" s="38"/>
      <c r="B176" s="39"/>
      <c r="C176" s="235" t="s">
        <v>219</v>
      </c>
      <c r="D176" s="235" t="s">
        <v>118</v>
      </c>
      <c r="E176" s="236" t="s">
        <v>327</v>
      </c>
      <c r="F176" s="237" t="s">
        <v>328</v>
      </c>
      <c r="G176" s="238" t="s">
        <v>129</v>
      </c>
      <c r="H176" s="239">
        <v>2.3999999999999999</v>
      </c>
      <c r="I176" s="240"/>
      <c r="J176" s="241">
        <f>ROUND(I176*H176,2)</f>
        <v>0</v>
      </c>
      <c r="K176" s="237" t="s">
        <v>249</v>
      </c>
      <c r="L176" s="44"/>
      <c r="M176" s="242" t="s">
        <v>1</v>
      </c>
      <c r="N176" s="243" t="s">
        <v>38</v>
      </c>
      <c r="O176" s="91"/>
      <c r="P176" s="244">
        <f>O176*H176</f>
        <v>0</v>
      </c>
      <c r="Q176" s="244">
        <v>2.3323839999999998</v>
      </c>
      <c r="R176" s="244">
        <f>Q176*H176</f>
        <v>5.597721599999999</v>
      </c>
      <c r="S176" s="244">
        <v>0</v>
      </c>
      <c r="T176" s="24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6" t="s">
        <v>123</v>
      </c>
      <c r="AT176" s="246" t="s">
        <v>118</v>
      </c>
      <c r="AU176" s="246" t="s">
        <v>81</v>
      </c>
      <c r="AY176" s="17" t="s">
        <v>115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17" t="s">
        <v>81</v>
      </c>
      <c r="BK176" s="247">
        <f>ROUND(I176*H176,2)</f>
        <v>0</v>
      </c>
      <c r="BL176" s="17" t="s">
        <v>123</v>
      </c>
      <c r="BM176" s="246" t="s">
        <v>329</v>
      </c>
    </row>
    <row r="177" s="13" customFormat="1">
      <c r="A177" s="13"/>
      <c r="B177" s="248"/>
      <c r="C177" s="249"/>
      <c r="D177" s="250" t="s">
        <v>125</v>
      </c>
      <c r="E177" s="251" t="s">
        <v>1</v>
      </c>
      <c r="F177" s="252" t="s">
        <v>330</v>
      </c>
      <c r="G177" s="249"/>
      <c r="H177" s="253">
        <v>0.59999999999999998</v>
      </c>
      <c r="I177" s="254"/>
      <c r="J177" s="249"/>
      <c r="K177" s="249"/>
      <c r="L177" s="255"/>
      <c r="M177" s="256"/>
      <c r="N177" s="257"/>
      <c r="O177" s="257"/>
      <c r="P177" s="257"/>
      <c r="Q177" s="257"/>
      <c r="R177" s="257"/>
      <c r="S177" s="257"/>
      <c r="T177" s="25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9" t="s">
        <v>125</v>
      </c>
      <c r="AU177" s="259" t="s">
        <v>81</v>
      </c>
      <c r="AV177" s="13" t="s">
        <v>83</v>
      </c>
      <c r="AW177" s="13" t="s">
        <v>30</v>
      </c>
      <c r="AX177" s="13" t="s">
        <v>73</v>
      </c>
      <c r="AY177" s="259" t="s">
        <v>115</v>
      </c>
    </row>
    <row r="178" s="13" customFormat="1">
      <c r="A178" s="13"/>
      <c r="B178" s="248"/>
      <c r="C178" s="249"/>
      <c r="D178" s="250" t="s">
        <v>125</v>
      </c>
      <c r="E178" s="251" t="s">
        <v>1</v>
      </c>
      <c r="F178" s="252" t="s">
        <v>331</v>
      </c>
      <c r="G178" s="249"/>
      <c r="H178" s="253">
        <v>1.8</v>
      </c>
      <c r="I178" s="254"/>
      <c r="J178" s="249"/>
      <c r="K178" s="249"/>
      <c r="L178" s="255"/>
      <c r="M178" s="256"/>
      <c r="N178" s="257"/>
      <c r="O178" s="257"/>
      <c r="P178" s="257"/>
      <c r="Q178" s="257"/>
      <c r="R178" s="257"/>
      <c r="S178" s="257"/>
      <c r="T178" s="25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9" t="s">
        <v>125</v>
      </c>
      <c r="AU178" s="259" t="s">
        <v>81</v>
      </c>
      <c r="AV178" s="13" t="s">
        <v>83</v>
      </c>
      <c r="AW178" s="13" t="s">
        <v>30</v>
      </c>
      <c r="AX178" s="13" t="s">
        <v>73</v>
      </c>
      <c r="AY178" s="259" t="s">
        <v>115</v>
      </c>
    </row>
    <row r="179" s="14" customFormat="1">
      <c r="A179" s="14"/>
      <c r="B179" s="273"/>
      <c r="C179" s="274"/>
      <c r="D179" s="250" t="s">
        <v>125</v>
      </c>
      <c r="E179" s="275" t="s">
        <v>1</v>
      </c>
      <c r="F179" s="276" t="s">
        <v>205</v>
      </c>
      <c r="G179" s="274"/>
      <c r="H179" s="277">
        <v>2.3999999999999999</v>
      </c>
      <c r="I179" s="278"/>
      <c r="J179" s="274"/>
      <c r="K179" s="274"/>
      <c r="L179" s="279"/>
      <c r="M179" s="280"/>
      <c r="N179" s="281"/>
      <c r="O179" s="281"/>
      <c r="P179" s="281"/>
      <c r="Q179" s="281"/>
      <c r="R179" s="281"/>
      <c r="S179" s="281"/>
      <c r="T179" s="28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83" t="s">
        <v>125</v>
      </c>
      <c r="AU179" s="283" t="s">
        <v>81</v>
      </c>
      <c r="AV179" s="14" t="s">
        <v>123</v>
      </c>
      <c r="AW179" s="14" t="s">
        <v>30</v>
      </c>
      <c r="AX179" s="14" t="s">
        <v>81</v>
      </c>
      <c r="AY179" s="283" t="s">
        <v>115</v>
      </c>
    </row>
    <row r="180" s="2" customFormat="1" ht="16.5" customHeight="1">
      <c r="A180" s="38"/>
      <c r="B180" s="39"/>
      <c r="C180" s="235" t="s">
        <v>7</v>
      </c>
      <c r="D180" s="235" t="s">
        <v>118</v>
      </c>
      <c r="E180" s="236" t="s">
        <v>332</v>
      </c>
      <c r="F180" s="237" t="s">
        <v>333</v>
      </c>
      <c r="G180" s="238" t="s">
        <v>129</v>
      </c>
      <c r="H180" s="239">
        <v>3.7999999999999998</v>
      </c>
      <c r="I180" s="240"/>
      <c r="J180" s="241">
        <f>ROUND(I180*H180,2)</f>
        <v>0</v>
      </c>
      <c r="K180" s="237" t="s">
        <v>249</v>
      </c>
      <c r="L180" s="44"/>
      <c r="M180" s="242" t="s">
        <v>1</v>
      </c>
      <c r="N180" s="243" t="s">
        <v>38</v>
      </c>
      <c r="O180" s="91"/>
      <c r="P180" s="244">
        <f>O180*H180</f>
        <v>0</v>
      </c>
      <c r="Q180" s="244">
        <v>0</v>
      </c>
      <c r="R180" s="244">
        <f>Q180*H180</f>
        <v>0</v>
      </c>
      <c r="S180" s="244">
        <v>0</v>
      </c>
      <c r="T180" s="24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6" t="s">
        <v>123</v>
      </c>
      <c r="AT180" s="246" t="s">
        <v>118</v>
      </c>
      <c r="AU180" s="246" t="s">
        <v>81</v>
      </c>
      <c r="AY180" s="17" t="s">
        <v>115</v>
      </c>
      <c r="BE180" s="247">
        <f>IF(N180="základní",J180,0)</f>
        <v>0</v>
      </c>
      <c r="BF180" s="247">
        <f>IF(N180="snížená",J180,0)</f>
        <v>0</v>
      </c>
      <c r="BG180" s="247">
        <f>IF(N180="zákl. přenesená",J180,0)</f>
        <v>0</v>
      </c>
      <c r="BH180" s="247">
        <f>IF(N180="sníž. přenesená",J180,0)</f>
        <v>0</v>
      </c>
      <c r="BI180" s="247">
        <f>IF(N180="nulová",J180,0)</f>
        <v>0</v>
      </c>
      <c r="BJ180" s="17" t="s">
        <v>81</v>
      </c>
      <c r="BK180" s="247">
        <f>ROUND(I180*H180,2)</f>
        <v>0</v>
      </c>
      <c r="BL180" s="17" t="s">
        <v>123</v>
      </c>
      <c r="BM180" s="246" t="s">
        <v>334</v>
      </c>
    </row>
    <row r="181" s="13" customFormat="1">
      <c r="A181" s="13"/>
      <c r="B181" s="248"/>
      <c r="C181" s="249"/>
      <c r="D181" s="250" t="s">
        <v>125</v>
      </c>
      <c r="E181" s="251" t="s">
        <v>1</v>
      </c>
      <c r="F181" s="252" t="s">
        <v>335</v>
      </c>
      <c r="G181" s="249"/>
      <c r="H181" s="253">
        <v>3.7999999999999998</v>
      </c>
      <c r="I181" s="254"/>
      <c r="J181" s="249"/>
      <c r="K181" s="249"/>
      <c r="L181" s="255"/>
      <c r="M181" s="256"/>
      <c r="N181" s="257"/>
      <c r="O181" s="257"/>
      <c r="P181" s="257"/>
      <c r="Q181" s="257"/>
      <c r="R181" s="257"/>
      <c r="S181" s="257"/>
      <c r="T181" s="25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9" t="s">
        <v>125</v>
      </c>
      <c r="AU181" s="259" t="s">
        <v>81</v>
      </c>
      <c r="AV181" s="13" t="s">
        <v>83</v>
      </c>
      <c r="AW181" s="13" t="s">
        <v>30</v>
      </c>
      <c r="AX181" s="13" t="s">
        <v>81</v>
      </c>
      <c r="AY181" s="259" t="s">
        <v>115</v>
      </c>
    </row>
    <row r="182" s="2" customFormat="1" ht="16.5" customHeight="1">
      <c r="A182" s="38"/>
      <c r="B182" s="39"/>
      <c r="C182" s="235" t="s">
        <v>229</v>
      </c>
      <c r="D182" s="235" t="s">
        <v>118</v>
      </c>
      <c r="E182" s="236" t="s">
        <v>336</v>
      </c>
      <c r="F182" s="237" t="s">
        <v>337</v>
      </c>
      <c r="G182" s="238" t="s">
        <v>248</v>
      </c>
      <c r="H182" s="239">
        <v>10.134</v>
      </c>
      <c r="I182" s="240"/>
      <c r="J182" s="241">
        <f>ROUND(I182*H182,2)</f>
        <v>0</v>
      </c>
      <c r="K182" s="237" t="s">
        <v>249</v>
      </c>
      <c r="L182" s="44"/>
      <c r="M182" s="242" t="s">
        <v>1</v>
      </c>
      <c r="N182" s="243" t="s">
        <v>38</v>
      </c>
      <c r="O182" s="91"/>
      <c r="P182" s="244">
        <f>O182*H182</f>
        <v>0</v>
      </c>
      <c r="Q182" s="244">
        <v>0.0014357</v>
      </c>
      <c r="R182" s="244">
        <f>Q182*H182</f>
        <v>0.014549383800000001</v>
      </c>
      <c r="S182" s="244">
        <v>0</v>
      </c>
      <c r="T182" s="24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6" t="s">
        <v>123</v>
      </c>
      <c r="AT182" s="246" t="s">
        <v>118</v>
      </c>
      <c r="AU182" s="246" t="s">
        <v>81</v>
      </c>
      <c r="AY182" s="17" t="s">
        <v>115</v>
      </c>
      <c r="BE182" s="247">
        <f>IF(N182="základní",J182,0)</f>
        <v>0</v>
      </c>
      <c r="BF182" s="247">
        <f>IF(N182="snížená",J182,0)</f>
        <v>0</v>
      </c>
      <c r="BG182" s="247">
        <f>IF(N182="zákl. přenesená",J182,0)</f>
        <v>0</v>
      </c>
      <c r="BH182" s="247">
        <f>IF(N182="sníž. přenesená",J182,0)</f>
        <v>0</v>
      </c>
      <c r="BI182" s="247">
        <f>IF(N182="nulová",J182,0)</f>
        <v>0</v>
      </c>
      <c r="BJ182" s="17" t="s">
        <v>81</v>
      </c>
      <c r="BK182" s="247">
        <f>ROUND(I182*H182,2)</f>
        <v>0</v>
      </c>
      <c r="BL182" s="17" t="s">
        <v>123</v>
      </c>
      <c r="BM182" s="246" t="s">
        <v>338</v>
      </c>
    </row>
    <row r="183" s="13" customFormat="1">
      <c r="A183" s="13"/>
      <c r="B183" s="248"/>
      <c r="C183" s="249"/>
      <c r="D183" s="250" t="s">
        <v>125</v>
      </c>
      <c r="E183" s="251" t="s">
        <v>1</v>
      </c>
      <c r="F183" s="252" t="s">
        <v>339</v>
      </c>
      <c r="G183" s="249"/>
      <c r="H183" s="253">
        <v>0.70999999999999996</v>
      </c>
      <c r="I183" s="254"/>
      <c r="J183" s="249"/>
      <c r="K183" s="249"/>
      <c r="L183" s="255"/>
      <c r="M183" s="256"/>
      <c r="N183" s="257"/>
      <c r="O183" s="257"/>
      <c r="P183" s="257"/>
      <c r="Q183" s="257"/>
      <c r="R183" s="257"/>
      <c r="S183" s="257"/>
      <c r="T183" s="25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9" t="s">
        <v>125</v>
      </c>
      <c r="AU183" s="259" t="s">
        <v>81</v>
      </c>
      <c r="AV183" s="13" t="s">
        <v>83</v>
      </c>
      <c r="AW183" s="13" t="s">
        <v>30</v>
      </c>
      <c r="AX183" s="13" t="s">
        <v>73</v>
      </c>
      <c r="AY183" s="259" t="s">
        <v>115</v>
      </c>
    </row>
    <row r="184" s="13" customFormat="1">
      <c r="A184" s="13"/>
      <c r="B184" s="248"/>
      <c r="C184" s="249"/>
      <c r="D184" s="250" t="s">
        <v>125</v>
      </c>
      <c r="E184" s="251" t="s">
        <v>1</v>
      </c>
      <c r="F184" s="252" t="s">
        <v>340</v>
      </c>
      <c r="G184" s="249"/>
      <c r="H184" s="253">
        <v>9.4239999999999995</v>
      </c>
      <c r="I184" s="254"/>
      <c r="J184" s="249"/>
      <c r="K184" s="249"/>
      <c r="L184" s="255"/>
      <c r="M184" s="256"/>
      <c r="N184" s="257"/>
      <c r="O184" s="257"/>
      <c r="P184" s="257"/>
      <c r="Q184" s="257"/>
      <c r="R184" s="257"/>
      <c r="S184" s="257"/>
      <c r="T184" s="25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9" t="s">
        <v>125</v>
      </c>
      <c r="AU184" s="259" t="s">
        <v>81</v>
      </c>
      <c r="AV184" s="13" t="s">
        <v>83</v>
      </c>
      <c r="AW184" s="13" t="s">
        <v>30</v>
      </c>
      <c r="AX184" s="13" t="s">
        <v>73</v>
      </c>
      <c r="AY184" s="259" t="s">
        <v>115</v>
      </c>
    </row>
    <row r="185" s="14" customFormat="1">
      <c r="A185" s="14"/>
      <c r="B185" s="273"/>
      <c r="C185" s="274"/>
      <c r="D185" s="250" t="s">
        <v>125</v>
      </c>
      <c r="E185" s="275" t="s">
        <v>1</v>
      </c>
      <c r="F185" s="276" t="s">
        <v>205</v>
      </c>
      <c r="G185" s="274"/>
      <c r="H185" s="277">
        <v>10.134</v>
      </c>
      <c r="I185" s="278"/>
      <c r="J185" s="274"/>
      <c r="K185" s="274"/>
      <c r="L185" s="279"/>
      <c r="M185" s="280"/>
      <c r="N185" s="281"/>
      <c r="O185" s="281"/>
      <c r="P185" s="281"/>
      <c r="Q185" s="281"/>
      <c r="R185" s="281"/>
      <c r="S185" s="281"/>
      <c r="T185" s="28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83" t="s">
        <v>125</v>
      </c>
      <c r="AU185" s="283" t="s">
        <v>81</v>
      </c>
      <c r="AV185" s="14" t="s">
        <v>123</v>
      </c>
      <c r="AW185" s="14" t="s">
        <v>30</v>
      </c>
      <c r="AX185" s="14" t="s">
        <v>81</v>
      </c>
      <c r="AY185" s="283" t="s">
        <v>115</v>
      </c>
    </row>
    <row r="186" s="2" customFormat="1" ht="16.5" customHeight="1">
      <c r="A186" s="38"/>
      <c r="B186" s="39"/>
      <c r="C186" s="235" t="s">
        <v>341</v>
      </c>
      <c r="D186" s="235" t="s">
        <v>118</v>
      </c>
      <c r="E186" s="236" t="s">
        <v>342</v>
      </c>
      <c r="F186" s="237" t="s">
        <v>343</v>
      </c>
      <c r="G186" s="238" t="s">
        <v>248</v>
      </c>
      <c r="H186" s="239">
        <v>10.134</v>
      </c>
      <c r="I186" s="240"/>
      <c r="J186" s="241">
        <f>ROUND(I186*H186,2)</f>
        <v>0</v>
      </c>
      <c r="K186" s="237" t="s">
        <v>249</v>
      </c>
      <c r="L186" s="44"/>
      <c r="M186" s="242" t="s">
        <v>1</v>
      </c>
      <c r="N186" s="243" t="s">
        <v>38</v>
      </c>
      <c r="O186" s="91"/>
      <c r="P186" s="244">
        <f>O186*H186</f>
        <v>0</v>
      </c>
      <c r="Q186" s="244">
        <v>3.6000000000000001E-05</v>
      </c>
      <c r="R186" s="244">
        <f>Q186*H186</f>
        <v>0.00036482400000000003</v>
      </c>
      <c r="S186" s="244">
        <v>0</v>
      </c>
      <c r="T186" s="24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6" t="s">
        <v>123</v>
      </c>
      <c r="AT186" s="246" t="s">
        <v>118</v>
      </c>
      <c r="AU186" s="246" t="s">
        <v>81</v>
      </c>
      <c r="AY186" s="17" t="s">
        <v>115</v>
      </c>
      <c r="BE186" s="247">
        <f>IF(N186="základní",J186,0)</f>
        <v>0</v>
      </c>
      <c r="BF186" s="247">
        <f>IF(N186="snížená",J186,0)</f>
        <v>0</v>
      </c>
      <c r="BG186" s="247">
        <f>IF(N186="zákl. přenesená",J186,0)</f>
        <v>0</v>
      </c>
      <c r="BH186" s="247">
        <f>IF(N186="sníž. přenesená",J186,0)</f>
        <v>0</v>
      </c>
      <c r="BI186" s="247">
        <f>IF(N186="nulová",J186,0)</f>
        <v>0</v>
      </c>
      <c r="BJ186" s="17" t="s">
        <v>81</v>
      </c>
      <c r="BK186" s="247">
        <f>ROUND(I186*H186,2)</f>
        <v>0</v>
      </c>
      <c r="BL186" s="17" t="s">
        <v>123</v>
      </c>
      <c r="BM186" s="246" t="s">
        <v>344</v>
      </c>
    </row>
    <row r="187" s="13" customFormat="1">
      <c r="A187" s="13"/>
      <c r="B187" s="248"/>
      <c r="C187" s="249"/>
      <c r="D187" s="250" t="s">
        <v>125</v>
      </c>
      <c r="E187" s="251" t="s">
        <v>1</v>
      </c>
      <c r="F187" s="252" t="s">
        <v>339</v>
      </c>
      <c r="G187" s="249"/>
      <c r="H187" s="253">
        <v>0.70999999999999996</v>
      </c>
      <c r="I187" s="254"/>
      <c r="J187" s="249"/>
      <c r="K187" s="249"/>
      <c r="L187" s="255"/>
      <c r="M187" s="256"/>
      <c r="N187" s="257"/>
      <c r="O187" s="257"/>
      <c r="P187" s="257"/>
      <c r="Q187" s="257"/>
      <c r="R187" s="257"/>
      <c r="S187" s="257"/>
      <c r="T187" s="25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9" t="s">
        <v>125</v>
      </c>
      <c r="AU187" s="259" t="s">
        <v>81</v>
      </c>
      <c r="AV187" s="13" t="s">
        <v>83</v>
      </c>
      <c r="AW187" s="13" t="s">
        <v>30</v>
      </c>
      <c r="AX187" s="13" t="s">
        <v>73</v>
      </c>
      <c r="AY187" s="259" t="s">
        <v>115</v>
      </c>
    </row>
    <row r="188" s="13" customFormat="1">
      <c r="A188" s="13"/>
      <c r="B188" s="248"/>
      <c r="C188" s="249"/>
      <c r="D188" s="250" t="s">
        <v>125</v>
      </c>
      <c r="E188" s="251" t="s">
        <v>1</v>
      </c>
      <c r="F188" s="252" t="s">
        <v>340</v>
      </c>
      <c r="G188" s="249"/>
      <c r="H188" s="253">
        <v>9.4239999999999995</v>
      </c>
      <c r="I188" s="254"/>
      <c r="J188" s="249"/>
      <c r="K188" s="249"/>
      <c r="L188" s="255"/>
      <c r="M188" s="256"/>
      <c r="N188" s="257"/>
      <c r="O188" s="257"/>
      <c r="P188" s="257"/>
      <c r="Q188" s="257"/>
      <c r="R188" s="257"/>
      <c r="S188" s="257"/>
      <c r="T188" s="25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9" t="s">
        <v>125</v>
      </c>
      <c r="AU188" s="259" t="s">
        <v>81</v>
      </c>
      <c r="AV188" s="13" t="s">
        <v>83</v>
      </c>
      <c r="AW188" s="13" t="s">
        <v>30</v>
      </c>
      <c r="AX188" s="13" t="s">
        <v>73</v>
      </c>
      <c r="AY188" s="259" t="s">
        <v>115</v>
      </c>
    </row>
    <row r="189" s="14" customFormat="1">
      <c r="A189" s="14"/>
      <c r="B189" s="273"/>
      <c r="C189" s="274"/>
      <c r="D189" s="250" t="s">
        <v>125</v>
      </c>
      <c r="E189" s="275" t="s">
        <v>1</v>
      </c>
      <c r="F189" s="276" t="s">
        <v>205</v>
      </c>
      <c r="G189" s="274"/>
      <c r="H189" s="277">
        <v>10.134</v>
      </c>
      <c r="I189" s="278"/>
      <c r="J189" s="274"/>
      <c r="K189" s="274"/>
      <c r="L189" s="279"/>
      <c r="M189" s="280"/>
      <c r="N189" s="281"/>
      <c r="O189" s="281"/>
      <c r="P189" s="281"/>
      <c r="Q189" s="281"/>
      <c r="R189" s="281"/>
      <c r="S189" s="281"/>
      <c r="T189" s="28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83" t="s">
        <v>125</v>
      </c>
      <c r="AU189" s="283" t="s">
        <v>81</v>
      </c>
      <c r="AV189" s="14" t="s">
        <v>123</v>
      </c>
      <c r="AW189" s="14" t="s">
        <v>30</v>
      </c>
      <c r="AX189" s="14" t="s">
        <v>81</v>
      </c>
      <c r="AY189" s="283" t="s">
        <v>115</v>
      </c>
    </row>
    <row r="190" s="2" customFormat="1" ht="16.5" customHeight="1">
      <c r="A190" s="38"/>
      <c r="B190" s="39"/>
      <c r="C190" s="263" t="s">
        <v>345</v>
      </c>
      <c r="D190" s="263" t="s">
        <v>163</v>
      </c>
      <c r="E190" s="264" t="s">
        <v>346</v>
      </c>
      <c r="F190" s="265" t="s">
        <v>347</v>
      </c>
      <c r="G190" s="266" t="s">
        <v>248</v>
      </c>
      <c r="H190" s="267">
        <v>19.933</v>
      </c>
      <c r="I190" s="268"/>
      <c r="J190" s="269">
        <f>ROUND(I190*H190,2)</f>
        <v>0</v>
      </c>
      <c r="K190" s="265" t="s">
        <v>249</v>
      </c>
      <c r="L190" s="270"/>
      <c r="M190" s="271" t="s">
        <v>1</v>
      </c>
      <c r="N190" s="272" t="s">
        <v>38</v>
      </c>
      <c r="O190" s="91"/>
      <c r="P190" s="244">
        <f>O190*H190</f>
        <v>0</v>
      </c>
      <c r="Q190" s="244">
        <v>0.00445</v>
      </c>
      <c r="R190" s="244">
        <f>Q190*H190</f>
        <v>0.088701849999999999</v>
      </c>
      <c r="S190" s="244">
        <v>0</v>
      </c>
      <c r="T190" s="24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6" t="s">
        <v>157</v>
      </c>
      <c r="AT190" s="246" t="s">
        <v>163</v>
      </c>
      <c r="AU190" s="246" t="s">
        <v>81</v>
      </c>
      <c r="AY190" s="17" t="s">
        <v>115</v>
      </c>
      <c r="BE190" s="247">
        <f>IF(N190="základní",J190,0)</f>
        <v>0</v>
      </c>
      <c r="BF190" s="247">
        <f>IF(N190="snížená",J190,0)</f>
        <v>0</v>
      </c>
      <c r="BG190" s="247">
        <f>IF(N190="zákl. přenesená",J190,0)</f>
        <v>0</v>
      </c>
      <c r="BH190" s="247">
        <f>IF(N190="sníž. přenesená",J190,0)</f>
        <v>0</v>
      </c>
      <c r="BI190" s="247">
        <f>IF(N190="nulová",J190,0)</f>
        <v>0</v>
      </c>
      <c r="BJ190" s="17" t="s">
        <v>81</v>
      </c>
      <c r="BK190" s="247">
        <f>ROUND(I190*H190,2)</f>
        <v>0</v>
      </c>
      <c r="BL190" s="17" t="s">
        <v>123</v>
      </c>
      <c r="BM190" s="246" t="s">
        <v>348</v>
      </c>
    </row>
    <row r="191" s="13" customFormat="1">
      <c r="A191" s="13"/>
      <c r="B191" s="248"/>
      <c r="C191" s="249"/>
      <c r="D191" s="250" t="s">
        <v>125</v>
      </c>
      <c r="E191" s="251" t="s">
        <v>1</v>
      </c>
      <c r="F191" s="252" t="s">
        <v>349</v>
      </c>
      <c r="G191" s="249"/>
      <c r="H191" s="253">
        <v>19.933</v>
      </c>
      <c r="I191" s="254"/>
      <c r="J191" s="249"/>
      <c r="K191" s="249"/>
      <c r="L191" s="255"/>
      <c r="M191" s="256"/>
      <c r="N191" s="257"/>
      <c r="O191" s="257"/>
      <c r="P191" s="257"/>
      <c r="Q191" s="257"/>
      <c r="R191" s="257"/>
      <c r="S191" s="257"/>
      <c r="T191" s="25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9" t="s">
        <v>125</v>
      </c>
      <c r="AU191" s="259" t="s">
        <v>81</v>
      </c>
      <c r="AV191" s="13" t="s">
        <v>83</v>
      </c>
      <c r="AW191" s="13" t="s">
        <v>30</v>
      </c>
      <c r="AX191" s="13" t="s">
        <v>81</v>
      </c>
      <c r="AY191" s="259" t="s">
        <v>115</v>
      </c>
    </row>
    <row r="192" s="2" customFormat="1" ht="16.5" customHeight="1">
      <c r="A192" s="38"/>
      <c r="B192" s="39"/>
      <c r="C192" s="235" t="s">
        <v>350</v>
      </c>
      <c r="D192" s="235" t="s">
        <v>118</v>
      </c>
      <c r="E192" s="236" t="s">
        <v>351</v>
      </c>
      <c r="F192" s="237" t="s">
        <v>352</v>
      </c>
      <c r="G192" s="238" t="s">
        <v>201</v>
      </c>
      <c r="H192" s="239">
        <v>0.23699999999999999</v>
      </c>
      <c r="I192" s="240"/>
      <c r="J192" s="241">
        <f>ROUND(I192*H192,2)</f>
        <v>0</v>
      </c>
      <c r="K192" s="237" t="s">
        <v>249</v>
      </c>
      <c r="L192" s="44"/>
      <c r="M192" s="242" t="s">
        <v>1</v>
      </c>
      <c r="N192" s="243" t="s">
        <v>38</v>
      </c>
      <c r="O192" s="91"/>
      <c r="P192" s="244">
        <f>O192*H192</f>
        <v>0</v>
      </c>
      <c r="Q192" s="244">
        <v>1.0627727797</v>
      </c>
      <c r="R192" s="244">
        <f>Q192*H192</f>
        <v>0.2518771487889</v>
      </c>
      <c r="S192" s="244">
        <v>0</v>
      </c>
      <c r="T192" s="24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6" t="s">
        <v>123</v>
      </c>
      <c r="AT192" s="246" t="s">
        <v>118</v>
      </c>
      <c r="AU192" s="246" t="s">
        <v>81</v>
      </c>
      <c r="AY192" s="17" t="s">
        <v>115</v>
      </c>
      <c r="BE192" s="247">
        <f>IF(N192="základní",J192,0)</f>
        <v>0</v>
      </c>
      <c r="BF192" s="247">
        <f>IF(N192="snížená",J192,0)</f>
        <v>0</v>
      </c>
      <c r="BG192" s="247">
        <f>IF(N192="zákl. přenesená",J192,0)</f>
        <v>0</v>
      </c>
      <c r="BH192" s="247">
        <f>IF(N192="sníž. přenesená",J192,0)</f>
        <v>0</v>
      </c>
      <c r="BI192" s="247">
        <f>IF(N192="nulová",J192,0)</f>
        <v>0</v>
      </c>
      <c r="BJ192" s="17" t="s">
        <v>81</v>
      </c>
      <c r="BK192" s="247">
        <f>ROUND(I192*H192,2)</f>
        <v>0</v>
      </c>
      <c r="BL192" s="17" t="s">
        <v>123</v>
      </c>
      <c r="BM192" s="246" t="s">
        <v>353</v>
      </c>
    </row>
    <row r="193" s="13" customFormat="1">
      <c r="A193" s="13"/>
      <c r="B193" s="248"/>
      <c r="C193" s="249"/>
      <c r="D193" s="250" t="s">
        <v>125</v>
      </c>
      <c r="E193" s="251" t="s">
        <v>1</v>
      </c>
      <c r="F193" s="252" t="s">
        <v>354</v>
      </c>
      <c r="G193" s="249"/>
      <c r="H193" s="253">
        <v>0.23699999999999999</v>
      </c>
      <c r="I193" s="254"/>
      <c r="J193" s="249"/>
      <c r="K193" s="249"/>
      <c r="L193" s="255"/>
      <c r="M193" s="256"/>
      <c r="N193" s="257"/>
      <c r="O193" s="257"/>
      <c r="P193" s="257"/>
      <c r="Q193" s="257"/>
      <c r="R193" s="257"/>
      <c r="S193" s="257"/>
      <c r="T193" s="25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9" t="s">
        <v>125</v>
      </c>
      <c r="AU193" s="259" t="s">
        <v>81</v>
      </c>
      <c r="AV193" s="13" t="s">
        <v>83</v>
      </c>
      <c r="AW193" s="13" t="s">
        <v>30</v>
      </c>
      <c r="AX193" s="13" t="s">
        <v>81</v>
      </c>
      <c r="AY193" s="259" t="s">
        <v>115</v>
      </c>
    </row>
    <row r="194" s="2" customFormat="1" ht="21.75" customHeight="1">
      <c r="A194" s="38"/>
      <c r="B194" s="39"/>
      <c r="C194" s="235" t="s">
        <v>355</v>
      </c>
      <c r="D194" s="235" t="s">
        <v>118</v>
      </c>
      <c r="E194" s="236" t="s">
        <v>356</v>
      </c>
      <c r="F194" s="237" t="s">
        <v>357</v>
      </c>
      <c r="G194" s="238" t="s">
        <v>129</v>
      </c>
      <c r="H194" s="239">
        <v>0.86399999999999999</v>
      </c>
      <c r="I194" s="240"/>
      <c r="J194" s="241">
        <f>ROUND(I194*H194,2)</f>
        <v>0</v>
      </c>
      <c r="K194" s="237" t="s">
        <v>249</v>
      </c>
      <c r="L194" s="44"/>
      <c r="M194" s="242" t="s">
        <v>1</v>
      </c>
      <c r="N194" s="243" t="s">
        <v>38</v>
      </c>
      <c r="O194" s="91"/>
      <c r="P194" s="244">
        <f>O194*H194</f>
        <v>0</v>
      </c>
      <c r="Q194" s="244">
        <v>0</v>
      </c>
      <c r="R194" s="244">
        <f>Q194*H194</f>
        <v>0</v>
      </c>
      <c r="S194" s="244">
        <v>0</v>
      </c>
      <c r="T194" s="24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6" t="s">
        <v>123</v>
      </c>
      <c r="AT194" s="246" t="s">
        <v>118</v>
      </c>
      <c r="AU194" s="246" t="s">
        <v>81</v>
      </c>
      <c r="AY194" s="17" t="s">
        <v>115</v>
      </c>
      <c r="BE194" s="247">
        <f>IF(N194="základní",J194,0)</f>
        <v>0</v>
      </c>
      <c r="BF194" s="247">
        <f>IF(N194="snížená",J194,0)</f>
        <v>0</v>
      </c>
      <c r="BG194" s="247">
        <f>IF(N194="zákl. přenesená",J194,0)</f>
        <v>0</v>
      </c>
      <c r="BH194" s="247">
        <f>IF(N194="sníž. přenesená",J194,0)</f>
        <v>0</v>
      </c>
      <c r="BI194" s="247">
        <f>IF(N194="nulová",J194,0)</f>
        <v>0</v>
      </c>
      <c r="BJ194" s="17" t="s">
        <v>81</v>
      </c>
      <c r="BK194" s="247">
        <f>ROUND(I194*H194,2)</f>
        <v>0</v>
      </c>
      <c r="BL194" s="17" t="s">
        <v>123</v>
      </c>
      <c r="BM194" s="246" t="s">
        <v>358</v>
      </c>
    </row>
    <row r="195" s="13" customFormat="1">
      <c r="A195" s="13"/>
      <c r="B195" s="248"/>
      <c r="C195" s="249"/>
      <c r="D195" s="250" t="s">
        <v>125</v>
      </c>
      <c r="E195" s="251" t="s">
        <v>1</v>
      </c>
      <c r="F195" s="252" t="s">
        <v>359</v>
      </c>
      <c r="G195" s="249"/>
      <c r="H195" s="253">
        <v>0.86399999999999999</v>
      </c>
      <c r="I195" s="254"/>
      <c r="J195" s="249"/>
      <c r="K195" s="249"/>
      <c r="L195" s="255"/>
      <c r="M195" s="256"/>
      <c r="N195" s="257"/>
      <c r="O195" s="257"/>
      <c r="P195" s="257"/>
      <c r="Q195" s="257"/>
      <c r="R195" s="257"/>
      <c r="S195" s="257"/>
      <c r="T195" s="25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9" t="s">
        <v>125</v>
      </c>
      <c r="AU195" s="259" t="s">
        <v>81</v>
      </c>
      <c r="AV195" s="13" t="s">
        <v>83</v>
      </c>
      <c r="AW195" s="13" t="s">
        <v>30</v>
      </c>
      <c r="AX195" s="13" t="s">
        <v>81</v>
      </c>
      <c r="AY195" s="259" t="s">
        <v>115</v>
      </c>
    </row>
    <row r="196" s="12" customFormat="1" ht="22.8" customHeight="1">
      <c r="A196" s="12"/>
      <c r="B196" s="219"/>
      <c r="C196" s="220"/>
      <c r="D196" s="221" t="s">
        <v>72</v>
      </c>
      <c r="E196" s="233" t="s">
        <v>134</v>
      </c>
      <c r="F196" s="233" t="s">
        <v>360</v>
      </c>
      <c r="G196" s="220"/>
      <c r="H196" s="220"/>
      <c r="I196" s="223"/>
      <c r="J196" s="234">
        <f>BK196</f>
        <v>0</v>
      </c>
      <c r="K196" s="220"/>
      <c r="L196" s="225"/>
      <c r="M196" s="226"/>
      <c r="N196" s="227"/>
      <c r="O196" s="227"/>
      <c r="P196" s="228">
        <f>P197+SUM(P198:P211)</f>
        <v>0</v>
      </c>
      <c r="Q196" s="227"/>
      <c r="R196" s="228">
        <f>R197+SUM(R198:R211)</f>
        <v>33.203503821399998</v>
      </c>
      <c r="S196" s="227"/>
      <c r="T196" s="229">
        <f>T197+SUM(T198:T211)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30" t="s">
        <v>81</v>
      </c>
      <c r="AT196" s="231" t="s">
        <v>72</v>
      </c>
      <c r="AU196" s="231" t="s">
        <v>81</v>
      </c>
      <c r="AY196" s="230" t="s">
        <v>115</v>
      </c>
      <c r="BK196" s="232">
        <f>BK197+SUM(BK198:BK211)</f>
        <v>0</v>
      </c>
    </row>
    <row r="197" s="2" customFormat="1" ht="16.5" customHeight="1">
      <c r="A197" s="38"/>
      <c r="B197" s="39"/>
      <c r="C197" s="235" t="s">
        <v>361</v>
      </c>
      <c r="D197" s="235" t="s">
        <v>118</v>
      </c>
      <c r="E197" s="236" t="s">
        <v>362</v>
      </c>
      <c r="F197" s="237" t="s">
        <v>363</v>
      </c>
      <c r="G197" s="238" t="s">
        <v>129</v>
      </c>
      <c r="H197" s="239">
        <v>5.0999999999999996</v>
      </c>
      <c r="I197" s="240"/>
      <c r="J197" s="241">
        <f>ROUND(I197*H197,2)</f>
        <v>0</v>
      </c>
      <c r="K197" s="237" t="s">
        <v>249</v>
      </c>
      <c r="L197" s="44"/>
      <c r="M197" s="242" t="s">
        <v>1</v>
      </c>
      <c r="N197" s="243" t="s">
        <v>38</v>
      </c>
      <c r="O197" s="91"/>
      <c r="P197" s="244">
        <f>O197*H197</f>
        <v>0</v>
      </c>
      <c r="Q197" s="244">
        <v>2.4532969960000002</v>
      </c>
      <c r="R197" s="244">
        <f>Q197*H197</f>
        <v>12.511814679600001</v>
      </c>
      <c r="S197" s="244">
        <v>0</v>
      </c>
      <c r="T197" s="245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6" t="s">
        <v>123</v>
      </c>
      <c r="AT197" s="246" t="s">
        <v>118</v>
      </c>
      <c r="AU197" s="246" t="s">
        <v>83</v>
      </c>
      <c r="AY197" s="17" t="s">
        <v>115</v>
      </c>
      <c r="BE197" s="247">
        <f>IF(N197="základní",J197,0)</f>
        <v>0</v>
      </c>
      <c r="BF197" s="247">
        <f>IF(N197="snížená",J197,0)</f>
        <v>0</v>
      </c>
      <c r="BG197" s="247">
        <f>IF(N197="zákl. přenesená",J197,0)</f>
        <v>0</v>
      </c>
      <c r="BH197" s="247">
        <f>IF(N197="sníž. přenesená",J197,0)</f>
        <v>0</v>
      </c>
      <c r="BI197" s="247">
        <f>IF(N197="nulová",J197,0)</f>
        <v>0</v>
      </c>
      <c r="BJ197" s="17" t="s">
        <v>81</v>
      </c>
      <c r="BK197" s="247">
        <f>ROUND(I197*H197,2)</f>
        <v>0</v>
      </c>
      <c r="BL197" s="17" t="s">
        <v>123</v>
      </c>
      <c r="BM197" s="246" t="s">
        <v>364</v>
      </c>
    </row>
    <row r="198" s="13" customFormat="1">
      <c r="A198" s="13"/>
      <c r="B198" s="248"/>
      <c r="C198" s="249"/>
      <c r="D198" s="250" t="s">
        <v>125</v>
      </c>
      <c r="E198" s="251" t="s">
        <v>1</v>
      </c>
      <c r="F198" s="252" t="s">
        <v>365</v>
      </c>
      <c r="G198" s="249"/>
      <c r="H198" s="253">
        <v>5.0999999999999996</v>
      </c>
      <c r="I198" s="254"/>
      <c r="J198" s="249"/>
      <c r="K198" s="249"/>
      <c r="L198" s="255"/>
      <c r="M198" s="256"/>
      <c r="N198" s="257"/>
      <c r="O198" s="257"/>
      <c r="P198" s="257"/>
      <c r="Q198" s="257"/>
      <c r="R198" s="257"/>
      <c r="S198" s="257"/>
      <c r="T198" s="25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9" t="s">
        <v>125</v>
      </c>
      <c r="AU198" s="259" t="s">
        <v>83</v>
      </c>
      <c r="AV198" s="13" t="s">
        <v>83</v>
      </c>
      <c r="AW198" s="13" t="s">
        <v>30</v>
      </c>
      <c r="AX198" s="13" t="s">
        <v>81</v>
      </c>
      <c r="AY198" s="259" t="s">
        <v>115</v>
      </c>
    </row>
    <row r="199" s="2" customFormat="1" ht="16.5" customHeight="1">
      <c r="A199" s="38"/>
      <c r="B199" s="39"/>
      <c r="C199" s="235" t="s">
        <v>366</v>
      </c>
      <c r="D199" s="235" t="s">
        <v>118</v>
      </c>
      <c r="E199" s="236" t="s">
        <v>367</v>
      </c>
      <c r="F199" s="237" t="s">
        <v>368</v>
      </c>
      <c r="G199" s="238" t="s">
        <v>248</v>
      </c>
      <c r="H199" s="239">
        <v>33.380000000000003</v>
      </c>
      <c r="I199" s="240"/>
      <c r="J199" s="241">
        <f>ROUND(I199*H199,2)</f>
        <v>0</v>
      </c>
      <c r="K199" s="237" t="s">
        <v>249</v>
      </c>
      <c r="L199" s="44"/>
      <c r="M199" s="242" t="s">
        <v>1</v>
      </c>
      <c r="N199" s="243" t="s">
        <v>38</v>
      </c>
      <c r="O199" s="91"/>
      <c r="P199" s="244">
        <f>O199*H199</f>
        <v>0</v>
      </c>
      <c r="Q199" s="244">
        <v>0.0027469</v>
      </c>
      <c r="R199" s="244">
        <f>Q199*H199</f>
        <v>0.091691522000000011</v>
      </c>
      <c r="S199" s="244">
        <v>0</v>
      </c>
      <c r="T199" s="24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6" t="s">
        <v>123</v>
      </c>
      <c r="AT199" s="246" t="s">
        <v>118</v>
      </c>
      <c r="AU199" s="246" t="s">
        <v>83</v>
      </c>
      <c r="AY199" s="17" t="s">
        <v>115</v>
      </c>
      <c r="BE199" s="247">
        <f>IF(N199="základní",J199,0)</f>
        <v>0</v>
      </c>
      <c r="BF199" s="247">
        <f>IF(N199="snížená",J199,0)</f>
        <v>0</v>
      </c>
      <c r="BG199" s="247">
        <f>IF(N199="zákl. přenesená",J199,0)</f>
        <v>0</v>
      </c>
      <c r="BH199" s="247">
        <f>IF(N199="sníž. přenesená",J199,0)</f>
        <v>0</v>
      </c>
      <c r="BI199" s="247">
        <f>IF(N199="nulová",J199,0)</f>
        <v>0</v>
      </c>
      <c r="BJ199" s="17" t="s">
        <v>81</v>
      </c>
      <c r="BK199" s="247">
        <f>ROUND(I199*H199,2)</f>
        <v>0</v>
      </c>
      <c r="BL199" s="17" t="s">
        <v>123</v>
      </c>
      <c r="BM199" s="246" t="s">
        <v>369</v>
      </c>
    </row>
    <row r="200" s="15" customFormat="1">
      <c r="A200" s="15"/>
      <c r="B200" s="287"/>
      <c r="C200" s="288"/>
      <c r="D200" s="250" t="s">
        <v>125</v>
      </c>
      <c r="E200" s="289" t="s">
        <v>1</v>
      </c>
      <c r="F200" s="290" t="s">
        <v>370</v>
      </c>
      <c r="G200" s="288"/>
      <c r="H200" s="289" t="s">
        <v>1</v>
      </c>
      <c r="I200" s="291"/>
      <c r="J200" s="288"/>
      <c r="K200" s="288"/>
      <c r="L200" s="292"/>
      <c r="M200" s="293"/>
      <c r="N200" s="294"/>
      <c r="O200" s="294"/>
      <c r="P200" s="294"/>
      <c r="Q200" s="294"/>
      <c r="R200" s="294"/>
      <c r="S200" s="294"/>
      <c r="T200" s="29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96" t="s">
        <v>125</v>
      </c>
      <c r="AU200" s="296" t="s">
        <v>83</v>
      </c>
      <c r="AV200" s="15" t="s">
        <v>81</v>
      </c>
      <c r="AW200" s="15" t="s">
        <v>30</v>
      </c>
      <c r="AX200" s="15" t="s">
        <v>73</v>
      </c>
      <c r="AY200" s="296" t="s">
        <v>115</v>
      </c>
    </row>
    <row r="201" s="13" customFormat="1">
      <c r="A201" s="13"/>
      <c r="B201" s="248"/>
      <c r="C201" s="249"/>
      <c r="D201" s="250" t="s">
        <v>125</v>
      </c>
      <c r="E201" s="251" t="s">
        <v>1</v>
      </c>
      <c r="F201" s="252" t="s">
        <v>371</v>
      </c>
      <c r="G201" s="249"/>
      <c r="H201" s="253">
        <v>33.380000000000003</v>
      </c>
      <c r="I201" s="254"/>
      <c r="J201" s="249"/>
      <c r="K201" s="249"/>
      <c r="L201" s="255"/>
      <c r="M201" s="256"/>
      <c r="N201" s="257"/>
      <c r="O201" s="257"/>
      <c r="P201" s="257"/>
      <c r="Q201" s="257"/>
      <c r="R201" s="257"/>
      <c r="S201" s="257"/>
      <c r="T201" s="25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9" t="s">
        <v>125</v>
      </c>
      <c r="AU201" s="259" t="s">
        <v>83</v>
      </c>
      <c r="AV201" s="13" t="s">
        <v>83</v>
      </c>
      <c r="AW201" s="13" t="s">
        <v>30</v>
      </c>
      <c r="AX201" s="13" t="s">
        <v>81</v>
      </c>
      <c r="AY201" s="259" t="s">
        <v>115</v>
      </c>
    </row>
    <row r="202" s="2" customFormat="1" ht="16.5" customHeight="1">
      <c r="A202" s="38"/>
      <c r="B202" s="39"/>
      <c r="C202" s="235" t="s">
        <v>372</v>
      </c>
      <c r="D202" s="235" t="s">
        <v>118</v>
      </c>
      <c r="E202" s="236" t="s">
        <v>373</v>
      </c>
      <c r="F202" s="237" t="s">
        <v>374</v>
      </c>
      <c r="G202" s="238" t="s">
        <v>248</v>
      </c>
      <c r="H202" s="239">
        <v>33.380000000000003</v>
      </c>
      <c r="I202" s="240"/>
      <c r="J202" s="241">
        <f>ROUND(I202*H202,2)</f>
        <v>0</v>
      </c>
      <c r="K202" s="237" t="s">
        <v>249</v>
      </c>
      <c r="L202" s="44"/>
      <c r="M202" s="242" t="s">
        <v>1</v>
      </c>
      <c r="N202" s="243" t="s">
        <v>38</v>
      </c>
      <c r="O202" s="91"/>
      <c r="P202" s="244">
        <f>O202*H202</f>
        <v>0</v>
      </c>
      <c r="Q202" s="244">
        <v>0</v>
      </c>
      <c r="R202" s="244">
        <f>Q202*H202</f>
        <v>0</v>
      </c>
      <c r="S202" s="244">
        <v>0</v>
      </c>
      <c r="T202" s="24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6" t="s">
        <v>123</v>
      </c>
      <c r="AT202" s="246" t="s">
        <v>118</v>
      </c>
      <c r="AU202" s="246" t="s">
        <v>83</v>
      </c>
      <c r="AY202" s="17" t="s">
        <v>115</v>
      </c>
      <c r="BE202" s="247">
        <f>IF(N202="základní",J202,0)</f>
        <v>0</v>
      </c>
      <c r="BF202" s="247">
        <f>IF(N202="snížená",J202,0)</f>
        <v>0</v>
      </c>
      <c r="BG202" s="247">
        <f>IF(N202="zákl. přenesená",J202,0)</f>
        <v>0</v>
      </c>
      <c r="BH202" s="247">
        <f>IF(N202="sníž. přenesená",J202,0)</f>
        <v>0</v>
      </c>
      <c r="BI202" s="247">
        <f>IF(N202="nulová",J202,0)</f>
        <v>0</v>
      </c>
      <c r="BJ202" s="17" t="s">
        <v>81</v>
      </c>
      <c r="BK202" s="247">
        <f>ROUND(I202*H202,2)</f>
        <v>0</v>
      </c>
      <c r="BL202" s="17" t="s">
        <v>123</v>
      </c>
      <c r="BM202" s="246" t="s">
        <v>375</v>
      </c>
    </row>
    <row r="203" s="15" customFormat="1">
      <c r="A203" s="15"/>
      <c r="B203" s="287"/>
      <c r="C203" s="288"/>
      <c r="D203" s="250" t="s">
        <v>125</v>
      </c>
      <c r="E203" s="289" t="s">
        <v>1</v>
      </c>
      <c r="F203" s="290" t="s">
        <v>376</v>
      </c>
      <c r="G203" s="288"/>
      <c r="H203" s="289" t="s">
        <v>1</v>
      </c>
      <c r="I203" s="291"/>
      <c r="J203" s="288"/>
      <c r="K203" s="288"/>
      <c r="L203" s="292"/>
      <c r="M203" s="293"/>
      <c r="N203" s="294"/>
      <c r="O203" s="294"/>
      <c r="P203" s="294"/>
      <c r="Q203" s="294"/>
      <c r="R203" s="294"/>
      <c r="S203" s="294"/>
      <c r="T203" s="29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96" t="s">
        <v>125</v>
      </c>
      <c r="AU203" s="296" t="s">
        <v>83</v>
      </c>
      <c r="AV203" s="15" t="s">
        <v>81</v>
      </c>
      <c r="AW203" s="15" t="s">
        <v>30</v>
      </c>
      <c r="AX203" s="15" t="s">
        <v>73</v>
      </c>
      <c r="AY203" s="296" t="s">
        <v>115</v>
      </c>
    </row>
    <row r="204" s="13" customFormat="1">
      <c r="A204" s="13"/>
      <c r="B204" s="248"/>
      <c r="C204" s="249"/>
      <c r="D204" s="250" t="s">
        <v>125</v>
      </c>
      <c r="E204" s="251" t="s">
        <v>1</v>
      </c>
      <c r="F204" s="252" t="s">
        <v>371</v>
      </c>
      <c r="G204" s="249"/>
      <c r="H204" s="253">
        <v>33.380000000000003</v>
      </c>
      <c r="I204" s="254"/>
      <c r="J204" s="249"/>
      <c r="K204" s="249"/>
      <c r="L204" s="255"/>
      <c r="M204" s="256"/>
      <c r="N204" s="257"/>
      <c r="O204" s="257"/>
      <c r="P204" s="257"/>
      <c r="Q204" s="257"/>
      <c r="R204" s="257"/>
      <c r="S204" s="257"/>
      <c r="T204" s="25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9" t="s">
        <v>125</v>
      </c>
      <c r="AU204" s="259" t="s">
        <v>83</v>
      </c>
      <c r="AV204" s="13" t="s">
        <v>83</v>
      </c>
      <c r="AW204" s="13" t="s">
        <v>30</v>
      </c>
      <c r="AX204" s="13" t="s">
        <v>81</v>
      </c>
      <c r="AY204" s="259" t="s">
        <v>115</v>
      </c>
    </row>
    <row r="205" s="2" customFormat="1" ht="16.5" customHeight="1">
      <c r="A205" s="38"/>
      <c r="B205" s="39"/>
      <c r="C205" s="235" t="s">
        <v>377</v>
      </c>
      <c r="D205" s="235" t="s">
        <v>118</v>
      </c>
      <c r="E205" s="236" t="s">
        <v>378</v>
      </c>
      <c r="F205" s="237" t="s">
        <v>379</v>
      </c>
      <c r="G205" s="238" t="s">
        <v>201</v>
      </c>
      <c r="H205" s="239">
        <v>0.72799999999999998</v>
      </c>
      <c r="I205" s="240"/>
      <c r="J205" s="241">
        <f>ROUND(I205*H205,2)</f>
        <v>0</v>
      </c>
      <c r="K205" s="237" t="s">
        <v>249</v>
      </c>
      <c r="L205" s="44"/>
      <c r="M205" s="242" t="s">
        <v>1</v>
      </c>
      <c r="N205" s="243" t="s">
        <v>38</v>
      </c>
      <c r="O205" s="91"/>
      <c r="P205" s="244">
        <f>O205*H205</f>
        <v>0</v>
      </c>
      <c r="Q205" s="244">
        <v>1.0461436</v>
      </c>
      <c r="R205" s="244">
        <f>Q205*H205</f>
        <v>0.76159254079999994</v>
      </c>
      <c r="S205" s="244">
        <v>0</v>
      </c>
      <c r="T205" s="24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6" t="s">
        <v>123</v>
      </c>
      <c r="AT205" s="246" t="s">
        <v>118</v>
      </c>
      <c r="AU205" s="246" t="s">
        <v>83</v>
      </c>
      <c r="AY205" s="17" t="s">
        <v>115</v>
      </c>
      <c r="BE205" s="247">
        <f>IF(N205="základní",J205,0)</f>
        <v>0</v>
      </c>
      <c r="BF205" s="247">
        <f>IF(N205="snížená",J205,0)</f>
        <v>0</v>
      </c>
      <c r="BG205" s="247">
        <f>IF(N205="zákl. přenesená",J205,0)</f>
        <v>0</v>
      </c>
      <c r="BH205" s="247">
        <f>IF(N205="sníž. přenesená",J205,0)</f>
        <v>0</v>
      </c>
      <c r="BI205" s="247">
        <f>IF(N205="nulová",J205,0)</f>
        <v>0</v>
      </c>
      <c r="BJ205" s="17" t="s">
        <v>81</v>
      </c>
      <c r="BK205" s="247">
        <f>ROUND(I205*H205,2)</f>
        <v>0</v>
      </c>
      <c r="BL205" s="17" t="s">
        <v>123</v>
      </c>
      <c r="BM205" s="246" t="s">
        <v>380</v>
      </c>
    </row>
    <row r="206" s="13" customFormat="1">
      <c r="A206" s="13"/>
      <c r="B206" s="248"/>
      <c r="C206" s="249"/>
      <c r="D206" s="250" t="s">
        <v>125</v>
      </c>
      <c r="E206" s="251" t="s">
        <v>1</v>
      </c>
      <c r="F206" s="252" t="s">
        <v>381</v>
      </c>
      <c r="G206" s="249"/>
      <c r="H206" s="253">
        <v>0.071999999999999995</v>
      </c>
      <c r="I206" s="254"/>
      <c r="J206" s="249"/>
      <c r="K206" s="249"/>
      <c r="L206" s="255"/>
      <c r="M206" s="256"/>
      <c r="N206" s="257"/>
      <c r="O206" s="257"/>
      <c r="P206" s="257"/>
      <c r="Q206" s="257"/>
      <c r="R206" s="257"/>
      <c r="S206" s="257"/>
      <c r="T206" s="25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9" t="s">
        <v>125</v>
      </c>
      <c r="AU206" s="259" t="s">
        <v>83</v>
      </c>
      <c r="AV206" s="13" t="s">
        <v>83</v>
      </c>
      <c r="AW206" s="13" t="s">
        <v>30</v>
      </c>
      <c r="AX206" s="13" t="s">
        <v>73</v>
      </c>
      <c r="AY206" s="259" t="s">
        <v>115</v>
      </c>
    </row>
    <row r="207" s="13" customFormat="1">
      <c r="A207" s="13"/>
      <c r="B207" s="248"/>
      <c r="C207" s="249"/>
      <c r="D207" s="250" t="s">
        <v>125</v>
      </c>
      <c r="E207" s="251" t="s">
        <v>1</v>
      </c>
      <c r="F207" s="252" t="s">
        <v>382</v>
      </c>
      <c r="G207" s="249"/>
      <c r="H207" s="253">
        <v>0.65600000000000003</v>
      </c>
      <c r="I207" s="254"/>
      <c r="J207" s="249"/>
      <c r="K207" s="249"/>
      <c r="L207" s="255"/>
      <c r="M207" s="256"/>
      <c r="N207" s="257"/>
      <c r="O207" s="257"/>
      <c r="P207" s="257"/>
      <c r="Q207" s="257"/>
      <c r="R207" s="257"/>
      <c r="S207" s="257"/>
      <c r="T207" s="25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9" t="s">
        <v>125</v>
      </c>
      <c r="AU207" s="259" t="s">
        <v>83</v>
      </c>
      <c r="AV207" s="13" t="s">
        <v>83</v>
      </c>
      <c r="AW207" s="13" t="s">
        <v>30</v>
      </c>
      <c r="AX207" s="13" t="s">
        <v>73</v>
      </c>
      <c r="AY207" s="259" t="s">
        <v>115</v>
      </c>
    </row>
    <row r="208" s="14" customFormat="1">
      <c r="A208" s="14"/>
      <c r="B208" s="273"/>
      <c r="C208" s="274"/>
      <c r="D208" s="250" t="s">
        <v>125</v>
      </c>
      <c r="E208" s="275" t="s">
        <v>1</v>
      </c>
      <c r="F208" s="276" t="s">
        <v>205</v>
      </c>
      <c r="G208" s="274"/>
      <c r="H208" s="277">
        <v>0.72799999999999998</v>
      </c>
      <c r="I208" s="278"/>
      <c r="J208" s="274"/>
      <c r="K208" s="274"/>
      <c r="L208" s="279"/>
      <c r="M208" s="280"/>
      <c r="N208" s="281"/>
      <c r="O208" s="281"/>
      <c r="P208" s="281"/>
      <c r="Q208" s="281"/>
      <c r="R208" s="281"/>
      <c r="S208" s="281"/>
      <c r="T208" s="28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83" t="s">
        <v>125</v>
      </c>
      <c r="AU208" s="283" t="s">
        <v>83</v>
      </c>
      <c r="AV208" s="14" t="s">
        <v>123</v>
      </c>
      <c r="AW208" s="14" t="s">
        <v>30</v>
      </c>
      <c r="AX208" s="14" t="s">
        <v>81</v>
      </c>
      <c r="AY208" s="283" t="s">
        <v>115</v>
      </c>
    </row>
    <row r="209" s="2" customFormat="1" ht="21.75" customHeight="1">
      <c r="A209" s="38"/>
      <c r="B209" s="39"/>
      <c r="C209" s="235" t="s">
        <v>383</v>
      </c>
      <c r="D209" s="235" t="s">
        <v>118</v>
      </c>
      <c r="E209" s="236" t="s">
        <v>384</v>
      </c>
      <c r="F209" s="237" t="s">
        <v>385</v>
      </c>
      <c r="G209" s="238" t="s">
        <v>160</v>
      </c>
      <c r="H209" s="239">
        <v>8</v>
      </c>
      <c r="I209" s="240"/>
      <c r="J209" s="241">
        <f>ROUND(I209*H209,2)</f>
        <v>0</v>
      </c>
      <c r="K209" s="237" t="s">
        <v>249</v>
      </c>
      <c r="L209" s="44"/>
      <c r="M209" s="242" t="s">
        <v>1</v>
      </c>
      <c r="N209" s="243" t="s">
        <v>38</v>
      </c>
      <c r="O209" s="91"/>
      <c r="P209" s="244">
        <f>O209*H209</f>
        <v>0</v>
      </c>
      <c r="Q209" s="244">
        <v>0.144006</v>
      </c>
      <c r="R209" s="244">
        <f>Q209*H209</f>
        <v>1.152048</v>
      </c>
      <c r="S209" s="244">
        <v>0</v>
      </c>
      <c r="T209" s="24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6" t="s">
        <v>123</v>
      </c>
      <c r="AT209" s="246" t="s">
        <v>118</v>
      </c>
      <c r="AU209" s="246" t="s">
        <v>83</v>
      </c>
      <c r="AY209" s="17" t="s">
        <v>115</v>
      </c>
      <c r="BE209" s="247">
        <f>IF(N209="základní",J209,0)</f>
        <v>0</v>
      </c>
      <c r="BF209" s="247">
        <f>IF(N209="snížená",J209,0)</f>
        <v>0</v>
      </c>
      <c r="BG209" s="247">
        <f>IF(N209="zákl. přenesená",J209,0)</f>
        <v>0</v>
      </c>
      <c r="BH209" s="247">
        <f>IF(N209="sníž. přenesená",J209,0)</f>
        <v>0</v>
      </c>
      <c r="BI209" s="247">
        <f>IF(N209="nulová",J209,0)</f>
        <v>0</v>
      </c>
      <c r="BJ209" s="17" t="s">
        <v>81</v>
      </c>
      <c r="BK209" s="247">
        <f>ROUND(I209*H209,2)</f>
        <v>0</v>
      </c>
      <c r="BL209" s="17" t="s">
        <v>123</v>
      </c>
      <c r="BM209" s="246" t="s">
        <v>386</v>
      </c>
    </row>
    <row r="210" s="13" customFormat="1">
      <c r="A210" s="13"/>
      <c r="B210" s="248"/>
      <c r="C210" s="249"/>
      <c r="D210" s="250" t="s">
        <v>125</v>
      </c>
      <c r="E210" s="251" t="s">
        <v>1</v>
      </c>
      <c r="F210" s="252" t="s">
        <v>387</v>
      </c>
      <c r="G210" s="249"/>
      <c r="H210" s="253">
        <v>8</v>
      </c>
      <c r="I210" s="254"/>
      <c r="J210" s="249"/>
      <c r="K210" s="249"/>
      <c r="L210" s="255"/>
      <c r="M210" s="256"/>
      <c r="N210" s="257"/>
      <c r="O210" s="257"/>
      <c r="P210" s="257"/>
      <c r="Q210" s="257"/>
      <c r="R210" s="257"/>
      <c r="S210" s="257"/>
      <c r="T210" s="25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9" t="s">
        <v>125</v>
      </c>
      <c r="AU210" s="259" t="s">
        <v>83</v>
      </c>
      <c r="AV210" s="13" t="s">
        <v>83</v>
      </c>
      <c r="AW210" s="13" t="s">
        <v>30</v>
      </c>
      <c r="AX210" s="13" t="s">
        <v>81</v>
      </c>
      <c r="AY210" s="259" t="s">
        <v>115</v>
      </c>
    </row>
    <row r="211" s="12" customFormat="1" ht="20.88" customHeight="1">
      <c r="A211" s="12"/>
      <c r="B211" s="219"/>
      <c r="C211" s="220"/>
      <c r="D211" s="221" t="s">
        <v>72</v>
      </c>
      <c r="E211" s="233" t="s">
        <v>123</v>
      </c>
      <c r="F211" s="233" t="s">
        <v>388</v>
      </c>
      <c r="G211" s="220"/>
      <c r="H211" s="220"/>
      <c r="I211" s="223"/>
      <c r="J211" s="234">
        <f>BK211</f>
        <v>0</v>
      </c>
      <c r="K211" s="220"/>
      <c r="L211" s="225"/>
      <c r="M211" s="226"/>
      <c r="N211" s="227"/>
      <c r="O211" s="227"/>
      <c r="P211" s="228">
        <f>SUM(P212:P221)</f>
        <v>0</v>
      </c>
      <c r="Q211" s="227"/>
      <c r="R211" s="228">
        <f>SUM(R212:R221)</f>
        <v>18.686357078999997</v>
      </c>
      <c r="S211" s="227"/>
      <c r="T211" s="229">
        <f>SUM(T212:T221)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30" t="s">
        <v>81</v>
      </c>
      <c r="AT211" s="231" t="s">
        <v>72</v>
      </c>
      <c r="AU211" s="231" t="s">
        <v>83</v>
      </c>
      <c r="AY211" s="230" t="s">
        <v>115</v>
      </c>
      <c r="BK211" s="232">
        <f>SUM(BK212:BK221)</f>
        <v>0</v>
      </c>
    </row>
    <row r="212" s="2" customFormat="1" ht="21.75" customHeight="1">
      <c r="A212" s="38"/>
      <c r="B212" s="39"/>
      <c r="C212" s="235" t="s">
        <v>389</v>
      </c>
      <c r="D212" s="235" t="s">
        <v>118</v>
      </c>
      <c r="E212" s="236" t="s">
        <v>390</v>
      </c>
      <c r="F212" s="237" t="s">
        <v>391</v>
      </c>
      <c r="G212" s="238" t="s">
        <v>248</v>
      </c>
      <c r="H212" s="239">
        <v>18.120999999999999</v>
      </c>
      <c r="I212" s="240"/>
      <c r="J212" s="241">
        <f>ROUND(I212*H212,2)</f>
        <v>0</v>
      </c>
      <c r="K212" s="237" t="s">
        <v>249</v>
      </c>
      <c r="L212" s="44"/>
      <c r="M212" s="242" t="s">
        <v>1</v>
      </c>
      <c r="N212" s="243" t="s">
        <v>38</v>
      </c>
      <c r="O212" s="91"/>
      <c r="P212" s="244">
        <f>O212*H212</f>
        <v>0</v>
      </c>
      <c r="Q212" s="244">
        <v>0</v>
      </c>
      <c r="R212" s="244">
        <f>Q212*H212</f>
        <v>0</v>
      </c>
      <c r="S212" s="244">
        <v>0</v>
      </c>
      <c r="T212" s="245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6" t="s">
        <v>123</v>
      </c>
      <c r="AT212" s="246" t="s">
        <v>118</v>
      </c>
      <c r="AU212" s="246" t="s">
        <v>134</v>
      </c>
      <c r="AY212" s="17" t="s">
        <v>115</v>
      </c>
      <c r="BE212" s="247">
        <f>IF(N212="základní",J212,0)</f>
        <v>0</v>
      </c>
      <c r="BF212" s="247">
        <f>IF(N212="snížená",J212,0)</f>
        <v>0</v>
      </c>
      <c r="BG212" s="247">
        <f>IF(N212="zákl. přenesená",J212,0)</f>
        <v>0</v>
      </c>
      <c r="BH212" s="247">
        <f>IF(N212="sníž. přenesená",J212,0)</f>
        <v>0</v>
      </c>
      <c r="BI212" s="247">
        <f>IF(N212="nulová",J212,0)</f>
        <v>0</v>
      </c>
      <c r="BJ212" s="17" t="s">
        <v>81</v>
      </c>
      <c r="BK212" s="247">
        <f>ROUND(I212*H212,2)</f>
        <v>0</v>
      </c>
      <c r="BL212" s="17" t="s">
        <v>123</v>
      </c>
      <c r="BM212" s="246" t="s">
        <v>392</v>
      </c>
    </row>
    <row r="213" s="13" customFormat="1">
      <c r="A213" s="13"/>
      <c r="B213" s="248"/>
      <c r="C213" s="249"/>
      <c r="D213" s="250" t="s">
        <v>125</v>
      </c>
      <c r="E213" s="251" t="s">
        <v>1</v>
      </c>
      <c r="F213" s="252" t="s">
        <v>393</v>
      </c>
      <c r="G213" s="249"/>
      <c r="H213" s="253">
        <v>2.25</v>
      </c>
      <c r="I213" s="254"/>
      <c r="J213" s="249"/>
      <c r="K213" s="249"/>
      <c r="L213" s="255"/>
      <c r="M213" s="256"/>
      <c r="N213" s="257"/>
      <c r="O213" s="257"/>
      <c r="P213" s="257"/>
      <c r="Q213" s="257"/>
      <c r="R213" s="257"/>
      <c r="S213" s="257"/>
      <c r="T213" s="25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9" t="s">
        <v>125</v>
      </c>
      <c r="AU213" s="259" t="s">
        <v>134</v>
      </c>
      <c r="AV213" s="13" t="s">
        <v>83</v>
      </c>
      <c r="AW213" s="13" t="s">
        <v>30</v>
      </c>
      <c r="AX213" s="13" t="s">
        <v>73</v>
      </c>
      <c r="AY213" s="259" t="s">
        <v>115</v>
      </c>
    </row>
    <row r="214" s="13" customFormat="1">
      <c r="A214" s="13"/>
      <c r="B214" s="248"/>
      <c r="C214" s="249"/>
      <c r="D214" s="250" t="s">
        <v>125</v>
      </c>
      <c r="E214" s="251" t="s">
        <v>1</v>
      </c>
      <c r="F214" s="252" t="s">
        <v>394</v>
      </c>
      <c r="G214" s="249"/>
      <c r="H214" s="253">
        <v>9.7699999999999996</v>
      </c>
      <c r="I214" s="254"/>
      <c r="J214" s="249"/>
      <c r="K214" s="249"/>
      <c r="L214" s="255"/>
      <c r="M214" s="256"/>
      <c r="N214" s="257"/>
      <c r="O214" s="257"/>
      <c r="P214" s="257"/>
      <c r="Q214" s="257"/>
      <c r="R214" s="257"/>
      <c r="S214" s="257"/>
      <c r="T214" s="25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9" t="s">
        <v>125</v>
      </c>
      <c r="AU214" s="259" t="s">
        <v>134</v>
      </c>
      <c r="AV214" s="13" t="s">
        <v>83</v>
      </c>
      <c r="AW214" s="13" t="s">
        <v>30</v>
      </c>
      <c r="AX214" s="13" t="s">
        <v>73</v>
      </c>
      <c r="AY214" s="259" t="s">
        <v>115</v>
      </c>
    </row>
    <row r="215" s="13" customFormat="1">
      <c r="A215" s="13"/>
      <c r="B215" s="248"/>
      <c r="C215" s="249"/>
      <c r="D215" s="250" t="s">
        <v>125</v>
      </c>
      <c r="E215" s="251" t="s">
        <v>1</v>
      </c>
      <c r="F215" s="252" t="s">
        <v>395</v>
      </c>
      <c r="G215" s="249"/>
      <c r="H215" s="253">
        <v>6.101</v>
      </c>
      <c r="I215" s="254"/>
      <c r="J215" s="249"/>
      <c r="K215" s="249"/>
      <c r="L215" s="255"/>
      <c r="M215" s="256"/>
      <c r="N215" s="257"/>
      <c r="O215" s="257"/>
      <c r="P215" s="257"/>
      <c r="Q215" s="257"/>
      <c r="R215" s="257"/>
      <c r="S215" s="257"/>
      <c r="T215" s="25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9" t="s">
        <v>125</v>
      </c>
      <c r="AU215" s="259" t="s">
        <v>134</v>
      </c>
      <c r="AV215" s="13" t="s">
        <v>83</v>
      </c>
      <c r="AW215" s="13" t="s">
        <v>30</v>
      </c>
      <c r="AX215" s="13" t="s">
        <v>73</v>
      </c>
      <c r="AY215" s="259" t="s">
        <v>115</v>
      </c>
    </row>
    <row r="216" s="14" customFormat="1">
      <c r="A216" s="14"/>
      <c r="B216" s="273"/>
      <c r="C216" s="274"/>
      <c r="D216" s="250" t="s">
        <v>125</v>
      </c>
      <c r="E216" s="275" t="s">
        <v>1</v>
      </c>
      <c r="F216" s="276" t="s">
        <v>205</v>
      </c>
      <c r="G216" s="274"/>
      <c r="H216" s="277">
        <v>18.120999999999999</v>
      </c>
      <c r="I216" s="278"/>
      <c r="J216" s="274"/>
      <c r="K216" s="274"/>
      <c r="L216" s="279"/>
      <c r="M216" s="280"/>
      <c r="N216" s="281"/>
      <c r="O216" s="281"/>
      <c r="P216" s="281"/>
      <c r="Q216" s="281"/>
      <c r="R216" s="281"/>
      <c r="S216" s="281"/>
      <c r="T216" s="28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83" t="s">
        <v>125</v>
      </c>
      <c r="AU216" s="283" t="s">
        <v>134</v>
      </c>
      <c r="AV216" s="14" t="s">
        <v>123</v>
      </c>
      <c r="AW216" s="14" t="s">
        <v>30</v>
      </c>
      <c r="AX216" s="14" t="s">
        <v>81</v>
      </c>
      <c r="AY216" s="283" t="s">
        <v>115</v>
      </c>
    </row>
    <row r="217" s="2" customFormat="1" ht="21.75" customHeight="1">
      <c r="A217" s="38"/>
      <c r="B217" s="39"/>
      <c r="C217" s="235" t="s">
        <v>396</v>
      </c>
      <c r="D217" s="235" t="s">
        <v>118</v>
      </c>
      <c r="E217" s="236" t="s">
        <v>397</v>
      </c>
      <c r="F217" s="237" t="s">
        <v>398</v>
      </c>
      <c r="G217" s="238" t="s">
        <v>248</v>
      </c>
      <c r="H217" s="239">
        <v>18.120999999999999</v>
      </c>
      <c r="I217" s="240"/>
      <c r="J217" s="241">
        <f>ROUND(I217*H217,2)</f>
        <v>0</v>
      </c>
      <c r="K217" s="237" t="s">
        <v>249</v>
      </c>
      <c r="L217" s="44"/>
      <c r="M217" s="242" t="s">
        <v>1</v>
      </c>
      <c r="N217" s="243" t="s">
        <v>38</v>
      </c>
      <c r="O217" s="91"/>
      <c r="P217" s="244">
        <f>O217*H217</f>
        <v>0</v>
      </c>
      <c r="Q217" s="244">
        <v>1.031199</v>
      </c>
      <c r="R217" s="244">
        <f>Q217*H217</f>
        <v>18.686357078999997</v>
      </c>
      <c r="S217" s="244">
        <v>0</v>
      </c>
      <c r="T217" s="245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6" t="s">
        <v>123</v>
      </c>
      <c r="AT217" s="246" t="s">
        <v>118</v>
      </c>
      <c r="AU217" s="246" t="s">
        <v>134</v>
      </c>
      <c r="AY217" s="17" t="s">
        <v>115</v>
      </c>
      <c r="BE217" s="247">
        <f>IF(N217="základní",J217,0)</f>
        <v>0</v>
      </c>
      <c r="BF217" s="247">
        <f>IF(N217="snížená",J217,0)</f>
        <v>0</v>
      </c>
      <c r="BG217" s="247">
        <f>IF(N217="zákl. přenesená",J217,0)</f>
        <v>0</v>
      </c>
      <c r="BH217" s="247">
        <f>IF(N217="sníž. přenesená",J217,0)</f>
        <v>0</v>
      </c>
      <c r="BI217" s="247">
        <f>IF(N217="nulová",J217,0)</f>
        <v>0</v>
      </c>
      <c r="BJ217" s="17" t="s">
        <v>81</v>
      </c>
      <c r="BK217" s="247">
        <f>ROUND(I217*H217,2)</f>
        <v>0</v>
      </c>
      <c r="BL217" s="17" t="s">
        <v>123</v>
      </c>
      <c r="BM217" s="246" t="s">
        <v>399</v>
      </c>
    </row>
    <row r="218" s="13" customFormat="1">
      <c r="A218" s="13"/>
      <c r="B218" s="248"/>
      <c r="C218" s="249"/>
      <c r="D218" s="250" t="s">
        <v>125</v>
      </c>
      <c r="E218" s="251" t="s">
        <v>1</v>
      </c>
      <c r="F218" s="252" t="s">
        <v>393</v>
      </c>
      <c r="G218" s="249"/>
      <c r="H218" s="253">
        <v>2.25</v>
      </c>
      <c r="I218" s="254"/>
      <c r="J218" s="249"/>
      <c r="K218" s="249"/>
      <c r="L218" s="255"/>
      <c r="M218" s="256"/>
      <c r="N218" s="257"/>
      <c r="O218" s="257"/>
      <c r="P218" s="257"/>
      <c r="Q218" s="257"/>
      <c r="R218" s="257"/>
      <c r="S218" s="257"/>
      <c r="T218" s="25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9" t="s">
        <v>125</v>
      </c>
      <c r="AU218" s="259" t="s">
        <v>134</v>
      </c>
      <c r="AV218" s="13" t="s">
        <v>83</v>
      </c>
      <c r="AW218" s="13" t="s">
        <v>30</v>
      </c>
      <c r="AX218" s="13" t="s">
        <v>73</v>
      </c>
      <c r="AY218" s="259" t="s">
        <v>115</v>
      </c>
    </row>
    <row r="219" s="13" customFormat="1">
      <c r="A219" s="13"/>
      <c r="B219" s="248"/>
      <c r="C219" s="249"/>
      <c r="D219" s="250" t="s">
        <v>125</v>
      </c>
      <c r="E219" s="251" t="s">
        <v>1</v>
      </c>
      <c r="F219" s="252" t="s">
        <v>394</v>
      </c>
      <c r="G219" s="249"/>
      <c r="H219" s="253">
        <v>9.7699999999999996</v>
      </c>
      <c r="I219" s="254"/>
      <c r="J219" s="249"/>
      <c r="K219" s="249"/>
      <c r="L219" s="255"/>
      <c r="M219" s="256"/>
      <c r="N219" s="257"/>
      <c r="O219" s="257"/>
      <c r="P219" s="257"/>
      <c r="Q219" s="257"/>
      <c r="R219" s="257"/>
      <c r="S219" s="257"/>
      <c r="T219" s="25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9" t="s">
        <v>125</v>
      </c>
      <c r="AU219" s="259" t="s">
        <v>134</v>
      </c>
      <c r="AV219" s="13" t="s">
        <v>83</v>
      </c>
      <c r="AW219" s="13" t="s">
        <v>30</v>
      </c>
      <c r="AX219" s="13" t="s">
        <v>73</v>
      </c>
      <c r="AY219" s="259" t="s">
        <v>115</v>
      </c>
    </row>
    <row r="220" s="13" customFormat="1">
      <c r="A220" s="13"/>
      <c r="B220" s="248"/>
      <c r="C220" s="249"/>
      <c r="D220" s="250" t="s">
        <v>125</v>
      </c>
      <c r="E220" s="251" t="s">
        <v>1</v>
      </c>
      <c r="F220" s="252" t="s">
        <v>395</v>
      </c>
      <c r="G220" s="249"/>
      <c r="H220" s="253">
        <v>6.101</v>
      </c>
      <c r="I220" s="254"/>
      <c r="J220" s="249"/>
      <c r="K220" s="249"/>
      <c r="L220" s="255"/>
      <c r="M220" s="256"/>
      <c r="N220" s="257"/>
      <c r="O220" s="257"/>
      <c r="P220" s="257"/>
      <c r="Q220" s="257"/>
      <c r="R220" s="257"/>
      <c r="S220" s="257"/>
      <c r="T220" s="25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9" t="s">
        <v>125</v>
      </c>
      <c r="AU220" s="259" t="s">
        <v>134</v>
      </c>
      <c r="AV220" s="13" t="s">
        <v>83</v>
      </c>
      <c r="AW220" s="13" t="s">
        <v>30</v>
      </c>
      <c r="AX220" s="13" t="s">
        <v>73</v>
      </c>
      <c r="AY220" s="259" t="s">
        <v>115</v>
      </c>
    </row>
    <row r="221" s="14" customFormat="1">
      <c r="A221" s="14"/>
      <c r="B221" s="273"/>
      <c r="C221" s="274"/>
      <c r="D221" s="250" t="s">
        <v>125</v>
      </c>
      <c r="E221" s="275" t="s">
        <v>1</v>
      </c>
      <c r="F221" s="276" t="s">
        <v>205</v>
      </c>
      <c r="G221" s="274"/>
      <c r="H221" s="277">
        <v>18.120999999999999</v>
      </c>
      <c r="I221" s="278"/>
      <c r="J221" s="274"/>
      <c r="K221" s="274"/>
      <c r="L221" s="279"/>
      <c r="M221" s="280"/>
      <c r="N221" s="281"/>
      <c r="O221" s="281"/>
      <c r="P221" s="281"/>
      <c r="Q221" s="281"/>
      <c r="R221" s="281"/>
      <c r="S221" s="281"/>
      <c r="T221" s="28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83" t="s">
        <v>125</v>
      </c>
      <c r="AU221" s="283" t="s">
        <v>134</v>
      </c>
      <c r="AV221" s="14" t="s">
        <v>123</v>
      </c>
      <c r="AW221" s="14" t="s">
        <v>30</v>
      </c>
      <c r="AX221" s="14" t="s">
        <v>81</v>
      </c>
      <c r="AY221" s="283" t="s">
        <v>115</v>
      </c>
    </row>
    <row r="222" s="12" customFormat="1" ht="25.92" customHeight="1">
      <c r="A222" s="12"/>
      <c r="B222" s="219"/>
      <c r="C222" s="220"/>
      <c r="D222" s="221" t="s">
        <v>72</v>
      </c>
      <c r="E222" s="222" t="s">
        <v>400</v>
      </c>
      <c r="F222" s="222" t="s">
        <v>401</v>
      </c>
      <c r="G222" s="220"/>
      <c r="H222" s="220"/>
      <c r="I222" s="223"/>
      <c r="J222" s="224">
        <f>BK222</f>
        <v>0</v>
      </c>
      <c r="K222" s="220"/>
      <c r="L222" s="225"/>
      <c r="M222" s="226"/>
      <c r="N222" s="227"/>
      <c r="O222" s="227"/>
      <c r="P222" s="228">
        <f>SUM(P223:P233)</f>
        <v>0</v>
      </c>
      <c r="Q222" s="227"/>
      <c r="R222" s="228">
        <f>SUM(R223:R233)</f>
        <v>0.068000000000000005</v>
      </c>
      <c r="S222" s="227"/>
      <c r="T222" s="229">
        <f>SUM(T223:T233)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30" t="s">
        <v>81</v>
      </c>
      <c r="AT222" s="231" t="s">
        <v>72</v>
      </c>
      <c r="AU222" s="231" t="s">
        <v>73</v>
      </c>
      <c r="AY222" s="230" t="s">
        <v>115</v>
      </c>
      <c r="BK222" s="232">
        <f>SUM(BK223:BK233)</f>
        <v>0</v>
      </c>
    </row>
    <row r="223" s="2" customFormat="1" ht="21.75" customHeight="1">
      <c r="A223" s="38"/>
      <c r="B223" s="39"/>
      <c r="C223" s="235" t="s">
        <v>402</v>
      </c>
      <c r="D223" s="235" t="s">
        <v>118</v>
      </c>
      <c r="E223" s="236" t="s">
        <v>403</v>
      </c>
      <c r="F223" s="237" t="s">
        <v>404</v>
      </c>
      <c r="G223" s="238" t="s">
        <v>248</v>
      </c>
      <c r="H223" s="239">
        <v>67.799000000000007</v>
      </c>
      <c r="I223" s="240"/>
      <c r="J223" s="241">
        <f>ROUND(I223*H223,2)</f>
        <v>0</v>
      </c>
      <c r="K223" s="237" t="s">
        <v>249</v>
      </c>
      <c r="L223" s="44"/>
      <c r="M223" s="242" t="s">
        <v>1</v>
      </c>
      <c r="N223" s="243" t="s">
        <v>38</v>
      </c>
      <c r="O223" s="91"/>
      <c r="P223" s="244">
        <f>O223*H223</f>
        <v>0</v>
      </c>
      <c r="Q223" s="244">
        <v>0</v>
      </c>
      <c r="R223" s="244">
        <f>Q223*H223</f>
        <v>0</v>
      </c>
      <c r="S223" s="244">
        <v>0</v>
      </c>
      <c r="T223" s="245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6" t="s">
        <v>123</v>
      </c>
      <c r="AT223" s="246" t="s">
        <v>118</v>
      </c>
      <c r="AU223" s="246" t="s">
        <v>81</v>
      </c>
      <c r="AY223" s="17" t="s">
        <v>115</v>
      </c>
      <c r="BE223" s="247">
        <f>IF(N223="základní",J223,0)</f>
        <v>0</v>
      </c>
      <c r="BF223" s="247">
        <f>IF(N223="snížená",J223,0)</f>
        <v>0</v>
      </c>
      <c r="BG223" s="247">
        <f>IF(N223="zákl. přenesená",J223,0)</f>
        <v>0</v>
      </c>
      <c r="BH223" s="247">
        <f>IF(N223="sníž. přenesená",J223,0)</f>
        <v>0</v>
      </c>
      <c r="BI223" s="247">
        <f>IF(N223="nulová",J223,0)</f>
        <v>0</v>
      </c>
      <c r="BJ223" s="17" t="s">
        <v>81</v>
      </c>
      <c r="BK223" s="247">
        <f>ROUND(I223*H223,2)</f>
        <v>0</v>
      </c>
      <c r="BL223" s="17" t="s">
        <v>123</v>
      </c>
      <c r="BM223" s="246" t="s">
        <v>405</v>
      </c>
    </row>
    <row r="224" s="13" customFormat="1">
      <c r="A224" s="13"/>
      <c r="B224" s="248"/>
      <c r="C224" s="249"/>
      <c r="D224" s="250" t="s">
        <v>125</v>
      </c>
      <c r="E224" s="251" t="s">
        <v>1</v>
      </c>
      <c r="F224" s="252" t="s">
        <v>406</v>
      </c>
      <c r="G224" s="249"/>
      <c r="H224" s="253">
        <v>67.799000000000007</v>
      </c>
      <c r="I224" s="254"/>
      <c r="J224" s="249"/>
      <c r="K224" s="249"/>
      <c r="L224" s="255"/>
      <c r="M224" s="256"/>
      <c r="N224" s="257"/>
      <c r="O224" s="257"/>
      <c r="P224" s="257"/>
      <c r="Q224" s="257"/>
      <c r="R224" s="257"/>
      <c r="S224" s="257"/>
      <c r="T224" s="25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9" t="s">
        <v>125</v>
      </c>
      <c r="AU224" s="259" t="s">
        <v>81</v>
      </c>
      <c r="AV224" s="13" t="s">
        <v>83</v>
      </c>
      <c r="AW224" s="13" t="s">
        <v>30</v>
      </c>
      <c r="AX224" s="13" t="s">
        <v>73</v>
      </c>
      <c r="AY224" s="259" t="s">
        <v>115</v>
      </c>
    </row>
    <row r="225" s="14" customFormat="1">
      <c r="A225" s="14"/>
      <c r="B225" s="273"/>
      <c r="C225" s="274"/>
      <c r="D225" s="250" t="s">
        <v>125</v>
      </c>
      <c r="E225" s="275" t="s">
        <v>1</v>
      </c>
      <c r="F225" s="276" t="s">
        <v>205</v>
      </c>
      <c r="G225" s="274"/>
      <c r="H225" s="277">
        <v>67.799000000000007</v>
      </c>
      <c r="I225" s="278"/>
      <c r="J225" s="274"/>
      <c r="K225" s="274"/>
      <c r="L225" s="279"/>
      <c r="M225" s="280"/>
      <c r="N225" s="281"/>
      <c r="O225" s="281"/>
      <c r="P225" s="281"/>
      <c r="Q225" s="281"/>
      <c r="R225" s="281"/>
      <c r="S225" s="281"/>
      <c r="T225" s="28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83" t="s">
        <v>125</v>
      </c>
      <c r="AU225" s="283" t="s">
        <v>81</v>
      </c>
      <c r="AV225" s="14" t="s">
        <v>123</v>
      </c>
      <c r="AW225" s="14" t="s">
        <v>30</v>
      </c>
      <c r="AX225" s="14" t="s">
        <v>81</v>
      </c>
      <c r="AY225" s="283" t="s">
        <v>115</v>
      </c>
    </row>
    <row r="226" s="2" customFormat="1" ht="16.5" customHeight="1">
      <c r="A226" s="38"/>
      <c r="B226" s="39"/>
      <c r="C226" s="263" t="s">
        <v>407</v>
      </c>
      <c r="D226" s="263" t="s">
        <v>163</v>
      </c>
      <c r="E226" s="264" t="s">
        <v>408</v>
      </c>
      <c r="F226" s="265" t="s">
        <v>409</v>
      </c>
      <c r="G226" s="266" t="s">
        <v>201</v>
      </c>
      <c r="H226" s="267">
        <v>0.021000000000000001</v>
      </c>
      <c r="I226" s="268"/>
      <c r="J226" s="269">
        <f>ROUND(I226*H226,2)</f>
        <v>0</v>
      </c>
      <c r="K226" s="265" t="s">
        <v>249</v>
      </c>
      <c r="L226" s="270"/>
      <c r="M226" s="271" t="s">
        <v>1</v>
      </c>
      <c r="N226" s="272" t="s">
        <v>38</v>
      </c>
      <c r="O226" s="91"/>
      <c r="P226" s="244">
        <f>O226*H226</f>
        <v>0</v>
      </c>
      <c r="Q226" s="244">
        <v>1</v>
      </c>
      <c r="R226" s="244">
        <f>Q226*H226</f>
        <v>0.021000000000000001</v>
      </c>
      <c r="S226" s="244">
        <v>0</v>
      </c>
      <c r="T226" s="245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6" t="s">
        <v>157</v>
      </c>
      <c r="AT226" s="246" t="s">
        <v>163</v>
      </c>
      <c r="AU226" s="246" t="s">
        <v>81</v>
      </c>
      <c r="AY226" s="17" t="s">
        <v>115</v>
      </c>
      <c r="BE226" s="247">
        <f>IF(N226="základní",J226,0)</f>
        <v>0</v>
      </c>
      <c r="BF226" s="247">
        <f>IF(N226="snížená",J226,0)</f>
        <v>0</v>
      </c>
      <c r="BG226" s="247">
        <f>IF(N226="zákl. přenesená",J226,0)</f>
        <v>0</v>
      </c>
      <c r="BH226" s="247">
        <f>IF(N226="sníž. přenesená",J226,0)</f>
        <v>0</v>
      </c>
      <c r="BI226" s="247">
        <f>IF(N226="nulová",J226,0)</f>
        <v>0</v>
      </c>
      <c r="BJ226" s="17" t="s">
        <v>81</v>
      </c>
      <c r="BK226" s="247">
        <f>ROUND(I226*H226,2)</f>
        <v>0</v>
      </c>
      <c r="BL226" s="17" t="s">
        <v>123</v>
      </c>
      <c r="BM226" s="246" t="s">
        <v>410</v>
      </c>
    </row>
    <row r="227" s="2" customFormat="1">
      <c r="A227" s="38"/>
      <c r="B227" s="39"/>
      <c r="C227" s="40"/>
      <c r="D227" s="250" t="s">
        <v>131</v>
      </c>
      <c r="E227" s="40"/>
      <c r="F227" s="260" t="s">
        <v>411</v>
      </c>
      <c r="G227" s="40"/>
      <c r="H227" s="40"/>
      <c r="I227" s="144"/>
      <c r="J227" s="40"/>
      <c r="K227" s="40"/>
      <c r="L227" s="44"/>
      <c r="M227" s="261"/>
      <c r="N227" s="262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131</v>
      </c>
      <c r="AU227" s="17" t="s">
        <v>81</v>
      </c>
    </row>
    <row r="228" s="2" customFormat="1" ht="21.75" customHeight="1">
      <c r="A228" s="38"/>
      <c r="B228" s="39"/>
      <c r="C228" s="235" t="s">
        <v>412</v>
      </c>
      <c r="D228" s="235" t="s">
        <v>118</v>
      </c>
      <c r="E228" s="236" t="s">
        <v>413</v>
      </c>
      <c r="F228" s="237" t="s">
        <v>414</v>
      </c>
      <c r="G228" s="238" t="s">
        <v>248</v>
      </c>
      <c r="H228" s="239">
        <v>135.59700000000001</v>
      </c>
      <c r="I228" s="240"/>
      <c r="J228" s="241">
        <f>ROUND(I228*H228,2)</f>
        <v>0</v>
      </c>
      <c r="K228" s="237" t="s">
        <v>249</v>
      </c>
      <c r="L228" s="44"/>
      <c r="M228" s="242" t="s">
        <v>1</v>
      </c>
      <c r="N228" s="243" t="s">
        <v>38</v>
      </c>
      <c r="O228" s="91"/>
      <c r="P228" s="244">
        <f>O228*H228</f>
        <v>0</v>
      </c>
      <c r="Q228" s="244">
        <v>0</v>
      </c>
      <c r="R228" s="244">
        <f>Q228*H228</f>
        <v>0</v>
      </c>
      <c r="S228" s="244">
        <v>0</v>
      </c>
      <c r="T228" s="245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6" t="s">
        <v>123</v>
      </c>
      <c r="AT228" s="246" t="s">
        <v>118</v>
      </c>
      <c r="AU228" s="246" t="s">
        <v>81</v>
      </c>
      <c r="AY228" s="17" t="s">
        <v>115</v>
      </c>
      <c r="BE228" s="247">
        <f>IF(N228="základní",J228,0)</f>
        <v>0</v>
      </c>
      <c r="BF228" s="247">
        <f>IF(N228="snížená",J228,0)</f>
        <v>0</v>
      </c>
      <c r="BG228" s="247">
        <f>IF(N228="zákl. přenesená",J228,0)</f>
        <v>0</v>
      </c>
      <c r="BH228" s="247">
        <f>IF(N228="sníž. přenesená",J228,0)</f>
        <v>0</v>
      </c>
      <c r="BI228" s="247">
        <f>IF(N228="nulová",J228,0)</f>
        <v>0</v>
      </c>
      <c r="BJ228" s="17" t="s">
        <v>81</v>
      </c>
      <c r="BK228" s="247">
        <f>ROUND(I228*H228,2)</f>
        <v>0</v>
      </c>
      <c r="BL228" s="17" t="s">
        <v>123</v>
      </c>
      <c r="BM228" s="246" t="s">
        <v>415</v>
      </c>
    </row>
    <row r="229" s="13" customFormat="1">
      <c r="A229" s="13"/>
      <c r="B229" s="248"/>
      <c r="C229" s="249"/>
      <c r="D229" s="250" t="s">
        <v>125</v>
      </c>
      <c r="E229" s="251" t="s">
        <v>1</v>
      </c>
      <c r="F229" s="252" t="s">
        <v>416</v>
      </c>
      <c r="G229" s="249"/>
      <c r="H229" s="253">
        <v>135.59700000000001</v>
      </c>
      <c r="I229" s="254"/>
      <c r="J229" s="249"/>
      <c r="K229" s="249"/>
      <c r="L229" s="255"/>
      <c r="M229" s="256"/>
      <c r="N229" s="257"/>
      <c r="O229" s="257"/>
      <c r="P229" s="257"/>
      <c r="Q229" s="257"/>
      <c r="R229" s="257"/>
      <c r="S229" s="257"/>
      <c r="T229" s="25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9" t="s">
        <v>125</v>
      </c>
      <c r="AU229" s="259" t="s">
        <v>81</v>
      </c>
      <c r="AV229" s="13" t="s">
        <v>83</v>
      </c>
      <c r="AW229" s="13" t="s">
        <v>30</v>
      </c>
      <c r="AX229" s="13" t="s">
        <v>73</v>
      </c>
      <c r="AY229" s="259" t="s">
        <v>115</v>
      </c>
    </row>
    <row r="230" s="14" customFormat="1">
      <c r="A230" s="14"/>
      <c r="B230" s="273"/>
      <c r="C230" s="274"/>
      <c r="D230" s="250" t="s">
        <v>125</v>
      </c>
      <c r="E230" s="275" t="s">
        <v>1</v>
      </c>
      <c r="F230" s="276" t="s">
        <v>205</v>
      </c>
      <c r="G230" s="274"/>
      <c r="H230" s="277">
        <v>135.59700000000001</v>
      </c>
      <c r="I230" s="278"/>
      <c r="J230" s="274"/>
      <c r="K230" s="274"/>
      <c r="L230" s="279"/>
      <c r="M230" s="280"/>
      <c r="N230" s="281"/>
      <c r="O230" s="281"/>
      <c r="P230" s="281"/>
      <c r="Q230" s="281"/>
      <c r="R230" s="281"/>
      <c r="S230" s="281"/>
      <c r="T230" s="28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83" t="s">
        <v>125</v>
      </c>
      <c r="AU230" s="283" t="s">
        <v>81</v>
      </c>
      <c r="AV230" s="14" t="s">
        <v>123</v>
      </c>
      <c r="AW230" s="14" t="s">
        <v>30</v>
      </c>
      <c r="AX230" s="14" t="s">
        <v>81</v>
      </c>
      <c r="AY230" s="283" t="s">
        <v>115</v>
      </c>
    </row>
    <row r="231" s="2" customFormat="1" ht="16.5" customHeight="1">
      <c r="A231" s="38"/>
      <c r="B231" s="39"/>
      <c r="C231" s="263" t="s">
        <v>417</v>
      </c>
      <c r="D231" s="263" t="s">
        <v>163</v>
      </c>
      <c r="E231" s="264" t="s">
        <v>418</v>
      </c>
      <c r="F231" s="265" t="s">
        <v>419</v>
      </c>
      <c r="G231" s="266" t="s">
        <v>201</v>
      </c>
      <c r="H231" s="267">
        <v>0.047</v>
      </c>
      <c r="I231" s="268"/>
      <c r="J231" s="269">
        <f>ROUND(I231*H231,2)</f>
        <v>0</v>
      </c>
      <c r="K231" s="265" t="s">
        <v>249</v>
      </c>
      <c r="L231" s="270"/>
      <c r="M231" s="271" t="s">
        <v>1</v>
      </c>
      <c r="N231" s="272" t="s">
        <v>38</v>
      </c>
      <c r="O231" s="91"/>
      <c r="P231" s="244">
        <f>O231*H231</f>
        <v>0</v>
      </c>
      <c r="Q231" s="244">
        <v>1</v>
      </c>
      <c r="R231" s="244">
        <f>Q231*H231</f>
        <v>0.047</v>
      </c>
      <c r="S231" s="244">
        <v>0</v>
      </c>
      <c r="T231" s="245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6" t="s">
        <v>157</v>
      </c>
      <c r="AT231" s="246" t="s">
        <v>163</v>
      </c>
      <c r="AU231" s="246" t="s">
        <v>81</v>
      </c>
      <c r="AY231" s="17" t="s">
        <v>115</v>
      </c>
      <c r="BE231" s="247">
        <f>IF(N231="základní",J231,0)</f>
        <v>0</v>
      </c>
      <c r="BF231" s="247">
        <f>IF(N231="snížená",J231,0)</f>
        <v>0</v>
      </c>
      <c r="BG231" s="247">
        <f>IF(N231="zákl. přenesená",J231,0)</f>
        <v>0</v>
      </c>
      <c r="BH231" s="247">
        <f>IF(N231="sníž. přenesená",J231,0)</f>
        <v>0</v>
      </c>
      <c r="BI231" s="247">
        <f>IF(N231="nulová",J231,0)</f>
        <v>0</v>
      </c>
      <c r="BJ231" s="17" t="s">
        <v>81</v>
      </c>
      <c r="BK231" s="247">
        <f>ROUND(I231*H231,2)</f>
        <v>0</v>
      </c>
      <c r="BL231" s="17" t="s">
        <v>123</v>
      </c>
      <c r="BM231" s="246" t="s">
        <v>420</v>
      </c>
    </row>
    <row r="232" s="2" customFormat="1">
      <c r="A232" s="38"/>
      <c r="B232" s="39"/>
      <c r="C232" s="40"/>
      <c r="D232" s="250" t="s">
        <v>131</v>
      </c>
      <c r="E232" s="40"/>
      <c r="F232" s="260" t="s">
        <v>421</v>
      </c>
      <c r="G232" s="40"/>
      <c r="H232" s="40"/>
      <c r="I232" s="144"/>
      <c r="J232" s="40"/>
      <c r="K232" s="40"/>
      <c r="L232" s="44"/>
      <c r="M232" s="261"/>
      <c r="N232" s="262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131</v>
      </c>
      <c r="AU232" s="17" t="s">
        <v>81</v>
      </c>
    </row>
    <row r="233" s="2" customFormat="1" ht="21.75" customHeight="1">
      <c r="A233" s="38"/>
      <c r="B233" s="39"/>
      <c r="C233" s="235" t="s">
        <v>422</v>
      </c>
      <c r="D233" s="235" t="s">
        <v>118</v>
      </c>
      <c r="E233" s="236" t="s">
        <v>423</v>
      </c>
      <c r="F233" s="237" t="s">
        <v>424</v>
      </c>
      <c r="G233" s="238" t="s">
        <v>201</v>
      </c>
      <c r="H233" s="239">
        <v>0.059999999999999998</v>
      </c>
      <c r="I233" s="240"/>
      <c r="J233" s="241">
        <f>ROUND(I233*H233,2)</f>
        <v>0</v>
      </c>
      <c r="K233" s="237" t="s">
        <v>249</v>
      </c>
      <c r="L233" s="44"/>
      <c r="M233" s="242" t="s">
        <v>1</v>
      </c>
      <c r="N233" s="243" t="s">
        <v>38</v>
      </c>
      <c r="O233" s="91"/>
      <c r="P233" s="244">
        <f>O233*H233</f>
        <v>0</v>
      </c>
      <c r="Q233" s="244">
        <v>0</v>
      </c>
      <c r="R233" s="244">
        <f>Q233*H233</f>
        <v>0</v>
      </c>
      <c r="S233" s="244">
        <v>0</v>
      </c>
      <c r="T233" s="245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6" t="s">
        <v>193</v>
      </c>
      <c r="AT233" s="246" t="s">
        <v>118</v>
      </c>
      <c r="AU233" s="246" t="s">
        <v>81</v>
      </c>
      <c r="AY233" s="17" t="s">
        <v>115</v>
      </c>
      <c r="BE233" s="247">
        <f>IF(N233="základní",J233,0)</f>
        <v>0</v>
      </c>
      <c r="BF233" s="247">
        <f>IF(N233="snížená",J233,0)</f>
        <v>0</v>
      </c>
      <c r="BG233" s="247">
        <f>IF(N233="zákl. přenesená",J233,0)</f>
        <v>0</v>
      </c>
      <c r="BH233" s="247">
        <f>IF(N233="sníž. přenesená",J233,0)</f>
        <v>0</v>
      </c>
      <c r="BI233" s="247">
        <f>IF(N233="nulová",J233,0)</f>
        <v>0</v>
      </c>
      <c r="BJ233" s="17" t="s">
        <v>81</v>
      </c>
      <c r="BK233" s="247">
        <f>ROUND(I233*H233,2)</f>
        <v>0</v>
      </c>
      <c r="BL233" s="17" t="s">
        <v>193</v>
      </c>
      <c r="BM233" s="246" t="s">
        <v>425</v>
      </c>
    </row>
    <row r="234" s="12" customFormat="1" ht="25.92" customHeight="1">
      <c r="A234" s="12"/>
      <c r="B234" s="219"/>
      <c r="C234" s="220"/>
      <c r="D234" s="221" t="s">
        <v>72</v>
      </c>
      <c r="E234" s="222" t="s">
        <v>162</v>
      </c>
      <c r="F234" s="222" t="s">
        <v>426</v>
      </c>
      <c r="G234" s="220"/>
      <c r="H234" s="220"/>
      <c r="I234" s="223"/>
      <c r="J234" s="224">
        <f>BK234</f>
        <v>0</v>
      </c>
      <c r="K234" s="220"/>
      <c r="L234" s="225"/>
      <c r="M234" s="226"/>
      <c r="N234" s="227"/>
      <c r="O234" s="227"/>
      <c r="P234" s="228">
        <f>SUM(P235:P249)</f>
        <v>0</v>
      </c>
      <c r="Q234" s="227"/>
      <c r="R234" s="228">
        <f>SUM(R235:R249)</f>
        <v>32.542038040000001</v>
      </c>
      <c r="S234" s="227"/>
      <c r="T234" s="229">
        <f>SUM(T235:T249)</f>
        <v>45.591900000000003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30" t="s">
        <v>81</v>
      </c>
      <c r="AT234" s="231" t="s">
        <v>72</v>
      </c>
      <c r="AU234" s="231" t="s">
        <v>73</v>
      </c>
      <c r="AY234" s="230" t="s">
        <v>115</v>
      </c>
      <c r="BK234" s="232">
        <f>SUM(BK235:BK249)</f>
        <v>0</v>
      </c>
    </row>
    <row r="235" s="2" customFormat="1" ht="21.75" customHeight="1">
      <c r="A235" s="38"/>
      <c r="B235" s="39"/>
      <c r="C235" s="235" t="s">
        <v>427</v>
      </c>
      <c r="D235" s="235" t="s">
        <v>118</v>
      </c>
      <c r="E235" s="236" t="s">
        <v>428</v>
      </c>
      <c r="F235" s="237" t="s">
        <v>429</v>
      </c>
      <c r="G235" s="238" t="s">
        <v>248</v>
      </c>
      <c r="H235" s="239">
        <v>50.399999999999999</v>
      </c>
      <c r="I235" s="240"/>
      <c r="J235" s="241">
        <f>ROUND(I235*H235,2)</f>
        <v>0</v>
      </c>
      <c r="K235" s="237" t="s">
        <v>249</v>
      </c>
      <c r="L235" s="44"/>
      <c r="M235" s="242" t="s">
        <v>1</v>
      </c>
      <c r="N235" s="243" t="s">
        <v>38</v>
      </c>
      <c r="O235" s="91"/>
      <c r="P235" s="244">
        <f>O235*H235</f>
        <v>0</v>
      </c>
      <c r="Q235" s="244">
        <v>0.30360999999999999</v>
      </c>
      <c r="R235" s="244">
        <f>Q235*H235</f>
        <v>15.301943999999999</v>
      </c>
      <c r="S235" s="244">
        <v>0</v>
      </c>
      <c r="T235" s="245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6" t="s">
        <v>123</v>
      </c>
      <c r="AT235" s="246" t="s">
        <v>118</v>
      </c>
      <c r="AU235" s="246" t="s">
        <v>81</v>
      </c>
      <c r="AY235" s="17" t="s">
        <v>115</v>
      </c>
      <c r="BE235" s="247">
        <f>IF(N235="základní",J235,0)</f>
        <v>0</v>
      </c>
      <c r="BF235" s="247">
        <f>IF(N235="snížená",J235,0)</f>
        <v>0</v>
      </c>
      <c r="BG235" s="247">
        <f>IF(N235="zákl. přenesená",J235,0)</f>
        <v>0</v>
      </c>
      <c r="BH235" s="247">
        <f>IF(N235="sníž. přenesená",J235,0)</f>
        <v>0</v>
      </c>
      <c r="BI235" s="247">
        <f>IF(N235="nulová",J235,0)</f>
        <v>0</v>
      </c>
      <c r="BJ235" s="17" t="s">
        <v>81</v>
      </c>
      <c r="BK235" s="247">
        <f>ROUND(I235*H235,2)</f>
        <v>0</v>
      </c>
      <c r="BL235" s="17" t="s">
        <v>123</v>
      </c>
      <c r="BM235" s="246" t="s">
        <v>430</v>
      </c>
    </row>
    <row r="236" s="13" customFormat="1">
      <c r="A236" s="13"/>
      <c r="B236" s="248"/>
      <c r="C236" s="249"/>
      <c r="D236" s="250" t="s">
        <v>125</v>
      </c>
      <c r="E236" s="251" t="s">
        <v>1</v>
      </c>
      <c r="F236" s="252" t="s">
        <v>431</v>
      </c>
      <c r="G236" s="249"/>
      <c r="H236" s="253">
        <v>50.399999999999999</v>
      </c>
      <c r="I236" s="254"/>
      <c r="J236" s="249"/>
      <c r="K236" s="249"/>
      <c r="L236" s="255"/>
      <c r="M236" s="256"/>
      <c r="N236" s="257"/>
      <c r="O236" s="257"/>
      <c r="P236" s="257"/>
      <c r="Q236" s="257"/>
      <c r="R236" s="257"/>
      <c r="S236" s="257"/>
      <c r="T236" s="25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9" t="s">
        <v>125</v>
      </c>
      <c r="AU236" s="259" t="s">
        <v>81</v>
      </c>
      <c r="AV236" s="13" t="s">
        <v>83</v>
      </c>
      <c r="AW236" s="13" t="s">
        <v>30</v>
      </c>
      <c r="AX236" s="13" t="s">
        <v>81</v>
      </c>
      <c r="AY236" s="259" t="s">
        <v>115</v>
      </c>
    </row>
    <row r="237" s="2" customFormat="1" ht="16.5" customHeight="1">
      <c r="A237" s="38"/>
      <c r="B237" s="39"/>
      <c r="C237" s="263" t="s">
        <v>432</v>
      </c>
      <c r="D237" s="263" t="s">
        <v>163</v>
      </c>
      <c r="E237" s="264" t="s">
        <v>433</v>
      </c>
      <c r="F237" s="265" t="s">
        <v>434</v>
      </c>
      <c r="G237" s="266" t="s">
        <v>160</v>
      </c>
      <c r="H237" s="267">
        <v>7</v>
      </c>
      <c r="I237" s="268"/>
      <c r="J237" s="269">
        <f>ROUND(I237*H237,2)</f>
        <v>0</v>
      </c>
      <c r="K237" s="265" t="s">
        <v>1</v>
      </c>
      <c r="L237" s="270"/>
      <c r="M237" s="271" t="s">
        <v>1</v>
      </c>
      <c r="N237" s="272" t="s">
        <v>38</v>
      </c>
      <c r="O237" s="91"/>
      <c r="P237" s="244">
        <f>O237*H237</f>
        <v>0</v>
      </c>
      <c r="Q237" s="244">
        <v>1.8109999999999999</v>
      </c>
      <c r="R237" s="244">
        <f>Q237*H237</f>
        <v>12.677</v>
      </c>
      <c r="S237" s="244">
        <v>0</v>
      </c>
      <c r="T237" s="245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6" t="s">
        <v>157</v>
      </c>
      <c r="AT237" s="246" t="s">
        <v>163</v>
      </c>
      <c r="AU237" s="246" t="s">
        <v>81</v>
      </c>
      <c r="AY237" s="17" t="s">
        <v>115</v>
      </c>
      <c r="BE237" s="247">
        <f>IF(N237="základní",J237,0)</f>
        <v>0</v>
      </c>
      <c r="BF237" s="247">
        <f>IF(N237="snížená",J237,0)</f>
        <v>0</v>
      </c>
      <c r="BG237" s="247">
        <f>IF(N237="zákl. přenesená",J237,0)</f>
        <v>0</v>
      </c>
      <c r="BH237" s="247">
        <f>IF(N237="sníž. přenesená",J237,0)</f>
        <v>0</v>
      </c>
      <c r="BI237" s="247">
        <f>IF(N237="nulová",J237,0)</f>
        <v>0</v>
      </c>
      <c r="BJ237" s="17" t="s">
        <v>81</v>
      </c>
      <c r="BK237" s="247">
        <f>ROUND(I237*H237,2)</f>
        <v>0</v>
      </c>
      <c r="BL237" s="17" t="s">
        <v>123</v>
      </c>
      <c r="BM237" s="246" t="s">
        <v>435</v>
      </c>
    </row>
    <row r="238" s="2" customFormat="1" ht="16.5" customHeight="1">
      <c r="A238" s="38"/>
      <c r="B238" s="39"/>
      <c r="C238" s="263" t="s">
        <v>436</v>
      </c>
      <c r="D238" s="263" t="s">
        <v>163</v>
      </c>
      <c r="E238" s="264" t="s">
        <v>437</v>
      </c>
      <c r="F238" s="265" t="s">
        <v>438</v>
      </c>
      <c r="G238" s="266" t="s">
        <v>160</v>
      </c>
      <c r="H238" s="267">
        <v>1</v>
      </c>
      <c r="I238" s="268"/>
      <c r="J238" s="269">
        <f>ROUND(I238*H238,2)</f>
        <v>0</v>
      </c>
      <c r="K238" s="265" t="s">
        <v>1</v>
      </c>
      <c r="L238" s="270"/>
      <c r="M238" s="271" t="s">
        <v>1</v>
      </c>
      <c r="N238" s="272" t="s">
        <v>38</v>
      </c>
      <c r="O238" s="91"/>
      <c r="P238" s="244">
        <f>O238*H238</f>
        <v>0</v>
      </c>
      <c r="Q238" s="244">
        <v>2.347</v>
      </c>
      <c r="R238" s="244">
        <f>Q238*H238</f>
        <v>2.347</v>
      </c>
      <c r="S238" s="244">
        <v>0</v>
      </c>
      <c r="T238" s="245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6" t="s">
        <v>157</v>
      </c>
      <c r="AT238" s="246" t="s">
        <v>163</v>
      </c>
      <c r="AU238" s="246" t="s">
        <v>81</v>
      </c>
      <c r="AY238" s="17" t="s">
        <v>115</v>
      </c>
      <c r="BE238" s="247">
        <f>IF(N238="základní",J238,0)</f>
        <v>0</v>
      </c>
      <c r="BF238" s="247">
        <f>IF(N238="snížená",J238,0)</f>
        <v>0</v>
      </c>
      <c r="BG238" s="247">
        <f>IF(N238="zákl. přenesená",J238,0)</f>
        <v>0</v>
      </c>
      <c r="BH238" s="247">
        <f>IF(N238="sníž. přenesená",J238,0)</f>
        <v>0</v>
      </c>
      <c r="BI238" s="247">
        <f>IF(N238="nulová",J238,0)</f>
        <v>0</v>
      </c>
      <c r="BJ238" s="17" t="s">
        <v>81</v>
      </c>
      <c r="BK238" s="247">
        <f>ROUND(I238*H238,2)</f>
        <v>0</v>
      </c>
      <c r="BL238" s="17" t="s">
        <v>123</v>
      </c>
      <c r="BM238" s="246" t="s">
        <v>439</v>
      </c>
    </row>
    <row r="239" s="2" customFormat="1" ht="16.5" customHeight="1">
      <c r="A239" s="38"/>
      <c r="B239" s="39"/>
      <c r="C239" s="263" t="s">
        <v>440</v>
      </c>
      <c r="D239" s="263" t="s">
        <v>163</v>
      </c>
      <c r="E239" s="264" t="s">
        <v>441</v>
      </c>
      <c r="F239" s="265" t="s">
        <v>442</v>
      </c>
      <c r="G239" s="266" t="s">
        <v>443</v>
      </c>
      <c r="H239" s="267">
        <v>1</v>
      </c>
      <c r="I239" s="268"/>
      <c r="J239" s="269">
        <f>ROUND(I239*H239,2)</f>
        <v>0</v>
      </c>
      <c r="K239" s="265" t="s">
        <v>1</v>
      </c>
      <c r="L239" s="270"/>
      <c r="M239" s="271" t="s">
        <v>1</v>
      </c>
      <c r="N239" s="272" t="s">
        <v>38</v>
      </c>
      <c r="O239" s="91"/>
      <c r="P239" s="244">
        <f>O239*H239</f>
        <v>0</v>
      </c>
      <c r="Q239" s="244">
        <v>0</v>
      </c>
      <c r="R239" s="244">
        <f>Q239*H239</f>
        <v>0</v>
      </c>
      <c r="S239" s="244">
        <v>0</v>
      </c>
      <c r="T239" s="245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6" t="s">
        <v>157</v>
      </c>
      <c r="AT239" s="246" t="s">
        <v>163</v>
      </c>
      <c r="AU239" s="246" t="s">
        <v>81</v>
      </c>
      <c r="AY239" s="17" t="s">
        <v>115</v>
      </c>
      <c r="BE239" s="247">
        <f>IF(N239="základní",J239,0)</f>
        <v>0</v>
      </c>
      <c r="BF239" s="247">
        <f>IF(N239="snížená",J239,0)</f>
        <v>0</v>
      </c>
      <c r="BG239" s="247">
        <f>IF(N239="zákl. přenesená",J239,0)</f>
        <v>0</v>
      </c>
      <c r="BH239" s="247">
        <f>IF(N239="sníž. přenesená",J239,0)</f>
        <v>0</v>
      </c>
      <c r="BI239" s="247">
        <f>IF(N239="nulová",J239,0)</f>
        <v>0</v>
      </c>
      <c r="BJ239" s="17" t="s">
        <v>81</v>
      </c>
      <c r="BK239" s="247">
        <f>ROUND(I239*H239,2)</f>
        <v>0</v>
      </c>
      <c r="BL239" s="17" t="s">
        <v>123</v>
      </c>
      <c r="BM239" s="246" t="s">
        <v>444</v>
      </c>
    </row>
    <row r="240" s="13" customFormat="1">
      <c r="A240" s="13"/>
      <c r="B240" s="248"/>
      <c r="C240" s="249"/>
      <c r="D240" s="250" t="s">
        <v>125</v>
      </c>
      <c r="E240" s="251" t="s">
        <v>1</v>
      </c>
      <c r="F240" s="252" t="s">
        <v>445</v>
      </c>
      <c r="G240" s="249"/>
      <c r="H240" s="253">
        <v>1</v>
      </c>
      <c r="I240" s="254"/>
      <c r="J240" s="249"/>
      <c r="K240" s="249"/>
      <c r="L240" s="255"/>
      <c r="M240" s="256"/>
      <c r="N240" s="257"/>
      <c r="O240" s="257"/>
      <c r="P240" s="257"/>
      <c r="Q240" s="257"/>
      <c r="R240" s="257"/>
      <c r="S240" s="257"/>
      <c r="T240" s="25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9" t="s">
        <v>125</v>
      </c>
      <c r="AU240" s="259" t="s">
        <v>81</v>
      </c>
      <c r="AV240" s="13" t="s">
        <v>83</v>
      </c>
      <c r="AW240" s="13" t="s">
        <v>30</v>
      </c>
      <c r="AX240" s="13" t="s">
        <v>81</v>
      </c>
      <c r="AY240" s="259" t="s">
        <v>115</v>
      </c>
    </row>
    <row r="241" s="2" customFormat="1" ht="21.75" customHeight="1">
      <c r="A241" s="38"/>
      <c r="B241" s="39"/>
      <c r="C241" s="235" t="s">
        <v>446</v>
      </c>
      <c r="D241" s="235" t="s">
        <v>118</v>
      </c>
      <c r="E241" s="236" t="s">
        <v>447</v>
      </c>
      <c r="F241" s="237" t="s">
        <v>448</v>
      </c>
      <c r="G241" s="238" t="s">
        <v>160</v>
      </c>
      <c r="H241" s="239">
        <v>1</v>
      </c>
      <c r="I241" s="240"/>
      <c r="J241" s="241">
        <f>ROUND(I241*H241,2)</f>
        <v>0</v>
      </c>
      <c r="K241" s="237" t="s">
        <v>249</v>
      </c>
      <c r="L241" s="44"/>
      <c r="M241" s="242" t="s">
        <v>1</v>
      </c>
      <c r="N241" s="243" t="s">
        <v>38</v>
      </c>
      <c r="O241" s="91"/>
      <c r="P241" s="244">
        <f>O241*H241</f>
        <v>0</v>
      </c>
      <c r="Q241" s="244">
        <v>0.0064850000000000003</v>
      </c>
      <c r="R241" s="244">
        <f>Q241*H241</f>
        <v>0.0064850000000000003</v>
      </c>
      <c r="S241" s="244">
        <v>0</v>
      </c>
      <c r="T241" s="245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6" t="s">
        <v>123</v>
      </c>
      <c r="AT241" s="246" t="s">
        <v>118</v>
      </c>
      <c r="AU241" s="246" t="s">
        <v>81</v>
      </c>
      <c r="AY241" s="17" t="s">
        <v>115</v>
      </c>
      <c r="BE241" s="247">
        <f>IF(N241="základní",J241,0)</f>
        <v>0</v>
      </c>
      <c r="BF241" s="247">
        <f>IF(N241="snížená",J241,0)</f>
        <v>0</v>
      </c>
      <c r="BG241" s="247">
        <f>IF(N241="zákl. přenesená",J241,0)</f>
        <v>0</v>
      </c>
      <c r="BH241" s="247">
        <f>IF(N241="sníž. přenesená",J241,0)</f>
        <v>0</v>
      </c>
      <c r="BI241" s="247">
        <f>IF(N241="nulová",J241,0)</f>
        <v>0</v>
      </c>
      <c r="BJ241" s="17" t="s">
        <v>81</v>
      </c>
      <c r="BK241" s="247">
        <f>ROUND(I241*H241,2)</f>
        <v>0</v>
      </c>
      <c r="BL241" s="17" t="s">
        <v>123</v>
      </c>
      <c r="BM241" s="246" t="s">
        <v>449</v>
      </c>
    </row>
    <row r="242" s="2" customFormat="1" ht="16.5" customHeight="1">
      <c r="A242" s="38"/>
      <c r="B242" s="39"/>
      <c r="C242" s="263" t="s">
        <v>450</v>
      </c>
      <c r="D242" s="263" t="s">
        <v>163</v>
      </c>
      <c r="E242" s="264" t="s">
        <v>451</v>
      </c>
      <c r="F242" s="265" t="s">
        <v>452</v>
      </c>
      <c r="G242" s="266" t="s">
        <v>160</v>
      </c>
      <c r="H242" s="267">
        <v>4</v>
      </c>
      <c r="I242" s="268"/>
      <c r="J242" s="269">
        <f>ROUND(I242*H242,2)</f>
        <v>0</v>
      </c>
      <c r="K242" s="265" t="s">
        <v>249</v>
      </c>
      <c r="L242" s="270"/>
      <c r="M242" s="271" t="s">
        <v>1</v>
      </c>
      <c r="N242" s="272" t="s">
        <v>38</v>
      </c>
      <c r="O242" s="91"/>
      <c r="P242" s="244">
        <f>O242*H242</f>
        <v>0</v>
      </c>
      <c r="Q242" s="244">
        <v>0.0012899999999999999</v>
      </c>
      <c r="R242" s="244">
        <f>Q242*H242</f>
        <v>0.0051599999999999997</v>
      </c>
      <c r="S242" s="244">
        <v>0</v>
      </c>
      <c r="T242" s="245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46" t="s">
        <v>157</v>
      </c>
      <c r="AT242" s="246" t="s">
        <v>163</v>
      </c>
      <c r="AU242" s="246" t="s">
        <v>81</v>
      </c>
      <c r="AY242" s="17" t="s">
        <v>115</v>
      </c>
      <c r="BE242" s="247">
        <f>IF(N242="základní",J242,0)</f>
        <v>0</v>
      </c>
      <c r="BF242" s="247">
        <f>IF(N242="snížená",J242,0)</f>
        <v>0</v>
      </c>
      <c r="BG242" s="247">
        <f>IF(N242="zákl. přenesená",J242,0)</f>
        <v>0</v>
      </c>
      <c r="BH242" s="247">
        <f>IF(N242="sníž. přenesená",J242,0)</f>
        <v>0</v>
      </c>
      <c r="BI242" s="247">
        <f>IF(N242="nulová",J242,0)</f>
        <v>0</v>
      </c>
      <c r="BJ242" s="17" t="s">
        <v>81</v>
      </c>
      <c r="BK242" s="247">
        <f>ROUND(I242*H242,2)</f>
        <v>0</v>
      </c>
      <c r="BL242" s="17" t="s">
        <v>123</v>
      </c>
      <c r="BM242" s="246" t="s">
        <v>453</v>
      </c>
    </row>
    <row r="243" s="2" customFormat="1" ht="21.75" customHeight="1">
      <c r="A243" s="38"/>
      <c r="B243" s="39"/>
      <c r="C243" s="235" t="s">
        <v>454</v>
      </c>
      <c r="D243" s="235" t="s">
        <v>118</v>
      </c>
      <c r="E243" s="236" t="s">
        <v>455</v>
      </c>
      <c r="F243" s="237" t="s">
        <v>456</v>
      </c>
      <c r="G243" s="238" t="s">
        <v>160</v>
      </c>
      <c r="H243" s="239">
        <v>4</v>
      </c>
      <c r="I243" s="240"/>
      <c r="J243" s="241">
        <f>ROUND(I243*H243,2)</f>
        <v>0</v>
      </c>
      <c r="K243" s="237" t="s">
        <v>249</v>
      </c>
      <c r="L243" s="44"/>
      <c r="M243" s="242" t="s">
        <v>1</v>
      </c>
      <c r="N243" s="243" t="s">
        <v>38</v>
      </c>
      <c r="O243" s="91"/>
      <c r="P243" s="244">
        <f>O243*H243</f>
        <v>0</v>
      </c>
      <c r="Q243" s="244">
        <v>0.00181226</v>
      </c>
      <c r="R243" s="244">
        <f>Q243*H243</f>
        <v>0.00724904</v>
      </c>
      <c r="S243" s="244">
        <v>0</v>
      </c>
      <c r="T243" s="245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6" t="s">
        <v>123</v>
      </c>
      <c r="AT243" s="246" t="s">
        <v>118</v>
      </c>
      <c r="AU243" s="246" t="s">
        <v>81</v>
      </c>
      <c r="AY243" s="17" t="s">
        <v>115</v>
      </c>
      <c r="BE243" s="247">
        <f>IF(N243="základní",J243,0)</f>
        <v>0</v>
      </c>
      <c r="BF243" s="247">
        <f>IF(N243="snížená",J243,0)</f>
        <v>0</v>
      </c>
      <c r="BG243" s="247">
        <f>IF(N243="zákl. přenesená",J243,0)</f>
        <v>0</v>
      </c>
      <c r="BH243" s="247">
        <f>IF(N243="sníž. přenesená",J243,0)</f>
        <v>0</v>
      </c>
      <c r="BI243" s="247">
        <f>IF(N243="nulová",J243,0)</f>
        <v>0</v>
      </c>
      <c r="BJ243" s="17" t="s">
        <v>81</v>
      </c>
      <c r="BK243" s="247">
        <f>ROUND(I243*H243,2)</f>
        <v>0</v>
      </c>
      <c r="BL243" s="17" t="s">
        <v>123</v>
      </c>
      <c r="BM243" s="246" t="s">
        <v>457</v>
      </c>
    </row>
    <row r="244" s="2" customFormat="1" ht="16.5" customHeight="1">
      <c r="A244" s="38"/>
      <c r="B244" s="39"/>
      <c r="C244" s="235" t="s">
        <v>458</v>
      </c>
      <c r="D244" s="235" t="s">
        <v>118</v>
      </c>
      <c r="E244" s="236" t="s">
        <v>459</v>
      </c>
      <c r="F244" s="237" t="s">
        <v>460</v>
      </c>
      <c r="G244" s="238" t="s">
        <v>129</v>
      </c>
      <c r="H244" s="239">
        <v>18.309999999999999</v>
      </c>
      <c r="I244" s="240"/>
      <c r="J244" s="241">
        <f>ROUND(I244*H244,2)</f>
        <v>0</v>
      </c>
      <c r="K244" s="237" t="s">
        <v>249</v>
      </c>
      <c r="L244" s="44"/>
      <c r="M244" s="242" t="s">
        <v>1</v>
      </c>
      <c r="N244" s="243" t="s">
        <v>38</v>
      </c>
      <c r="O244" s="91"/>
      <c r="P244" s="244">
        <f>O244*H244</f>
        <v>0</v>
      </c>
      <c r="Q244" s="244">
        <v>0.12</v>
      </c>
      <c r="R244" s="244">
        <f>Q244*H244</f>
        <v>2.1971999999999996</v>
      </c>
      <c r="S244" s="244">
        <v>2.4900000000000002</v>
      </c>
      <c r="T244" s="245">
        <f>S244*H244</f>
        <v>45.591900000000003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6" t="s">
        <v>123</v>
      </c>
      <c r="AT244" s="246" t="s">
        <v>118</v>
      </c>
      <c r="AU244" s="246" t="s">
        <v>81</v>
      </c>
      <c r="AY244" s="17" t="s">
        <v>115</v>
      </c>
      <c r="BE244" s="247">
        <f>IF(N244="základní",J244,0)</f>
        <v>0</v>
      </c>
      <c r="BF244" s="247">
        <f>IF(N244="snížená",J244,0)</f>
        <v>0</v>
      </c>
      <c r="BG244" s="247">
        <f>IF(N244="zákl. přenesená",J244,0)</f>
        <v>0</v>
      </c>
      <c r="BH244" s="247">
        <f>IF(N244="sníž. přenesená",J244,0)</f>
        <v>0</v>
      </c>
      <c r="BI244" s="247">
        <f>IF(N244="nulová",J244,0)</f>
        <v>0</v>
      </c>
      <c r="BJ244" s="17" t="s">
        <v>81</v>
      </c>
      <c r="BK244" s="247">
        <f>ROUND(I244*H244,2)</f>
        <v>0</v>
      </c>
      <c r="BL244" s="17" t="s">
        <v>123</v>
      </c>
      <c r="BM244" s="246" t="s">
        <v>461</v>
      </c>
    </row>
    <row r="245" s="15" customFormat="1">
      <c r="A245" s="15"/>
      <c r="B245" s="287"/>
      <c r="C245" s="288"/>
      <c r="D245" s="250" t="s">
        <v>125</v>
      </c>
      <c r="E245" s="289" t="s">
        <v>1</v>
      </c>
      <c r="F245" s="290" t="s">
        <v>462</v>
      </c>
      <c r="G245" s="288"/>
      <c r="H245" s="289" t="s">
        <v>1</v>
      </c>
      <c r="I245" s="291"/>
      <c r="J245" s="288"/>
      <c r="K245" s="288"/>
      <c r="L245" s="292"/>
      <c r="M245" s="293"/>
      <c r="N245" s="294"/>
      <c r="O245" s="294"/>
      <c r="P245" s="294"/>
      <c r="Q245" s="294"/>
      <c r="R245" s="294"/>
      <c r="S245" s="294"/>
      <c r="T245" s="29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96" t="s">
        <v>125</v>
      </c>
      <c r="AU245" s="296" t="s">
        <v>81</v>
      </c>
      <c r="AV245" s="15" t="s">
        <v>81</v>
      </c>
      <c r="AW245" s="15" t="s">
        <v>30</v>
      </c>
      <c r="AX245" s="15" t="s">
        <v>73</v>
      </c>
      <c r="AY245" s="296" t="s">
        <v>115</v>
      </c>
    </row>
    <row r="246" s="13" customFormat="1">
      <c r="A246" s="13"/>
      <c r="B246" s="248"/>
      <c r="C246" s="249"/>
      <c r="D246" s="250" t="s">
        <v>125</v>
      </c>
      <c r="E246" s="251" t="s">
        <v>1</v>
      </c>
      <c r="F246" s="252" t="s">
        <v>463</v>
      </c>
      <c r="G246" s="249"/>
      <c r="H246" s="253">
        <v>5.46</v>
      </c>
      <c r="I246" s="254"/>
      <c r="J246" s="249"/>
      <c r="K246" s="249"/>
      <c r="L246" s="255"/>
      <c r="M246" s="256"/>
      <c r="N246" s="257"/>
      <c r="O246" s="257"/>
      <c r="P246" s="257"/>
      <c r="Q246" s="257"/>
      <c r="R246" s="257"/>
      <c r="S246" s="257"/>
      <c r="T246" s="25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9" t="s">
        <v>125</v>
      </c>
      <c r="AU246" s="259" t="s">
        <v>81</v>
      </c>
      <c r="AV246" s="13" t="s">
        <v>83</v>
      </c>
      <c r="AW246" s="13" t="s">
        <v>30</v>
      </c>
      <c r="AX246" s="13" t="s">
        <v>73</v>
      </c>
      <c r="AY246" s="259" t="s">
        <v>115</v>
      </c>
    </row>
    <row r="247" s="13" customFormat="1">
      <c r="A247" s="13"/>
      <c r="B247" s="248"/>
      <c r="C247" s="249"/>
      <c r="D247" s="250" t="s">
        <v>125</v>
      </c>
      <c r="E247" s="251" t="s">
        <v>1</v>
      </c>
      <c r="F247" s="252" t="s">
        <v>464</v>
      </c>
      <c r="G247" s="249"/>
      <c r="H247" s="253">
        <v>11.199999999999999</v>
      </c>
      <c r="I247" s="254"/>
      <c r="J247" s="249"/>
      <c r="K247" s="249"/>
      <c r="L247" s="255"/>
      <c r="M247" s="256"/>
      <c r="N247" s="257"/>
      <c r="O247" s="257"/>
      <c r="P247" s="257"/>
      <c r="Q247" s="257"/>
      <c r="R247" s="257"/>
      <c r="S247" s="257"/>
      <c r="T247" s="25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9" t="s">
        <v>125</v>
      </c>
      <c r="AU247" s="259" t="s">
        <v>81</v>
      </c>
      <c r="AV247" s="13" t="s">
        <v>83</v>
      </c>
      <c r="AW247" s="13" t="s">
        <v>30</v>
      </c>
      <c r="AX247" s="13" t="s">
        <v>73</v>
      </c>
      <c r="AY247" s="259" t="s">
        <v>115</v>
      </c>
    </row>
    <row r="248" s="13" customFormat="1">
      <c r="A248" s="13"/>
      <c r="B248" s="248"/>
      <c r="C248" s="249"/>
      <c r="D248" s="250" t="s">
        <v>125</v>
      </c>
      <c r="E248" s="251" t="s">
        <v>1</v>
      </c>
      <c r="F248" s="252" t="s">
        <v>465</v>
      </c>
      <c r="G248" s="249"/>
      <c r="H248" s="253">
        <v>1.6499999999999999</v>
      </c>
      <c r="I248" s="254"/>
      <c r="J248" s="249"/>
      <c r="K248" s="249"/>
      <c r="L248" s="255"/>
      <c r="M248" s="256"/>
      <c r="N248" s="257"/>
      <c r="O248" s="257"/>
      <c r="P248" s="257"/>
      <c r="Q248" s="257"/>
      <c r="R248" s="257"/>
      <c r="S248" s="257"/>
      <c r="T248" s="25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9" t="s">
        <v>125</v>
      </c>
      <c r="AU248" s="259" t="s">
        <v>81</v>
      </c>
      <c r="AV248" s="13" t="s">
        <v>83</v>
      </c>
      <c r="AW248" s="13" t="s">
        <v>30</v>
      </c>
      <c r="AX248" s="13" t="s">
        <v>73</v>
      </c>
      <c r="AY248" s="259" t="s">
        <v>115</v>
      </c>
    </row>
    <row r="249" s="14" customFormat="1">
      <c r="A249" s="14"/>
      <c r="B249" s="273"/>
      <c r="C249" s="274"/>
      <c r="D249" s="250" t="s">
        <v>125</v>
      </c>
      <c r="E249" s="275" t="s">
        <v>1</v>
      </c>
      <c r="F249" s="276" t="s">
        <v>205</v>
      </c>
      <c r="G249" s="274"/>
      <c r="H249" s="277">
        <v>18.309999999999999</v>
      </c>
      <c r="I249" s="278"/>
      <c r="J249" s="274"/>
      <c r="K249" s="274"/>
      <c r="L249" s="279"/>
      <c r="M249" s="280"/>
      <c r="N249" s="281"/>
      <c r="O249" s="281"/>
      <c r="P249" s="281"/>
      <c r="Q249" s="281"/>
      <c r="R249" s="281"/>
      <c r="S249" s="281"/>
      <c r="T249" s="28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83" t="s">
        <v>125</v>
      </c>
      <c r="AU249" s="283" t="s">
        <v>81</v>
      </c>
      <c r="AV249" s="14" t="s">
        <v>123</v>
      </c>
      <c r="AW249" s="14" t="s">
        <v>30</v>
      </c>
      <c r="AX249" s="14" t="s">
        <v>81</v>
      </c>
      <c r="AY249" s="283" t="s">
        <v>115</v>
      </c>
    </row>
    <row r="250" s="12" customFormat="1" ht="25.92" customHeight="1">
      <c r="A250" s="12"/>
      <c r="B250" s="219"/>
      <c r="C250" s="220"/>
      <c r="D250" s="221" t="s">
        <v>72</v>
      </c>
      <c r="E250" s="222" t="s">
        <v>466</v>
      </c>
      <c r="F250" s="222" t="s">
        <v>467</v>
      </c>
      <c r="G250" s="220"/>
      <c r="H250" s="220"/>
      <c r="I250" s="223"/>
      <c r="J250" s="224">
        <f>BK250</f>
        <v>0</v>
      </c>
      <c r="K250" s="220"/>
      <c r="L250" s="225"/>
      <c r="M250" s="226"/>
      <c r="N250" s="227"/>
      <c r="O250" s="227"/>
      <c r="P250" s="228">
        <f>SUM(P251:P256)</f>
        <v>0</v>
      </c>
      <c r="Q250" s="227"/>
      <c r="R250" s="228">
        <f>SUM(R251:R256)</f>
        <v>0</v>
      </c>
      <c r="S250" s="227"/>
      <c r="T250" s="229">
        <f>SUM(T251:T256)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30" t="s">
        <v>81</v>
      </c>
      <c r="AT250" s="231" t="s">
        <v>72</v>
      </c>
      <c r="AU250" s="231" t="s">
        <v>73</v>
      </c>
      <c r="AY250" s="230" t="s">
        <v>115</v>
      </c>
      <c r="BK250" s="232">
        <f>SUM(BK251:BK256)</f>
        <v>0</v>
      </c>
    </row>
    <row r="251" s="2" customFormat="1" ht="16.5" customHeight="1">
      <c r="A251" s="38"/>
      <c r="B251" s="39"/>
      <c r="C251" s="235" t="s">
        <v>468</v>
      </c>
      <c r="D251" s="235" t="s">
        <v>118</v>
      </c>
      <c r="E251" s="236" t="s">
        <v>469</v>
      </c>
      <c r="F251" s="237" t="s">
        <v>470</v>
      </c>
      <c r="G251" s="238" t="s">
        <v>201</v>
      </c>
      <c r="H251" s="239">
        <v>45.591999999999999</v>
      </c>
      <c r="I251" s="240"/>
      <c r="J251" s="241">
        <f>ROUND(I251*H251,2)</f>
        <v>0</v>
      </c>
      <c r="K251" s="237" t="s">
        <v>249</v>
      </c>
      <c r="L251" s="44"/>
      <c r="M251" s="242" t="s">
        <v>1</v>
      </c>
      <c r="N251" s="243" t="s">
        <v>38</v>
      </c>
      <c r="O251" s="91"/>
      <c r="P251" s="244">
        <f>O251*H251</f>
        <v>0</v>
      </c>
      <c r="Q251" s="244">
        <v>0</v>
      </c>
      <c r="R251" s="244">
        <f>Q251*H251</f>
        <v>0</v>
      </c>
      <c r="S251" s="244">
        <v>0</v>
      </c>
      <c r="T251" s="245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6" t="s">
        <v>123</v>
      </c>
      <c r="AT251" s="246" t="s">
        <v>118</v>
      </c>
      <c r="AU251" s="246" t="s">
        <v>81</v>
      </c>
      <c r="AY251" s="17" t="s">
        <v>115</v>
      </c>
      <c r="BE251" s="247">
        <f>IF(N251="základní",J251,0)</f>
        <v>0</v>
      </c>
      <c r="BF251" s="247">
        <f>IF(N251="snížená",J251,0)</f>
        <v>0</v>
      </c>
      <c r="BG251" s="247">
        <f>IF(N251="zákl. přenesená",J251,0)</f>
        <v>0</v>
      </c>
      <c r="BH251" s="247">
        <f>IF(N251="sníž. přenesená",J251,0)</f>
        <v>0</v>
      </c>
      <c r="BI251" s="247">
        <f>IF(N251="nulová",J251,0)</f>
        <v>0</v>
      </c>
      <c r="BJ251" s="17" t="s">
        <v>81</v>
      </c>
      <c r="BK251" s="247">
        <f>ROUND(I251*H251,2)</f>
        <v>0</v>
      </c>
      <c r="BL251" s="17" t="s">
        <v>123</v>
      </c>
      <c r="BM251" s="246" t="s">
        <v>471</v>
      </c>
    </row>
    <row r="252" s="2" customFormat="1" ht="21.75" customHeight="1">
      <c r="A252" s="38"/>
      <c r="B252" s="39"/>
      <c r="C252" s="235" t="s">
        <v>472</v>
      </c>
      <c r="D252" s="235" t="s">
        <v>118</v>
      </c>
      <c r="E252" s="236" t="s">
        <v>473</v>
      </c>
      <c r="F252" s="237" t="s">
        <v>474</v>
      </c>
      <c r="G252" s="238" t="s">
        <v>201</v>
      </c>
      <c r="H252" s="239">
        <v>45.591999999999999</v>
      </c>
      <c r="I252" s="240"/>
      <c r="J252" s="241">
        <f>ROUND(I252*H252,2)</f>
        <v>0</v>
      </c>
      <c r="K252" s="237" t="s">
        <v>249</v>
      </c>
      <c r="L252" s="44"/>
      <c r="M252" s="242" t="s">
        <v>1</v>
      </c>
      <c r="N252" s="243" t="s">
        <v>38</v>
      </c>
      <c r="O252" s="91"/>
      <c r="P252" s="244">
        <f>O252*H252</f>
        <v>0</v>
      </c>
      <c r="Q252" s="244">
        <v>0</v>
      </c>
      <c r="R252" s="244">
        <f>Q252*H252</f>
        <v>0</v>
      </c>
      <c r="S252" s="244">
        <v>0</v>
      </c>
      <c r="T252" s="245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46" t="s">
        <v>123</v>
      </c>
      <c r="AT252" s="246" t="s">
        <v>118</v>
      </c>
      <c r="AU252" s="246" t="s">
        <v>81</v>
      </c>
      <c r="AY252" s="17" t="s">
        <v>115</v>
      </c>
      <c r="BE252" s="247">
        <f>IF(N252="základní",J252,0)</f>
        <v>0</v>
      </c>
      <c r="BF252" s="247">
        <f>IF(N252="snížená",J252,0)</f>
        <v>0</v>
      </c>
      <c r="BG252" s="247">
        <f>IF(N252="zákl. přenesená",J252,0)</f>
        <v>0</v>
      </c>
      <c r="BH252" s="247">
        <f>IF(N252="sníž. přenesená",J252,0)</f>
        <v>0</v>
      </c>
      <c r="BI252" s="247">
        <f>IF(N252="nulová",J252,0)</f>
        <v>0</v>
      </c>
      <c r="BJ252" s="17" t="s">
        <v>81</v>
      </c>
      <c r="BK252" s="247">
        <f>ROUND(I252*H252,2)</f>
        <v>0</v>
      </c>
      <c r="BL252" s="17" t="s">
        <v>123</v>
      </c>
      <c r="BM252" s="246" t="s">
        <v>475</v>
      </c>
    </row>
    <row r="253" s="2" customFormat="1" ht="16.5" customHeight="1">
      <c r="A253" s="38"/>
      <c r="B253" s="39"/>
      <c r="C253" s="235" t="s">
        <v>476</v>
      </c>
      <c r="D253" s="235" t="s">
        <v>118</v>
      </c>
      <c r="E253" s="236" t="s">
        <v>477</v>
      </c>
      <c r="F253" s="237" t="s">
        <v>478</v>
      </c>
      <c r="G253" s="238" t="s">
        <v>201</v>
      </c>
      <c r="H253" s="239">
        <v>911.84000000000003</v>
      </c>
      <c r="I253" s="240"/>
      <c r="J253" s="241">
        <f>ROUND(I253*H253,2)</f>
        <v>0</v>
      </c>
      <c r="K253" s="237" t="s">
        <v>249</v>
      </c>
      <c r="L253" s="44"/>
      <c r="M253" s="242" t="s">
        <v>1</v>
      </c>
      <c r="N253" s="243" t="s">
        <v>38</v>
      </c>
      <c r="O253" s="91"/>
      <c r="P253" s="244">
        <f>O253*H253</f>
        <v>0</v>
      </c>
      <c r="Q253" s="244">
        <v>0</v>
      </c>
      <c r="R253" s="244">
        <f>Q253*H253</f>
        <v>0</v>
      </c>
      <c r="S253" s="244">
        <v>0</v>
      </c>
      <c r="T253" s="245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6" t="s">
        <v>123</v>
      </c>
      <c r="AT253" s="246" t="s">
        <v>118</v>
      </c>
      <c r="AU253" s="246" t="s">
        <v>81</v>
      </c>
      <c r="AY253" s="17" t="s">
        <v>115</v>
      </c>
      <c r="BE253" s="247">
        <f>IF(N253="základní",J253,0)</f>
        <v>0</v>
      </c>
      <c r="BF253" s="247">
        <f>IF(N253="snížená",J253,0)</f>
        <v>0</v>
      </c>
      <c r="BG253" s="247">
        <f>IF(N253="zákl. přenesená",J253,0)</f>
        <v>0</v>
      </c>
      <c r="BH253" s="247">
        <f>IF(N253="sníž. přenesená",J253,0)</f>
        <v>0</v>
      </c>
      <c r="BI253" s="247">
        <f>IF(N253="nulová",J253,0)</f>
        <v>0</v>
      </c>
      <c r="BJ253" s="17" t="s">
        <v>81</v>
      </c>
      <c r="BK253" s="247">
        <f>ROUND(I253*H253,2)</f>
        <v>0</v>
      </c>
      <c r="BL253" s="17" t="s">
        <v>123</v>
      </c>
      <c r="BM253" s="246" t="s">
        <v>479</v>
      </c>
    </row>
    <row r="254" s="13" customFormat="1">
      <c r="A254" s="13"/>
      <c r="B254" s="248"/>
      <c r="C254" s="249"/>
      <c r="D254" s="250" t="s">
        <v>125</v>
      </c>
      <c r="E254" s="251" t="s">
        <v>1</v>
      </c>
      <c r="F254" s="252" t="s">
        <v>480</v>
      </c>
      <c r="G254" s="249"/>
      <c r="H254" s="253">
        <v>911.84000000000003</v>
      </c>
      <c r="I254" s="254"/>
      <c r="J254" s="249"/>
      <c r="K254" s="249"/>
      <c r="L254" s="255"/>
      <c r="M254" s="256"/>
      <c r="N254" s="257"/>
      <c r="O254" s="257"/>
      <c r="P254" s="257"/>
      <c r="Q254" s="257"/>
      <c r="R254" s="257"/>
      <c r="S254" s="257"/>
      <c r="T254" s="25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9" t="s">
        <v>125</v>
      </c>
      <c r="AU254" s="259" t="s">
        <v>81</v>
      </c>
      <c r="AV254" s="13" t="s">
        <v>83</v>
      </c>
      <c r="AW254" s="13" t="s">
        <v>30</v>
      </c>
      <c r="AX254" s="13" t="s">
        <v>81</v>
      </c>
      <c r="AY254" s="259" t="s">
        <v>115</v>
      </c>
    </row>
    <row r="255" s="2" customFormat="1" ht="21.75" customHeight="1">
      <c r="A255" s="38"/>
      <c r="B255" s="39"/>
      <c r="C255" s="235" t="s">
        <v>481</v>
      </c>
      <c r="D255" s="235" t="s">
        <v>118</v>
      </c>
      <c r="E255" s="236" t="s">
        <v>482</v>
      </c>
      <c r="F255" s="237" t="s">
        <v>483</v>
      </c>
      <c r="G255" s="238" t="s">
        <v>201</v>
      </c>
      <c r="H255" s="239">
        <v>45.591999999999999</v>
      </c>
      <c r="I255" s="240"/>
      <c r="J255" s="241">
        <f>ROUND(I255*H255,2)</f>
        <v>0</v>
      </c>
      <c r="K255" s="237" t="s">
        <v>249</v>
      </c>
      <c r="L255" s="44"/>
      <c r="M255" s="242" t="s">
        <v>1</v>
      </c>
      <c r="N255" s="243" t="s">
        <v>38</v>
      </c>
      <c r="O255" s="91"/>
      <c r="P255" s="244">
        <f>O255*H255</f>
        <v>0</v>
      </c>
      <c r="Q255" s="244">
        <v>0</v>
      </c>
      <c r="R255" s="244">
        <f>Q255*H255</f>
        <v>0</v>
      </c>
      <c r="S255" s="244">
        <v>0</v>
      </c>
      <c r="T255" s="245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46" t="s">
        <v>123</v>
      </c>
      <c r="AT255" s="246" t="s">
        <v>118</v>
      </c>
      <c r="AU255" s="246" t="s">
        <v>81</v>
      </c>
      <c r="AY255" s="17" t="s">
        <v>115</v>
      </c>
      <c r="BE255" s="247">
        <f>IF(N255="základní",J255,0)</f>
        <v>0</v>
      </c>
      <c r="BF255" s="247">
        <f>IF(N255="snížená",J255,0)</f>
        <v>0</v>
      </c>
      <c r="BG255" s="247">
        <f>IF(N255="zákl. přenesená",J255,0)</f>
        <v>0</v>
      </c>
      <c r="BH255" s="247">
        <f>IF(N255="sníž. přenesená",J255,0)</f>
        <v>0</v>
      </c>
      <c r="BI255" s="247">
        <f>IF(N255="nulová",J255,0)</f>
        <v>0</v>
      </c>
      <c r="BJ255" s="17" t="s">
        <v>81</v>
      </c>
      <c r="BK255" s="247">
        <f>ROUND(I255*H255,2)</f>
        <v>0</v>
      </c>
      <c r="BL255" s="17" t="s">
        <v>123</v>
      </c>
      <c r="BM255" s="246" t="s">
        <v>484</v>
      </c>
    </row>
    <row r="256" s="13" customFormat="1">
      <c r="A256" s="13"/>
      <c r="B256" s="248"/>
      <c r="C256" s="249"/>
      <c r="D256" s="250" t="s">
        <v>125</v>
      </c>
      <c r="E256" s="251" t="s">
        <v>1</v>
      </c>
      <c r="F256" s="252" t="s">
        <v>485</v>
      </c>
      <c r="G256" s="249"/>
      <c r="H256" s="253">
        <v>45.591999999999999</v>
      </c>
      <c r="I256" s="254"/>
      <c r="J256" s="249"/>
      <c r="K256" s="249"/>
      <c r="L256" s="255"/>
      <c r="M256" s="256"/>
      <c r="N256" s="257"/>
      <c r="O256" s="257"/>
      <c r="P256" s="257"/>
      <c r="Q256" s="257"/>
      <c r="R256" s="257"/>
      <c r="S256" s="257"/>
      <c r="T256" s="25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9" t="s">
        <v>125</v>
      </c>
      <c r="AU256" s="259" t="s">
        <v>81</v>
      </c>
      <c r="AV256" s="13" t="s">
        <v>83</v>
      </c>
      <c r="AW256" s="13" t="s">
        <v>30</v>
      </c>
      <c r="AX256" s="13" t="s">
        <v>81</v>
      </c>
      <c r="AY256" s="259" t="s">
        <v>115</v>
      </c>
    </row>
    <row r="257" s="12" customFormat="1" ht="25.92" customHeight="1">
      <c r="A257" s="12"/>
      <c r="B257" s="219"/>
      <c r="C257" s="220"/>
      <c r="D257" s="221" t="s">
        <v>72</v>
      </c>
      <c r="E257" s="222" t="s">
        <v>486</v>
      </c>
      <c r="F257" s="222" t="s">
        <v>487</v>
      </c>
      <c r="G257" s="220"/>
      <c r="H257" s="220"/>
      <c r="I257" s="223"/>
      <c r="J257" s="224">
        <f>BK257</f>
        <v>0</v>
      </c>
      <c r="K257" s="220"/>
      <c r="L257" s="225"/>
      <c r="M257" s="226"/>
      <c r="N257" s="227"/>
      <c r="O257" s="227"/>
      <c r="P257" s="228">
        <f>SUM(P258:P260)</f>
        <v>0</v>
      </c>
      <c r="Q257" s="227"/>
      <c r="R257" s="228">
        <f>SUM(R258:R260)</f>
        <v>0.022176000000000001</v>
      </c>
      <c r="S257" s="227"/>
      <c r="T257" s="229">
        <f>SUM(T258:T260)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30" t="s">
        <v>81</v>
      </c>
      <c r="AT257" s="231" t="s">
        <v>72</v>
      </c>
      <c r="AU257" s="231" t="s">
        <v>73</v>
      </c>
      <c r="AY257" s="230" t="s">
        <v>115</v>
      </c>
      <c r="BK257" s="232">
        <f>SUM(BK258:BK260)</f>
        <v>0</v>
      </c>
    </row>
    <row r="258" s="2" customFormat="1" ht="21.75" customHeight="1">
      <c r="A258" s="38"/>
      <c r="B258" s="39"/>
      <c r="C258" s="235" t="s">
        <v>488</v>
      </c>
      <c r="D258" s="235" t="s">
        <v>118</v>
      </c>
      <c r="E258" s="236" t="s">
        <v>489</v>
      </c>
      <c r="F258" s="237" t="s">
        <v>490</v>
      </c>
      <c r="G258" s="238" t="s">
        <v>160</v>
      </c>
      <c r="H258" s="239">
        <v>8</v>
      </c>
      <c r="I258" s="240"/>
      <c r="J258" s="241">
        <f>ROUND(I258*H258,2)</f>
        <v>0</v>
      </c>
      <c r="K258" s="237" t="s">
        <v>249</v>
      </c>
      <c r="L258" s="44"/>
      <c r="M258" s="242" t="s">
        <v>1</v>
      </c>
      <c r="N258" s="243" t="s">
        <v>38</v>
      </c>
      <c r="O258" s="91"/>
      <c r="P258" s="244">
        <f>O258*H258</f>
        <v>0</v>
      </c>
      <c r="Q258" s="244">
        <v>0.0027720000000000002</v>
      </c>
      <c r="R258" s="244">
        <f>Q258*H258</f>
        <v>0.022176000000000001</v>
      </c>
      <c r="S258" s="244">
        <v>0</v>
      </c>
      <c r="T258" s="245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46" t="s">
        <v>123</v>
      </c>
      <c r="AT258" s="246" t="s">
        <v>118</v>
      </c>
      <c r="AU258" s="246" t="s">
        <v>81</v>
      </c>
      <c r="AY258" s="17" t="s">
        <v>115</v>
      </c>
      <c r="BE258" s="247">
        <f>IF(N258="základní",J258,0)</f>
        <v>0</v>
      </c>
      <c r="BF258" s="247">
        <f>IF(N258="snížená",J258,0)</f>
        <v>0</v>
      </c>
      <c r="BG258" s="247">
        <f>IF(N258="zákl. přenesená",J258,0)</f>
        <v>0</v>
      </c>
      <c r="BH258" s="247">
        <f>IF(N258="sníž. přenesená",J258,0)</f>
        <v>0</v>
      </c>
      <c r="BI258" s="247">
        <f>IF(N258="nulová",J258,0)</f>
        <v>0</v>
      </c>
      <c r="BJ258" s="17" t="s">
        <v>81</v>
      </c>
      <c r="BK258" s="247">
        <f>ROUND(I258*H258,2)</f>
        <v>0</v>
      </c>
      <c r="BL258" s="17" t="s">
        <v>123</v>
      </c>
      <c r="BM258" s="246" t="s">
        <v>491</v>
      </c>
    </row>
    <row r="259" s="15" customFormat="1">
      <c r="A259" s="15"/>
      <c r="B259" s="287"/>
      <c r="C259" s="288"/>
      <c r="D259" s="250" t="s">
        <v>125</v>
      </c>
      <c r="E259" s="289" t="s">
        <v>1</v>
      </c>
      <c r="F259" s="290" t="s">
        <v>492</v>
      </c>
      <c r="G259" s="288"/>
      <c r="H259" s="289" t="s">
        <v>1</v>
      </c>
      <c r="I259" s="291"/>
      <c r="J259" s="288"/>
      <c r="K259" s="288"/>
      <c r="L259" s="292"/>
      <c r="M259" s="293"/>
      <c r="N259" s="294"/>
      <c r="O259" s="294"/>
      <c r="P259" s="294"/>
      <c r="Q259" s="294"/>
      <c r="R259" s="294"/>
      <c r="S259" s="294"/>
      <c r="T259" s="29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96" t="s">
        <v>125</v>
      </c>
      <c r="AU259" s="296" t="s">
        <v>81</v>
      </c>
      <c r="AV259" s="15" t="s">
        <v>81</v>
      </c>
      <c r="AW259" s="15" t="s">
        <v>30</v>
      </c>
      <c r="AX259" s="15" t="s">
        <v>73</v>
      </c>
      <c r="AY259" s="296" t="s">
        <v>115</v>
      </c>
    </row>
    <row r="260" s="13" customFormat="1">
      <c r="A260" s="13"/>
      <c r="B260" s="248"/>
      <c r="C260" s="249"/>
      <c r="D260" s="250" t="s">
        <v>125</v>
      </c>
      <c r="E260" s="251" t="s">
        <v>1</v>
      </c>
      <c r="F260" s="252" t="s">
        <v>157</v>
      </c>
      <c r="G260" s="249"/>
      <c r="H260" s="253">
        <v>8</v>
      </c>
      <c r="I260" s="254"/>
      <c r="J260" s="249"/>
      <c r="K260" s="249"/>
      <c r="L260" s="255"/>
      <c r="M260" s="256"/>
      <c r="N260" s="257"/>
      <c r="O260" s="257"/>
      <c r="P260" s="257"/>
      <c r="Q260" s="257"/>
      <c r="R260" s="257"/>
      <c r="S260" s="257"/>
      <c r="T260" s="25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9" t="s">
        <v>125</v>
      </c>
      <c r="AU260" s="259" t="s">
        <v>81</v>
      </c>
      <c r="AV260" s="13" t="s">
        <v>83</v>
      </c>
      <c r="AW260" s="13" t="s">
        <v>30</v>
      </c>
      <c r="AX260" s="13" t="s">
        <v>81</v>
      </c>
      <c r="AY260" s="259" t="s">
        <v>115</v>
      </c>
    </row>
    <row r="261" s="12" customFormat="1" ht="25.92" customHeight="1">
      <c r="A261" s="12"/>
      <c r="B261" s="219"/>
      <c r="C261" s="220"/>
      <c r="D261" s="221" t="s">
        <v>72</v>
      </c>
      <c r="E261" s="222" t="s">
        <v>113</v>
      </c>
      <c r="F261" s="222" t="s">
        <v>114</v>
      </c>
      <c r="G261" s="220"/>
      <c r="H261" s="220"/>
      <c r="I261" s="223"/>
      <c r="J261" s="224">
        <f>BK261</f>
        <v>0</v>
      </c>
      <c r="K261" s="220"/>
      <c r="L261" s="225"/>
      <c r="M261" s="226"/>
      <c r="N261" s="227"/>
      <c r="O261" s="227"/>
      <c r="P261" s="228">
        <f>P262+P265</f>
        <v>0</v>
      </c>
      <c r="Q261" s="227"/>
      <c r="R261" s="228">
        <f>R262+R265</f>
        <v>0</v>
      </c>
      <c r="S261" s="227"/>
      <c r="T261" s="229">
        <f>T262+T265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30" t="s">
        <v>81</v>
      </c>
      <c r="AT261" s="231" t="s">
        <v>72</v>
      </c>
      <c r="AU261" s="231" t="s">
        <v>73</v>
      </c>
      <c r="AY261" s="230" t="s">
        <v>115</v>
      </c>
      <c r="BK261" s="232">
        <f>BK262+BK265</f>
        <v>0</v>
      </c>
    </row>
    <row r="262" s="12" customFormat="1" ht="22.8" customHeight="1">
      <c r="A262" s="12"/>
      <c r="B262" s="219"/>
      <c r="C262" s="220"/>
      <c r="D262" s="221" t="s">
        <v>72</v>
      </c>
      <c r="E262" s="233" t="s">
        <v>493</v>
      </c>
      <c r="F262" s="233" t="s">
        <v>494</v>
      </c>
      <c r="G262" s="220"/>
      <c r="H262" s="220"/>
      <c r="I262" s="223"/>
      <c r="J262" s="234">
        <f>BK262</f>
        <v>0</v>
      </c>
      <c r="K262" s="220"/>
      <c r="L262" s="225"/>
      <c r="M262" s="226"/>
      <c r="N262" s="227"/>
      <c r="O262" s="227"/>
      <c r="P262" s="228">
        <f>SUM(P263:P264)</f>
        <v>0</v>
      </c>
      <c r="Q262" s="227"/>
      <c r="R262" s="228">
        <f>SUM(R263:R264)</f>
        <v>0</v>
      </c>
      <c r="S262" s="227"/>
      <c r="T262" s="229">
        <f>SUM(T263:T264)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30" t="s">
        <v>81</v>
      </c>
      <c r="AT262" s="231" t="s">
        <v>72</v>
      </c>
      <c r="AU262" s="231" t="s">
        <v>81</v>
      </c>
      <c r="AY262" s="230" t="s">
        <v>115</v>
      </c>
      <c r="BK262" s="232">
        <f>SUM(BK263:BK264)</f>
        <v>0</v>
      </c>
    </row>
    <row r="263" s="2" customFormat="1" ht="21.75" customHeight="1">
      <c r="A263" s="38"/>
      <c r="B263" s="39"/>
      <c r="C263" s="235" t="s">
        <v>495</v>
      </c>
      <c r="D263" s="235" t="s">
        <v>118</v>
      </c>
      <c r="E263" s="236" t="s">
        <v>496</v>
      </c>
      <c r="F263" s="237" t="s">
        <v>497</v>
      </c>
      <c r="G263" s="238" t="s">
        <v>201</v>
      </c>
      <c r="H263" s="239">
        <v>45.591999999999999</v>
      </c>
      <c r="I263" s="240"/>
      <c r="J263" s="241">
        <f>ROUND(I263*H263,2)</f>
        <v>0</v>
      </c>
      <c r="K263" s="237" t="s">
        <v>249</v>
      </c>
      <c r="L263" s="44"/>
      <c r="M263" s="242" t="s">
        <v>1</v>
      </c>
      <c r="N263" s="243" t="s">
        <v>38</v>
      </c>
      <c r="O263" s="91"/>
      <c r="P263" s="244">
        <f>O263*H263</f>
        <v>0</v>
      </c>
      <c r="Q263" s="244">
        <v>0</v>
      </c>
      <c r="R263" s="244">
        <f>Q263*H263</f>
        <v>0</v>
      </c>
      <c r="S263" s="244">
        <v>0</v>
      </c>
      <c r="T263" s="245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46" t="s">
        <v>123</v>
      </c>
      <c r="AT263" s="246" t="s">
        <v>118</v>
      </c>
      <c r="AU263" s="246" t="s">
        <v>83</v>
      </c>
      <c r="AY263" s="17" t="s">
        <v>115</v>
      </c>
      <c r="BE263" s="247">
        <f>IF(N263="základní",J263,0)</f>
        <v>0</v>
      </c>
      <c r="BF263" s="247">
        <f>IF(N263="snížená",J263,0)</f>
        <v>0</v>
      </c>
      <c r="BG263" s="247">
        <f>IF(N263="zákl. přenesená",J263,0)</f>
        <v>0</v>
      </c>
      <c r="BH263" s="247">
        <f>IF(N263="sníž. přenesená",J263,0)</f>
        <v>0</v>
      </c>
      <c r="BI263" s="247">
        <f>IF(N263="nulová",J263,0)</f>
        <v>0</v>
      </c>
      <c r="BJ263" s="17" t="s">
        <v>81</v>
      </c>
      <c r="BK263" s="247">
        <f>ROUND(I263*H263,2)</f>
        <v>0</v>
      </c>
      <c r="BL263" s="17" t="s">
        <v>123</v>
      </c>
      <c r="BM263" s="246" t="s">
        <v>498</v>
      </c>
    </row>
    <row r="264" s="13" customFormat="1">
      <c r="A264" s="13"/>
      <c r="B264" s="248"/>
      <c r="C264" s="249"/>
      <c r="D264" s="250" t="s">
        <v>125</v>
      </c>
      <c r="E264" s="251" t="s">
        <v>1</v>
      </c>
      <c r="F264" s="252" t="s">
        <v>485</v>
      </c>
      <c r="G264" s="249"/>
      <c r="H264" s="253">
        <v>45.591999999999999</v>
      </c>
      <c r="I264" s="254"/>
      <c r="J264" s="249"/>
      <c r="K264" s="249"/>
      <c r="L264" s="255"/>
      <c r="M264" s="256"/>
      <c r="N264" s="257"/>
      <c r="O264" s="257"/>
      <c r="P264" s="257"/>
      <c r="Q264" s="257"/>
      <c r="R264" s="257"/>
      <c r="S264" s="257"/>
      <c r="T264" s="25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9" t="s">
        <v>125</v>
      </c>
      <c r="AU264" s="259" t="s">
        <v>83</v>
      </c>
      <c r="AV264" s="13" t="s">
        <v>83</v>
      </c>
      <c r="AW264" s="13" t="s">
        <v>30</v>
      </c>
      <c r="AX264" s="13" t="s">
        <v>81</v>
      </c>
      <c r="AY264" s="259" t="s">
        <v>115</v>
      </c>
    </row>
    <row r="265" s="12" customFormat="1" ht="22.8" customHeight="1">
      <c r="A265" s="12"/>
      <c r="B265" s="219"/>
      <c r="C265" s="220"/>
      <c r="D265" s="221" t="s">
        <v>72</v>
      </c>
      <c r="E265" s="233" t="s">
        <v>499</v>
      </c>
      <c r="F265" s="233" t="s">
        <v>500</v>
      </c>
      <c r="G265" s="220"/>
      <c r="H265" s="220"/>
      <c r="I265" s="223"/>
      <c r="J265" s="234">
        <f>BK265</f>
        <v>0</v>
      </c>
      <c r="K265" s="220"/>
      <c r="L265" s="225"/>
      <c r="M265" s="226"/>
      <c r="N265" s="227"/>
      <c r="O265" s="227"/>
      <c r="P265" s="228">
        <f>P266</f>
        <v>0</v>
      </c>
      <c r="Q265" s="227"/>
      <c r="R265" s="228">
        <f>R266</f>
        <v>0</v>
      </c>
      <c r="S265" s="227"/>
      <c r="T265" s="229">
        <f>T266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30" t="s">
        <v>81</v>
      </c>
      <c r="AT265" s="231" t="s">
        <v>72</v>
      </c>
      <c r="AU265" s="231" t="s">
        <v>81</v>
      </c>
      <c r="AY265" s="230" t="s">
        <v>115</v>
      </c>
      <c r="BK265" s="232">
        <f>BK266</f>
        <v>0</v>
      </c>
    </row>
    <row r="266" s="2" customFormat="1" ht="21.75" customHeight="1">
      <c r="A266" s="38"/>
      <c r="B266" s="39"/>
      <c r="C266" s="235" t="s">
        <v>501</v>
      </c>
      <c r="D266" s="235" t="s">
        <v>118</v>
      </c>
      <c r="E266" s="236" t="s">
        <v>502</v>
      </c>
      <c r="F266" s="237" t="s">
        <v>503</v>
      </c>
      <c r="G266" s="238" t="s">
        <v>201</v>
      </c>
      <c r="H266" s="239">
        <v>234.61699999999999</v>
      </c>
      <c r="I266" s="240"/>
      <c r="J266" s="241">
        <f>ROUND(I266*H266,2)</f>
        <v>0</v>
      </c>
      <c r="K266" s="237" t="s">
        <v>249</v>
      </c>
      <c r="L266" s="44"/>
      <c r="M266" s="297" t="s">
        <v>1</v>
      </c>
      <c r="N266" s="298" t="s">
        <v>38</v>
      </c>
      <c r="O266" s="299"/>
      <c r="P266" s="300">
        <f>O266*H266</f>
        <v>0</v>
      </c>
      <c r="Q266" s="300">
        <v>0</v>
      </c>
      <c r="R266" s="300">
        <f>Q266*H266</f>
        <v>0</v>
      </c>
      <c r="S266" s="300">
        <v>0</v>
      </c>
      <c r="T266" s="301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46" t="s">
        <v>123</v>
      </c>
      <c r="AT266" s="246" t="s">
        <v>118</v>
      </c>
      <c r="AU266" s="246" t="s">
        <v>83</v>
      </c>
      <c r="AY266" s="17" t="s">
        <v>115</v>
      </c>
      <c r="BE266" s="247">
        <f>IF(N266="základní",J266,0)</f>
        <v>0</v>
      </c>
      <c r="BF266" s="247">
        <f>IF(N266="snížená",J266,0)</f>
        <v>0</v>
      </c>
      <c r="BG266" s="247">
        <f>IF(N266="zákl. přenesená",J266,0)</f>
        <v>0</v>
      </c>
      <c r="BH266" s="247">
        <f>IF(N266="sníž. přenesená",J266,0)</f>
        <v>0</v>
      </c>
      <c r="BI266" s="247">
        <f>IF(N266="nulová",J266,0)</f>
        <v>0</v>
      </c>
      <c r="BJ266" s="17" t="s">
        <v>81</v>
      </c>
      <c r="BK266" s="247">
        <f>ROUND(I266*H266,2)</f>
        <v>0</v>
      </c>
      <c r="BL266" s="17" t="s">
        <v>123</v>
      </c>
      <c r="BM266" s="246" t="s">
        <v>504</v>
      </c>
    </row>
    <row r="267" s="2" customFormat="1" ht="6.96" customHeight="1">
      <c r="A267" s="38"/>
      <c r="B267" s="66"/>
      <c r="C267" s="67"/>
      <c r="D267" s="67"/>
      <c r="E267" s="67"/>
      <c r="F267" s="67"/>
      <c r="G267" s="67"/>
      <c r="H267" s="67"/>
      <c r="I267" s="183"/>
      <c r="J267" s="67"/>
      <c r="K267" s="67"/>
      <c r="L267" s="44"/>
      <c r="M267" s="38"/>
      <c r="O267" s="38"/>
      <c r="P267" s="38"/>
      <c r="Q267" s="38"/>
      <c r="R267" s="38"/>
      <c r="S267" s="38"/>
      <c r="T267" s="3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</row>
  </sheetData>
  <sheetProtection sheet="1" autoFilter="0" formatColumns="0" formatRows="0" objects="1" scenarios="1" spinCount="100000" saltValue="bwcj/iqOBc/M4M0ucocgOWi2J8odg63aykYYT6MoZPXayN3WkE2Hq4yUWWtuUoMUU2gO7vSYSdIk/3CThbjrPw==" hashValue="9S2E4CRDtXou4QwPtPuXWV38awiEQ/tlxQxBy9R5QbACuwu9oMqnZ/6872hoqXGg5VjrnRtH1TimE3iV7bwIjg==" algorithmName="SHA-512" password="CC35"/>
  <autoFilter ref="C126:K266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83</v>
      </c>
    </row>
    <row r="4" s="1" customFormat="1" ht="24.96" customHeight="1">
      <c r="B4" s="20"/>
      <c r="D4" s="140" t="s">
        <v>89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Oprava propustku v km 66,781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90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505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4. 3. 2020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26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26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ROUND((SUM(BE122:BE138)),  2)</f>
        <v>0</v>
      </c>
      <c r="G33" s="38"/>
      <c r="H33" s="38"/>
      <c r="I33" s="162">
        <v>0.20999999999999999</v>
      </c>
      <c r="J33" s="161">
        <f>ROUND(((SUM(BE122:BE138))*I33),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ROUND((SUM(BF122:BF138)),  2)</f>
        <v>0</v>
      </c>
      <c r="G34" s="38"/>
      <c r="H34" s="38"/>
      <c r="I34" s="162">
        <v>0.14999999999999999</v>
      </c>
      <c r="J34" s="161">
        <f>ROUND(((SUM(BF122:BF138))*I34),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ROUND((SUM(BG122:BG138)),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ROUND((SUM(BH122:BH138)),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ROUND((SUM(BI122:BI138)),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92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7" t="str">
        <f>E7</f>
        <v>Oprava propustku v km 66,781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90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4. 3. 2020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8" t="s">
        <v>93</v>
      </c>
      <c r="D94" s="189"/>
      <c r="E94" s="189"/>
      <c r="F94" s="189"/>
      <c r="G94" s="189"/>
      <c r="H94" s="189"/>
      <c r="I94" s="190"/>
      <c r="J94" s="191" t="s">
        <v>94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95</v>
      </c>
      <c r="D96" s="40"/>
      <c r="E96" s="40"/>
      <c r="F96" s="40"/>
      <c r="G96" s="40"/>
      <c r="H96" s="40"/>
      <c r="I96" s="144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96</v>
      </c>
    </row>
    <row r="97" hidden="1" s="9" customFormat="1" ht="24.96" customHeight="1">
      <c r="A97" s="9"/>
      <c r="B97" s="193"/>
      <c r="C97" s="194"/>
      <c r="D97" s="195" t="s">
        <v>505</v>
      </c>
      <c r="E97" s="196"/>
      <c r="F97" s="196"/>
      <c r="G97" s="196"/>
      <c r="H97" s="196"/>
      <c r="I97" s="197"/>
      <c r="J97" s="198">
        <f>J123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0"/>
      <c r="C98" s="201"/>
      <c r="D98" s="202" t="s">
        <v>506</v>
      </c>
      <c r="E98" s="203"/>
      <c r="F98" s="203"/>
      <c r="G98" s="203"/>
      <c r="H98" s="203"/>
      <c r="I98" s="204"/>
      <c r="J98" s="205">
        <f>J124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0"/>
      <c r="C99" s="201"/>
      <c r="D99" s="202" t="s">
        <v>507</v>
      </c>
      <c r="E99" s="203"/>
      <c r="F99" s="203"/>
      <c r="G99" s="203"/>
      <c r="H99" s="203"/>
      <c r="I99" s="204"/>
      <c r="J99" s="205">
        <f>J127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0"/>
      <c r="C100" s="201"/>
      <c r="D100" s="202" t="s">
        <v>508</v>
      </c>
      <c r="E100" s="203"/>
      <c r="F100" s="203"/>
      <c r="G100" s="203"/>
      <c r="H100" s="203"/>
      <c r="I100" s="204"/>
      <c r="J100" s="205">
        <f>J132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0"/>
      <c r="C101" s="201"/>
      <c r="D101" s="202" t="s">
        <v>509</v>
      </c>
      <c r="E101" s="203"/>
      <c r="F101" s="203"/>
      <c r="G101" s="203"/>
      <c r="H101" s="203"/>
      <c r="I101" s="204"/>
      <c r="J101" s="205">
        <f>J135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0"/>
      <c r="C102" s="201"/>
      <c r="D102" s="202" t="s">
        <v>510</v>
      </c>
      <c r="E102" s="203"/>
      <c r="F102" s="203"/>
      <c r="G102" s="203"/>
      <c r="H102" s="203"/>
      <c r="I102" s="204"/>
      <c r="J102" s="205">
        <f>J137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4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83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hidden="1"/>
    <row r="106" hidden="1"/>
    <row r="107" hidden="1"/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86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100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7" t="str">
        <f>E7</f>
        <v>Oprava propustku v km 66,781</v>
      </c>
      <c r="F112" s="32"/>
      <c r="G112" s="32"/>
      <c r="H112" s="32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90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VRN - Vedlejší rozpočtové náklady</v>
      </c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147" t="s">
        <v>22</v>
      </c>
      <c r="J116" s="79" t="str">
        <f>IF(J12="","",J12)</f>
        <v>4. 3. 2020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147" t="s">
        <v>29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40"/>
      <c r="E119" s="40"/>
      <c r="F119" s="27" t="str">
        <f>IF(E18="","",E18)</f>
        <v>Vyplň údaj</v>
      </c>
      <c r="G119" s="40"/>
      <c r="H119" s="40"/>
      <c r="I119" s="147" t="s">
        <v>31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07"/>
      <c r="B121" s="208"/>
      <c r="C121" s="209" t="s">
        <v>101</v>
      </c>
      <c r="D121" s="210" t="s">
        <v>58</v>
      </c>
      <c r="E121" s="210" t="s">
        <v>54</v>
      </c>
      <c r="F121" s="210" t="s">
        <v>55</v>
      </c>
      <c r="G121" s="210" t="s">
        <v>102</v>
      </c>
      <c r="H121" s="210" t="s">
        <v>103</v>
      </c>
      <c r="I121" s="211" t="s">
        <v>104</v>
      </c>
      <c r="J121" s="210" t="s">
        <v>94</v>
      </c>
      <c r="K121" s="212" t="s">
        <v>105</v>
      </c>
      <c r="L121" s="213"/>
      <c r="M121" s="100" t="s">
        <v>1</v>
      </c>
      <c r="N121" s="101" t="s">
        <v>37</v>
      </c>
      <c r="O121" s="101" t="s">
        <v>106</v>
      </c>
      <c r="P121" s="101" t="s">
        <v>107</v>
      </c>
      <c r="Q121" s="101" t="s">
        <v>108</v>
      </c>
      <c r="R121" s="101" t="s">
        <v>109</v>
      </c>
      <c r="S121" s="101" t="s">
        <v>110</v>
      </c>
      <c r="T121" s="102" t="s">
        <v>111</v>
      </c>
      <c r="U121" s="207"/>
      <c r="V121" s="207"/>
      <c r="W121" s="207"/>
      <c r="X121" s="207"/>
      <c r="Y121" s="207"/>
      <c r="Z121" s="207"/>
      <c r="AA121" s="207"/>
      <c r="AB121" s="207"/>
      <c r="AC121" s="207"/>
      <c r="AD121" s="207"/>
      <c r="AE121" s="207"/>
    </row>
    <row r="122" s="2" customFormat="1" ht="22.8" customHeight="1">
      <c r="A122" s="38"/>
      <c r="B122" s="39"/>
      <c r="C122" s="107" t="s">
        <v>112</v>
      </c>
      <c r="D122" s="40"/>
      <c r="E122" s="40"/>
      <c r="F122" s="40"/>
      <c r="G122" s="40"/>
      <c r="H122" s="40"/>
      <c r="I122" s="144"/>
      <c r="J122" s="214">
        <f>BK122</f>
        <v>0</v>
      </c>
      <c r="K122" s="40"/>
      <c r="L122" s="44"/>
      <c r="M122" s="103"/>
      <c r="N122" s="215"/>
      <c r="O122" s="104"/>
      <c r="P122" s="216">
        <f>P123</f>
        <v>0</v>
      </c>
      <c r="Q122" s="104"/>
      <c r="R122" s="216">
        <f>R123</f>
        <v>0</v>
      </c>
      <c r="S122" s="104"/>
      <c r="T122" s="217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72</v>
      </c>
      <c r="AU122" s="17" t="s">
        <v>96</v>
      </c>
      <c r="BK122" s="218">
        <f>BK123</f>
        <v>0</v>
      </c>
    </row>
    <row r="123" s="12" customFormat="1" ht="25.92" customHeight="1">
      <c r="A123" s="12"/>
      <c r="B123" s="219"/>
      <c r="C123" s="220"/>
      <c r="D123" s="221" t="s">
        <v>72</v>
      </c>
      <c r="E123" s="222" t="s">
        <v>86</v>
      </c>
      <c r="F123" s="222" t="s">
        <v>87</v>
      </c>
      <c r="G123" s="220"/>
      <c r="H123" s="220"/>
      <c r="I123" s="223"/>
      <c r="J123" s="224">
        <f>BK123</f>
        <v>0</v>
      </c>
      <c r="K123" s="220"/>
      <c r="L123" s="225"/>
      <c r="M123" s="226"/>
      <c r="N123" s="227"/>
      <c r="O123" s="227"/>
      <c r="P123" s="228">
        <f>P124+P127+P132+P135+P137</f>
        <v>0</v>
      </c>
      <c r="Q123" s="227"/>
      <c r="R123" s="228">
        <f>R124+R127+R132+R135+R137</f>
        <v>0</v>
      </c>
      <c r="S123" s="227"/>
      <c r="T123" s="229">
        <f>T124+T127+T132+T135+T137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0" t="s">
        <v>116</v>
      </c>
      <c r="AT123" s="231" t="s">
        <v>72</v>
      </c>
      <c r="AU123" s="231" t="s">
        <v>73</v>
      </c>
      <c r="AY123" s="230" t="s">
        <v>115</v>
      </c>
      <c r="BK123" s="232">
        <f>BK124+BK127+BK132+BK135+BK137</f>
        <v>0</v>
      </c>
    </row>
    <row r="124" s="12" customFormat="1" ht="22.8" customHeight="1">
      <c r="A124" s="12"/>
      <c r="B124" s="219"/>
      <c r="C124" s="220"/>
      <c r="D124" s="221" t="s">
        <v>72</v>
      </c>
      <c r="E124" s="233" t="s">
        <v>511</v>
      </c>
      <c r="F124" s="233" t="s">
        <v>512</v>
      </c>
      <c r="G124" s="220"/>
      <c r="H124" s="220"/>
      <c r="I124" s="223"/>
      <c r="J124" s="234">
        <f>BK124</f>
        <v>0</v>
      </c>
      <c r="K124" s="220"/>
      <c r="L124" s="225"/>
      <c r="M124" s="226"/>
      <c r="N124" s="227"/>
      <c r="O124" s="227"/>
      <c r="P124" s="228">
        <f>SUM(P125:P126)</f>
        <v>0</v>
      </c>
      <c r="Q124" s="227"/>
      <c r="R124" s="228">
        <f>SUM(R125:R126)</f>
        <v>0</v>
      </c>
      <c r="S124" s="227"/>
      <c r="T124" s="229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0" t="s">
        <v>116</v>
      </c>
      <c r="AT124" s="231" t="s">
        <v>72</v>
      </c>
      <c r="AU124" s="231" t="s">
        <v>81</v>
      </c>
      <c r="AY124" s="230" t="s">
        <v>115</v>
      </c>
      <c r="BK124" s="232">
        <f>SUM(BK125:BK126)</f>
        <v>0</v>
      </c>
    </row>
    <row r="125" s="2" customFormat="1" ht="16.5" customHeight="1">
      <c r="A125" s="38"/>
      <c r="B125" s="39"/>
      <c r="C125" s="235" t="s">
        <v>81</v>
      </c>
      <c r="D125" s="235" t="s">
        <v>118</v>
      </c>
      <c r="E125" s="236" t="s">
        <v>513</v>
      </c>
      <c r="F125" s="237" t="s">
        <v>514</v>
      </c>
      <c r="G125" s="238" t="s">
        <v>515</v>
      </c>
      <c r="H125" s="239">
        <v>1</v>
      </c>
      <c r="I125" s="240"/>
      <c r="J125" s="241">
        <f>ROUND(I125*H125,2)</f>
        <v>0</v>
      </c>
      <c r="K125" s="237" t="s">
        <v>516</v>
      </c>
      <c r="L125" s="44"/>
      <c r="M125" s="242" t="s">
        <v>1</v>
      </c>
      <c r="N125" s="243" t="s">
        <v>38</v>
      </c>
      <c r="O125" s="91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6" t="s">
        <v>517</v>
      </c>
      <c r="AT125" s="246" t="s">
        <v>118</v>
      </c>
      <c r="AU125" s="246" t="s">
        <v>83</v>
      </c>
      <c r="AY125" s="17" t="s">
        <v>115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17" t="s">
        <v>81</v>
      </c>
      <c r="BK125" s="247">
        <f>ROUND(I125*H125,2)</f>
        <v>0</v>
      </c>
      <c r="BL125" s="17" t="s">
        <v>517</v>
      </c>
      <c r="BM125" s="246" t="s">
        <v>518</v>
      </c>
    </row>
    <row r="126" s="2" customFormat="1" ht="16.5" customHeight="1">
      <c r="A126" s="38"/>
      <c r="B126" s="39"/>
      <c r="C126" s="235" t="s">
        <v>83</v>
      </c>
      <c r="D126" s="235" t="s">
        <v>118</v>
      </c>
      <c r="E126" s="236" t="s">
        <v>519</v>
      </c>
      <c r="F126" s="237" t="s">
        <v>520</v>
      </c>
      <c r="G126" s="238" t="s">
        <v>515</v>
      </c>
      <c r="H126" s="239">
        <v>1</v>
      </c>
      <c r="I126" s="240"/>
      <c r="J126" s="241">
        <f>ROUND(I126*H126,2)</f>
        <v>0</v>
      </c>
      <c r="K126" s="237" t="s">
        <v>521</v>
      </c>
      <c r="L126" s="44"/>
      <c r="M126" s="242" t="s">
        <v>1</v>
      </c>
      <c r="N126" s="243" t="s">
        <v>38</v>
      </c>
      <c r="O126" s="91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6" t="s">
        <v>517</v>
      </c>
      <c r="AT126" s="246" t="s">
        <v>118</v>
      </c>
      <c r="AU126" s="246" t="s">
        <v>83</v>
      </c>
      <c r="AY126" s="17" t="s">
        <v>115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17" t="s">
        <v>81</v>
      </c>
      <c r="BK126" s="247">
        <f>ROUND(I126*H126,2)</f>
        <v>0</v>
      </c>
      <c r="BL126" s="17" t="s">
        <v>517</v>
      </c>
      <c r="BM126" s="246" t="s">
        <v>522</v>
      </c>
    </row>
    <row r="127" s="12" customFormat="1" ht="22.8" customHeight="1">
      <c r="A127" s="12"/>
      <c r="B127" s="219"/>
      <c r="C127" s="220"/>
      <c r="D127" s="221" t="s">
        <v>72</v>
      </c>
      <c r="E127" s="233" t="s">
        <v>523</v>
      </c>
      <c r="F127" s="233" t="s">
        <v>524</v>
      </c>
      <c r="G127" s="220"/>
      <c r="H127" s="220"/>
      <c r="I127" s="223"/>
      <c r="J127" s="234">
        <f>BK127</f>
        <v>0</v>
      </c>
      <c r="K127" s="220"/>
      <c r="L127" s="225"/>
      <c r="M127" s="226"/>
      <c r="N127" s="227"/>
      <c r="O127" s="227"/>
      <c r="P127" s="228">
        <f>SUM(P128:P131)</f>
        <v>0</v>
      </c>
      <c r="Q127" s="227"/>
      <c r="R127" s="228">
        <f>SUM(R128:R131)</f>
        <v>0</v>
      </c>
      <c r="S127" s="227"/>
      <c r="T127" s="229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0" t="s">
        <v>116</v>
      </c>
      <c r="AT127" s="231" t="s">
        <v>72</v>
      </c>
      <c r="AU127" s="231" t="s">
        <v>81</v>
      </c>
      <c r="AY127" s="230" t="s">
        <v>115</v>
      </c>
      <c r="BK127" s="232">
        <f>SUM(BK128:BK131)</f>
        <v>0</v>
      </c>
    </row>
    <row r="128" s="2" customFormat="1" ht="16.5" customHeight="1">
      <c r="A128" s="38"/>
      <c r="B128" s="39"/>
      <c r="C128" s="235" t="s">
        <v>134</v>
      </c>
      <c r="D128" s="235" t="s">
        <v>118</v>
      </c>
      <c r="E128" s="236" t="s">
        <v>525</v>
      </c>
      <c r="F128" s="237" t="s">
        <v>524</v>
      </c>
      <c r="G128" s="238" t="s">
        <v>515</v>
      </c>
      <c r="H128" s="239">
        <v>1</v>
      </c>
      <c r="I128" s="240"/>
      <c r="J128" s="241">
        <f>ROUND(I128*H128,2)</f>
        <v>0</v>
      </c>
      <c r="K128" s="237" t="s">
        <v>521</v>
      </c>
      <c r="L128" s="44"/>
      <c r="M128" s="242" t="s">
        <v>1</v>
      </c>
      <c r="N128" s="243" t="s">
        <v>38</v>
      </c>
      <c r="O128" s="91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6" t="s">
        <v>517</v>
      </c>
      <c r="AT128" s="246" t="s">
        <v>118</v>
      </c>
      <c r="AU128" s="246" t="s">
        <v>83</v>
      </c>
      <c r="AY128" s="17" t="s">
        <v>115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7" t="s">
        <v>81</v>
      </c>
      <c r="BK128" s="247">
        <f>ROUND(I128*H128,2)</f>
        <v>0</v>
      </c>
      <c r="BL128" s="17" t="s">
        <v>517</v>
      </c>
      <c r="BM128" s="246" t="s">
        <v>526</v>
      </c>
    </row>
    <row r="129" s="13" customFormat="1">
      <c r="A129" s="13"/>
      <c r="B129" s="248"/>
      <c r="C129" s="249"/>
      <c r="D129" s="250" t="s">
        <v>125</v>
      </c>
      <c r="E129" s="251" t="s">
        <v>1</v>
      </c>
      <c r="F129" s="252" t="s">
        <v>81</v>
      </c>
      <c r="G129" s="249"/>
      <c r="H129" s="253">
        <v>1</v>
      </c>
      <c r="I129" s="254"/>
      <c r="J129" s="249"/>
      <c r="K129" s="249"/>
      <c r="L129" s="255"/>
      <c r="M129" s="256"/>
      <c r="N129" s="257"/>
      <c r="O129" s="257"/>
      <c r="P129" s="257"/>
      <c r="Q129" s="257"/>
      <c r="R129" s="257"/>
      <c r="S129" s="257"/>
      <c r="T129" s="25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9" t="s">
        <v>125</v>
      </c>
      <c r="AU129" s="259" t="s">
        <v>83</v>
      </c>
      <c r="AV129" s="13" t="s">
        <v>83</v>
      </c>
      <c r="AW129" s="13" t="s">
        <v>30</v>
      </c>
      <c r="AX129" s="13" t="s">
        <v>81</v>
      </c>
      <c r="AY129" s="259" t="s">
        <v>115</v>
      </c>
    </row>
    <row r="130" s="2" customFormat="1" ht="16.5" customHeight="1">
      <c r="A130" s="38"/>
      <c r="B130" s="39"/>
      <c r="C130" s="235" t="s">
        <v>123</v>
      </c>
      <c r="D130" s="235" t="s">
        <v>118</v>
      </c>
      <c r="E130" s="236" t="s">
        <v>527</v>
      </c>
      <c r="F130" s="237" t="s">
        <v>528</v>
      </c>
      <c r="G130" s="238" t="s">
        <v>515</v>
      </c>
      <c r="H130" s="239">
        <v>1</v>
      </c>
      <c r="I130" s="240"/>
      <c r="J130" s="241">
        <f>ROUND(I130*H130,2)</f>
        <v>0</v>
      </c>
      <c r="K130" s="237" t="s">
        <v>521</v>
      </c>
      <c r="L130" s="44"/>
      <c r="M130" s="242" t="s">
        <v>1</v>
      </c>
      <c r="N130" s="243" t="s">
        <v>38</v>
      </c>
      <c r="O130" s="91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6" t="s">
        <v>517</v>
      </c>
      <c r="AT130" s="246" t="s">
        <v>118</v>
      </c>
      <c r="AU130" s="246" t="s">
        <v>83</v>
      </c>
      <c r="AY130" s="17" t="s">
        <v>115</v>
      </c>
      <c r="BE130" s="247">
        <f>IF(N130="základní",J130,0)</f>
        <v>0</v>
      </c>
      <c r="BF130" s="247">
        <f>IF(N130="snížená",J130,0)</f>
        <v>0</v>
      </c>
      <c r="BG130" s="247">
        <f>IF(N130="zákl. přenesená",J130,0)</f>
        <v>0</v>
      </c>
      <c r="BH130" s="247">
        <f>IF(N130="sníž. přenesená",J130,0)</f>
        <v>0</v>
      </c>
      <c r="BI130" s="247">
        <f>IF(N130="nulová",J130,0)</f>
        <v>0</v>
      </c>
      <c r="BJ130" s="17" t="s">
        <v>81</v>
      </c>
      <c r="BK130" s="247">
        <f>ROUND(I130*H130,2)</f>
        <v>0</v>
      </c>
      <c r="BL130" s="17" t="s">
        <v>517</v>
      </c>
      <c r="BM130" s="246" t="s">
        <v>529</v>
      </c>
    </row>
    <row r="131" s="2" customFormat="1" ht="16.5" customHeight="1">
      <c r="A131" s="38"/>
      <c r="B131" s="39"/>
      <c r="C131" s="235" t="s">
        <v>116</v>
      </c>
      <c r="D131" s="235" t="s">
        <v>118</v>
      </c>
      <c r="E131" s="236" t="s">
        <v>530</v>
      </c>
      <c r="F131" s="237" t="s">
        <v>531</v>
      </c>
      <c r="G131" s="238" t="s">
        <v>515</v>
      </c>
      <c r="H131" s="239">
        <v>1</v>
      </c>
      <c r="I131" s="240"/>
      <c r="J131" s="241">
        <f>ROUND(I131*H131,2)</f>
        <v>0</v>
      </c>
      <c r="K131" s="237" t="s">
        <v>521</v>
      </c>
      <c r="L131" s="44"/>
      <c r="M131" s="242" t="s">
        <v>1</v>
      </c>
      <c r="N131" s="243" t="s">
        <v>38</v>
      </c>
      <c r="O131" s="91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6" t="s">
        <v>517</v>
      </c>
      <c r="AT131" s="246" t="s">
        <v>118</v>
      </c>
      <c r="AU131" s="246" t="s">
        <v>83</v>
      </c>
      <c r="AY131" s="17" t="s">
        <v>115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7" t="s">
        <v>81</v>
      </c>
      <c r="BK131" s="247">
        <f>ROUND(I131*H131,2)</f>
        <v>0</v>
      </c>
      <c r="BL131" s="17" t="s">
        <v>517</v>
      </c>
      <c r="BM131" s="246" t="s">
        <v>532</v>
      </c>
    </row>
    <row r="132" s="12" customFormat="1" ht="22.8" customHeight="1">
      <c r="A132" s="12"/>
      <c r="B132" s="219"/>
      <c r="C132" s="220"/>
      <c r="D132" s="221" t="s">
        <v>72</v>
      </c>
      <c r="E132" s="233" t="s">
        <v>533</v>
      </c>
      <c r="F132" s="233" t="s">
        <v>534</v>
      </c>
      <c r="G132" s="220"/>
      <c r="H132" s="220"/>
      <c r="I132" s="223"/>
      <c r="J132" s="234">
        <f>BK132</f>
        <v>0</v>
      </c>
      <c r="K132" s="220"/>
      <c r="L132" s="225"/>
      <c r="M132" s="226"/>
      <c r="N132" s="227"/>
      <c r="O132" s="227"/>
      <c r="P132" s="228">
        <f>SUM(P133:P134)</f>
        <v>0</v>
      </c>
      <c r="Q132" s="227"/>
      <c r="R132" s="228">
        <f>SUM(R133:R134)</f>
        <v>0</v>
      </c>
      <c r="S132" s="227"/>
      <c r="T132" s="229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0" t="s">
        <v>116</v>
      </c>
      <c r="AT132" s="231" t="s">
        <v>72</v>
      </c>
      <c r="AU132" s="231" t="s">
        <v>81</v>
      </c>
      <c r="AY132" s="230" t="s">
        <v>115</v>
      </c>
      <c r="BK132" s="232">
        <f>SUM(BK133:BK134)</f>
        <v>0</v>
      </c>
    </row>
    <row r="133" s="2" customFormat="1" ht="16.5" customHeight="1">
      <c r="A133" s="38"/>
      <c r="B133" s="39"/>
      <c r="C133" s="235" t="s">
        <v>147</v>
      </c>
      <c r="D133" s="235" t="s">
        <v>118</v>
      </c>
      <c r="E133" s="236" t="s">
        <v>535</v>
      </c>
      <c r="F133" s="237" t="s">
        <v>536</v>
      </c>
      <c r="G133" s="238" t="s">
        <v>515</v>
      </c>
      <c r="H133" s="239">
        <v>12</v>
      </c>
      <c r="I133" s="240"/>
      <c r="J133" s="241">
        <f>ROUND(I133*H133,2)</f>
        <v>0</v>
      </c>
      <c r="K133" s="237" t="s">
        <v>521</v>
      </c>
      <c r="L133" s="44"/>
      <c r="M133" s="242" t="s">
        <v>1</v>
      </c>
      <c r="N133" s="243" t="s">
        <v>38</v>
      </c>
      <c r="O133" s="91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6" t="s">
        <v>517</v>
      </c>
      <c r="AT133" s="246" t="s">
        <v>118</v>
      </c>
      <c r="AU133" s="246" t="s">
        <v>83</v>
      </c>
      <c r="AY133" s="17" t="s">
        <v>115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7" t="s">
        <v>81</v>
      </c>
      <c r="BK133" s="247">
        <f>ROUND(I133*H133,2)</f>
        <v>0</v>
      </c>
      <c r="BL133" s="17" t="s">
        <v>517</v>
      </c>
      <c r="BM133" s="246" t="s">
        <v>537</v>
      </c>
    </row>
    <row r="134" s="2" customFormat="1" ht="16.5" customHeight="1">
      <c r="A134" s="38"/>
      <c r="B134" s="39"/>
      <c r="C134" s="235" t="s">
        <v>153</v>
      </c>
      <c r="D134" s="235" t="s">
        <v>118</v>
      </c>
      <c r="E134" s="236" t="s">
        <v>538</v>
      </c>
      <c r="F134" s="237" t="s">
        <v>539</v>
      </c>
      <c r="G134" s="238" t="s">
        <v>515</v>
      </c>
      <c r="H134" s="239">
        <v>2</v>
      </c>
      <c r="I134" s="240"/>
      <c r="J134" s="241">
        <f>ROUND(I134*H134,2)</f>
        <v>0</v>
      </c>
      <c r="K134" s="237" t="s">
        <v>521</v>
      </c>
      <c r="L134" s="44"/>
      <c r="M134" s="242" t="s">
        <v>1</v>
      </c>
      <c r="N134" s="243" t="s">
        <v>38</v>
      </c>
      <c r="O134" s="91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6" t="s">
        <v>517</v>
      </c>
      <c r="AT134" s="246" t="s">
        <v>118</v>
      </c>
      <c r="AU134" s="246" t="s">
        <v>83</v>
      </c>
      <c r="AY134" s="17" t="s">
        <v>115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7" t="s">
        <v>81</v>
      </c>
      <c r="BK134" s="247">
        <f>ROUND(I134*H134,2)</f>
        <v>0</v>
      </c>
      <c r="BL134" s="17" t="s">
        <v>517</v>
      </c>
      <c r="BM134" s="246" t="s">
        <v>540</v>
      </c>
    </row>
    <row r="135" s="12" customFormat="1" ht="22.8" customHeight="1">
      <c r="A135" s="12"/>
      <c r="B135" s="219"/>
      <c r="C135" s="220"/>
      <c r="D135" s="221" t="s">
        <v>72</v>
      </c>
      <c r="E135" s="233" t="s">
        <v>541</v>
      </c>
      <c r="F135" s="233" t="s">
        <v>542</v>
      </c>
      <c r="G135" s="220"/>
      <c r="H135" s="220"/>
      <c r="I135" s="223"/>
      <c r="J135" s="234">
        <f>BK135</f>
        <v>0</v>
      </c>
      <c r="K135" s="220"/>
      <c r="L135" s="225"/>
      <c r="M135" s="226"/>
      <c r="N135" s="227"/>
      <c r="O135" s="227"/>
      <c r="P135" s="228">
        <f>P136</f>
        <v>0</v>
      </c>
      <c r="Q135" s="227"/>
      <c r="R135" s="228">
        <f>R136</f>
        <v>0</v>
      </c>
      <c r="S135" s="227"/>
      <c r="T135" s="229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0" t="s">
        <v>116</v>
      </c>
      <c r="AT135" s="231" t="s">
        <v>72</v>
      </c>
      <c r="AU135" s="231" t="s">
        <v>81</v>
      </c>
      <c r="AY135" s="230" t="s">
        <v>115</v>
      </c>
      <c r="BK135" s="232">
        <f>BK136</f>
        <v>0</v>
      </c>
    </row>
    <row r="136" s="2" customFormat="1" ht="16.5" customHeight="1">
      <c r="A136" s="38"/>
      <c r="B136" s="39"/>
      <c r="C136" s="235" t="s">
        <v>157</v>
      </c>
      <c r="D136" s="235" t="s">
        <v>118</v>
      </c>
      <c r="E136" s="236" t="s">
        <v>543</v>
      </c>
      <c r="F136" s="237" t="s">
        <v>544</v>
      </c>
      <c r="G136" s="238" t="s">
        <v>545</v>
      </c>
      <c r="H136" s="239">
        <v>1</v>
      </c>
      <c r="I136" s="240"/>
      <c r="J136" s="241">
        <f>ROUND(I136*H136,2)</f>
        <v>0</v>
      </c>
      <c r="K136" s="237" t="s">
        <v>521</v>
      </c>
      <c r="L136" s="44"/>
      <c r="M136" s="242" t="s">
        <v>1</v>
      </c>
      <c r="N136" s="243" t="s">
        <v>38</v>
      </c>
      <c r="O136" s="91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6" t="s">
        <v>517</v>
      </c>
      <c r="AT136" s="246" t="s">
        <v>118</v>
      </c>
      <c r="AU136" s="246" t="s">
        <v>83</v>
      </c>
      <c r="AY136" s="17" t="s">
        <v>115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7" t="s">
        <v>81</v>
      </c>
      <c r="BK136" s="247">
        <f>ROUND(I136*H136,2)</f>
        <v>0</v>
      </c>
      <c r="BL136" s="17" t="s">
        <v>517</v>
      </c>
      <c r="BM136" s="246" t="s">
        <v>546</v>
      </c>
    </row>
    <row r="137" s="12" customFormat="1" ht="22.8" customHeight="1">
      <c r="A137" s="12"/>
      <c r="B137" s="219"/>
      <c r="C137" s="220"/>
      <c r="D137" s="221" t="s">
        <v>72</v>
      </c>
      <c r="E137" s="233" t="s">
        <v>547</v>
      </c>
      <c r="F137" s="233" t="s">
        <v>548</v>
      </c>
      <c r="G137" s="220"/>
      <c r="H137" s="220"/>
      <c r="I137" s="223"/>
      <c r="J137" s="234">
        <f>BK137</f>
        <v>0</v>
      </c>
      <c r="K137" s="220"/>
      <c r="L137" s="225"/>
      <c r="M137" s="226"/>
      <c r="N137" s="227"/>
      <c r="O137" s="227"/>
      <c r="P137" s="228">
        <f>P138</f>
        <v>0</v>
      </c>
      <c r="Q137" s="227"/>
      <c r="R137" s="228">
        <f>R138</f>
        <v>0</v>
      </c>
      <c r="S137" s="227"/>
      <c r="T137" s="229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0" t="s">
        <v>116</v>
      </c>
      <c r="AT137" s="231" t="s">
        <v>72</v>
      </c>
      <c r="AU137" s="231" t="s">
        <v>81</v>
      </c>
      <c r="AY137" s="230" t="s">
        <v>115</v>
      </c>
      <c r="BK137" s="232">
        <f>BK138</f>
        <v>0</v>
      </c>
    </row>
    <row r="138" s="2" customFormat="1" ht="16.5" customHeight="1">
      <c r="A138" s="38"/>
      <c r="B138" s="39"/>
      <c r="C138" s="235" t="s">
        <v>162</v>
      </c>
      <c r="D138" s="235" t="s">
        <v>118</v>
      </c>
      <c r="E138" s="236" t="s">
        <v>549</v>
      </c>
      <c r="F138" s="237" t="s">
        <v>550</v>
      </c>
      <c r="G138" s="238" t="s">
        <v>545</v>
      </c>
      <c r="H138" s="239">
        <v>1</v>
      </c>
      <c r="I138" s="240"/>
      <c r="J138" s="241">
        <f>ROUND(I138*H138,2)</f>
        <v>0</v>
      </c>
      <c r="K138" s="237" t="s">
        <v>521</v>
      </c>
      <c r="L138" s="44"/>
      <c r="M138" s="297" t="s">
        <v>1</v>
      </c>
      <c r="N138" s="298" t="s">
        <v>38</v>
      </c>
      <c r="O138" s="299"/>
      <c r="P138" s="300">
        <f>O138*H138</f>
        <v>0</v>
      </c>
      <c r="Q138" s="300">
        <v>0</v>
      </c>
      <c r="R138" s="300">
        <f>Q138*H138</f>
        <v>0</v>
      </c>
      <c r="S138" s="300">
        <v>0</v>
      </c>
      <c r="T138" s="301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6" t="s">
        <v>517</v>
      </c>
      <c r="AT138" s="246" t="s">
        <v>118</v>
      </c>
      <c r="AU138" s="246" t="s">
        <v>83</v>
      </c>
      <c r="AY138" s="17" t="s">
        <v>115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7" t="s">
        <v>81</v>
      </c>
      <c r="BK138" s="247">
        <f>ROUND(I138*H138,2)</f>
        <v>0</v>
      </c>
      <c r="BL138" s="17" t="s">
        <v>517</v>
      </c>
      <c r="BM138" s="246" t="s">
        <v>551</v>
      </c>
    </row>
    <row r="139" s="2" customFormat="1" ht="6.96" customHeight="1">
      <c r="A139" s="38"/>
      <c r="B139" s="66"/>
      <c r="C139" s="67"/>
      <c r="D139" s="67"/>
      <c r="E139" s="67"/>
      <c r="F139" s="67"/>
      <c r="G139" s="67"/>
      <c r="H139" s="67"/>
      <c r="I139" s="183"/>
      <c r="J139" s="67"/>
      <c r="K139" s="67"/>
      <c r="L139" s="44"/>
      <c r="M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</sheetData>
  <sheetProtection sheet="1" autoFilter="0" formatColumns="0" formatRows="0" objects="1" scenarios="1" spinCount="100000" saltValue="LfO/IhAxrO1HsUSVU0IKFPsyqJ3bIjyru1PYxtAOLmU4hrQyoxW87bnj00IoYhlSumD4x8zGQQF4B2Mw0lI+mg==" hashValue="Q2wmcRHyHdiphU6PUG4fTlVbYAPydB1863djE/azUnpeREfmoB9MeiO69OyhSQuPydrXAsXpNf6xScNqYEEm5g==" algorithmName="SHA-512" password="CC35"/>
  <autoFilter ref="C121:K13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Kugler Miroslav, Ing.</dc:creator>
  <cp:lastModifiedBy>Kugler Miroslav, Ing.</cp:lastModifiedBy>
  <dcterms:created xsi:type="dcterms:W3CDTF">2020-03-24T08:47:31Z</dcterms:created>
  <dcterms:modified xsi:type="dcterms:W3CDTF">2020-03-24T08:47:39Z</dcterms:modified>
</cp:coreProperties>
</file>