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propustku ...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Oprava propustku ...'!$C$125:$K$241</definedName>
    <definedName name="_xlnm.Print_Area" localSheetId="1">'SO 01 - Oprava propustku ...'!$C$4:$J$76,'SO 01 - Oprava propustku ...'!$C$113:$K$241</definedName>
    <definedName name="_xlnm.Print_Titles" localSheetId="1">'SO 01 - Oprava propustku ...'!$125:$125</definedName>
    <definedName name="_xlnm._FilterDatabase" localSheetId="2" hidden="1">'VRN - Vedlejší rozpočtové...'!$C$121:$K$133</definedName>
    <definedName name="_xlnm.Print_Area" localSheetId="2">'VRN - Vedlejší rozpočtové...'!$C$4:$J$76,'VRN - Vedlejší rozpočtové...'!$C$109:$K$133</definedName>
    <definedName name="_xlnm.Print_Titles" localSheetId="2">'VRN - Vedlejší rozpočtové...'!$121:$121</definedName>
  </definedNames>
  <calcPr/>
</workbook>
</file>

<file path=xl/calcChain.xml><?xml version="1.0" encoding="utf-8"?>
<calcChain xmlns="http://schemas.openxmlformats.org/spreadsheetml/2006/main">
  <c i="3" l="1" r="J131"/>
  <c r="J37"/>
  <c r="J36"/>
  <c i="1" r="AY96"/>
  <c i="3" r="J35"/>
  <c i="1" r="AX96"/>
  <c i="3" r="BI133"/>
  <c r="BH133"/>
  <c r="BG133"/>
  <c r="BF133"/>
  <c r="T133"/>
  <c r="T132"/>
  <c r="R133"/>
  <c r="R132"/>
  <c r="P133"/>
  <c r="P132"/>
  <c r="J101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R123"/>
  <c r="R122"/>
  <c r="P125"/>
  <c r="P124"/>
  <c r="P123"/>
  <c r="P122"/>
  <c i="1" r="AU96"/>
  <c i="3"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89"/>
  <c r="E7"/>
  <c r="E112"/>
  <c i="2" r="J37"/>
  <c r="J36"/>
  <c i="1" r="AY95"/>
  <c i="2" r="J35"/>
  <c i="1" r="AX95"/>
  <c i="2"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T223"/>
  <c r="R224"/>
  <c r="R223"/>
  <c r="P224"/>
  <c r="P223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F120"/>
  <c r="E118"/>
  <c r="F89"/>
  <c r="E87"/>
  <c r="J24"/>
  <c r="E24"/>
  <c r="J123"/>
  <c r="J23"/>
  <c r="J21"/>
  <c r="E21"/>
  <c r="J122"/>
  <c r="J20"/>
  <c r="J18"/>
  <c r="E18"/>
  <c r="F123"/>
  <c r="J17"/>
  <c r="J15"/>
  <c r="E15"/>
  <c r="F122"/>
  <c r="J14"/>
  <c r="J12"/>
  <c r="J89"/>
  <c r="E7"/>
  <c r="E85"/>
  <c i="1" r="L90"/>
  <c r="AM90"/>
  <c r="AM89"/>
  <c r="L89"/>
  <c r="AM87"/>
  <c r="L87"/>
  <c r="L85"/>
  <c r="L84"/>
  <c i="3" r="BK133"/>
  <c r="J127"/>
  <c r="BK125"/>
  <c i="2" r="BK241"/>
  <c r="J241"/>
  <c r="J239"/>
  <c r="BK236"/>
  <c r="BK234"/>
  <c r="J230"/>
  <c r="BK227"/>
  <c r="J224"/>
  <c r="BK218"/>
  <c r="J217"/>
  <c r="J216"/>
  <c r="J212"/>
  <c r="J204"/>
  <c r="BK200"/>
  <c r="J196"/>
  <c r="J192"/>
  <c r="J190"/>
  <c r="BK186"/>
  <c r="J170"/>
  <c r="BK165"/>
  <c r="BK152"/>
  <c r="BK146"/>
  <c r="J144"/>
  <c r="BK134"/>
  <c i="1" r="AS94"/>
  <c i="3" r="J133"/>
  <c r="J130"/>
  <c r="BK127"/>
  <c i="2" r="BK239"/>
  <c r="BK230"/>
  <c r="J227"/>
  <c r="J220"/>
  <c r="BK217"/>
  <c r="BK216"/>
  <c r="J208"/>
  <c r="BK204"/>
  <c r="BK190"/>
  <c r="J186"/>
  <c r="BK183"/>
  <c r="BK179"/>
  <c r="J177"/>
  <c r="BK174"/>
  <c r="BK172"/>
  <c r="BK168"/>
  <c r="J161"/>
  <c r="J159"/>
  <c r="J156"/>
  <c r="J146"/>
  <c r="BK144"/>
  <c r="BK142"/>
  <c r="BK140"/>
  <c r="BK138"/>
  <c r="J134"/>
  <c r="J132"/>
  <c i="3" r="BK130"/>
  <c r="J125"/>
  <c i="2" r="J236"/>
  <c r="BK224"/>
  <c r="J221"/>
  <c r="BK220"/>
  <c r="J215"/>
  <c r="BK196"/>
  <c r="BK192"/>
  <c r="BK188"/>
  <c r="J179"/>
  <c r="BK170"/>
  <c r="J168"/>
  <c r="J165"/>
  <c r="BK161"/>
  <c r="BK159"/>
  <c r="BK156"/>
  <c r="BK154"/>
  <c r="BK150"/>
  <c r="J142"/>
  <c r="J138"/>
  <c r="BK128"/>
  <c r="J234"/>
  <c r="BK221"/>
  <c r="J218"/>
  <c r="BK215"/>
  <c r="BK212"/>
  <c r="BK208"/>
  <c r="J200"/>
  <c r="J188"/>
  <c r="J183"/>
  <c r="BK177"/>
  <c r="J174"/>
  <c r="J172"/>
  <c r="J154"/>
  <c r="J152"/>
  <c r="J150"/>
  <c r="J140"/>
  <c r="BK132"/>
  <c r="J128"/>
  <c i="3" l="1" r="T123"/>
  <c r="T122"/>
  <c i="2" r="BK127"/>
  <c r="T127"/>
  <c r="P176"/>
  <c r="P167"/>
  <c r="P163"/>
  <c r="R176"/>
  <c r="R167"/>
  <c r="R163"/>
  <c r="P185"/>
  <c r="BK214"/>
  <c r="J214"/>
  <c r="J103"/>
  <c r="P214"/>
  <c r="P226"/>
  <c r="P225"/>
  <c r="R127"/>
  <c r="BK185"/>
  <c r="J185"/>
  <c r="J102"/>
  <c r="T185"/>
  <c r="T214"/>
  <c r="T226"/>
  <c r="T225"/>
  <c r="P127"/>
  <c r="BK176"/>
  <c r="J176"/>
  <c r="J101"/>
  <c r="T176"/>
  <c r="T167"/>
  <c r="T163"/>
  <c r="R185"/>
  <c r="R214"/>
  <c r="BK226"/>
  <c r="J226"/>
  <c r="J106"/>
  <c r="R226"/>
  <c r="R225"/>
  <c r="F92"/>
  <c r="E116"/>
  <c r="J120"/>
  <c r="BE134"/>
  <c r="BE140"/>
  <c r="BE142"/>
  <c r="BE144"/>
  <c r="BE146"/>
  <c r="BE152"/>
  <c r="BE159"/>
  <c r="BE165"/>
  <c r="BE168"/>
  <c r="BE179"/>
  <c r="BE186"/>
  <c r="BE188"/>
  <c r="BE190"/>
  <c r="BE192"/>
  <c r="BE204"/>
  <c r="BE208"/>
  <c r="BE215"/>
  <c r="BE216"/>
  <c r="BE218"/>
  <c r="BE224"/>
  <c r="BE230"/>
  <c r="J91"/>
  <c r="J92"/>
  <c r="BE132"/>
  <c r="BE177"/>
  <c r="BE183"/>
  <c r="BE200"/>
  <c r="BE217"/>
  <c r="BE227"/>
  <c r="BE236"/>
  <c r="BE239"/>
  <c r="BK223"/>
  <c r="J223"/>
  <c r="J104"/>
  <c i="3" r="J91"/>
  <c r="J92"/>
  <c r="J116"/>
  <c r="F119"/>
  <c r="BE130"/>
  <c r="BE133"/>
  <c i="2" r="F91"/>
  <c r="BE150"/>
  <c r="BE154"/>
  <c r="BE156"/>
  <c r="BE170"/>
  <c r="BE196"/>
  <c r="BE212"/>
  <c r="BE220"/>
  <c r="BE234"/>
  <c r="BK167"/>
  <c r="J167"/>
  <c r="J100"/>
  <c i="3" r="F91"/>
  <c r="BE125"/>
  <c r="BE127"/>
  <c r="BK124"/>
  <c r="J124"/>
  <c r="J98"/>
  <c i="2" r="BE128"/>
  <c r="BE138"/>
  <c r="BE161"/>
  <c r="BE172"/>
  <c r="BE174"/>
  <c r="BE221"/>
  <c r="BE241"/>
  <c r="BK164"/>
  <c r="J164"/>
  <c r="J99"/>
  <c i="3" r="E85"/>
  <c r="BK126"/>
  <c r="J126"/>
  <c r="J99"/>
  <c r="BK129"/>
  <c r="J129"/>
  <c r="J100"/>
  <c r="BK132"/>
  <c r="J132"/>
  <c r="J102"/>
  <c r="F35"/>
  <c i="1" r="BB96"/>
  <c i="3" r="F36"/>
  <c i="1" r="BC96"/>
  <c i="3" r="F34"/>
  <c i="1" r="BA96"/>
  <c i="2" r="F35"/>
  <c i="1" r="BB95"/>
  <c i="3" r="J34"/>
  <c i="1" r="AW96"/>
  <c i="2" r="F36"/>
  <c i="1" r="BC95"/>
  <c i="2" r="J34"/>
  <c i="1" r="AW95"/>
  <c i="3" r="F37"/>
  <c i="1" r="BD96"/>
  <c i="2" r="F34"/>
  <c i="1" r="BA95"/>
  <c i="2" r="F37"/>
  <c i="1" r="BD95"/>
  <c i="2" l="1" r="P126"/>
  <c i="1" r="AU95"/>
  <c i="2" r="R126"/>
  <c r="T126"/>
  <c r="J127"/>
  <c r="J97"/>
  <c r="BK225"/>
  <c r="J225"/>
  <c r="J105"/>
  <c i="3" r="BK123"/>
  <c r="J123"/>
  <c r="J97"/>
  <c i="2" r="BK163"/>
  <c r="J163"/>
  <c r="J98"/>
  <c i="1" r="AU94"/>
  <c r="BA94"/>
  <c r="AW94"/>
  <c r="AK30"/>
  <c r="BC94"/>
  <c r="W32"/>
  <c r="BB94"/>
  <c r="AX94"/>
  <c i="3" r="J33"/>
  <c i="1" r="AV96"/>
  <c r="AT96"/>
  <c i="3" r="F33"/>
  <c i="1" r="AZ96"/>
  <c i="2" r="F33"/>
  <c i="1" r="AZ95"/>
  <c i="2" r="J33"/>
  <c i="1" r="AV95"/>
  <c r="AT95"/>
  <c r="BD94"/>
  <c r="W33"/>
  <c i="2" l="1" r="BK126"/>
  <c r="J126"/>
  <c r="J96"/>
  <c i="3" r="BK122"/>
  <c r="J122"/>
  <c r="J96"/>
  <c i="1" r="AZ94"/>
  <c r="AV94"/>
  <c r="AK29"/>
  <c r="W31"/>
  <c r="AY94"/>
  <c r="W30"/>
  <c i="2" l="1" r="J30"/>
  <c i="1" r="AG95"/>
  <c r="AN95"/>
  <c r="AT94"/>
  <c r="W29"/>
  <c i="3" r="J30"/>
  <c i="1" r="AG96"/>
  <c r="AN96"/>
  <c i="2" l="1" r="J39"/>
  <c i="3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<sst xmlns="http://schemas.openxmlformats.org/spreadsheetml/2006/main">
  <si>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</si>
  <si>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</si>
  <si>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</si>
  <si>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</si>
  <si>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</si>
  <si>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{2130ef29-f270-4841-8ff9-dc7a6d0b6a08}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</si>
  <si>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</si>
  <si>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</si>
  <si>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</si>
  <si>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</si>
  <si>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</si>
  <si>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</si>
  <si>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</si>
  <si>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</si>
  <si>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D19027-02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</si>
  <si>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</si>
  <si>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</si>
  <si>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propustku v 64,405</t>
  </si>
  <si>
    <t>KSO:</t>
  </si>
  <si>
    <t>CC-CZ:</t>
  </si>
  <si>
    <t>Místo:</t>
  </si>
  <si>
    <t xml:space="preserve"> </t>
  </si>
  <si>
    <t>Datum:</t>
  </si>
  <si>
    <t>14. 2. 2020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</si>
  <si>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</si>
  <si>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</si>
  <si>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</si>
  <si>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</si>
  <si>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</si>
  <si>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</si>
  <si>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</si>
  <si>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</si>
  <si>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</si>
  <si>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</si>
  <si>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</si>
  <si>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</si>
  <si>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</si>
  <si>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</si>
  <si>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</si>
  <si>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</si>
  <si>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</si>
  <si>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</si>
  <si>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</si>
  <si>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</si>
  <si>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</si>
  <si>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</si>
  <si>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</si>
  <si>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</si>
  <si>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</si>
  <si>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</si>
  <si>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</si>
  <si>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</si>
  <si>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</si>
  <si>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</si>
  <si>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</si>
  <si>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</si>
  <si>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</si>
  <si>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</si>
  <si>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</si>
  <si>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</si>
  <si>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</si>
  <si>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</si>
  <si>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</si>
  <si>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</si>
  <si>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</si>
  <si>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</si>
  <si>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</si>
  <si>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</si>
  <si>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</si>
  <si>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</si>
  <si>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</si>
  <si>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</si>
  <si>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</si>
  <si>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</si>
  <si>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</si>
  <si>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</si>
  <si>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</si>
  <si>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</si>
  <si>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</si>
  <si>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propustku v km 64,405</t>
  </si>
  <si>
    <t>STA</t>
  </si>
  <si>
    <t>1</t>
  </si>
  <si>
    <t>{a0288d3c-df31-4090-8a17-c85c35ec3e6b}</t>
  </si>
  <si>
    <t>2</t>
  </si>
  <si>
    <t>VRN</t>
  </si>
  <si>
    <t>Vedlejší rozpočtové náklady</t>
  </si>
  <si>
    <t>{45276200-9aa0-4a70-8487-90454fbdc138}</t>
  </si>
  <si>
    <t>KRYCÍ LIST SOUPISU PRACÍ</t>
  </si>
  <si>
    <t>Objekt:</t>
  </si>
  <si>
    <t>SO 01 - Oprava propustku v km 64,405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</si>
  <si>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</si>
  <si>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</si>
  <si>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</si>
  <si>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</si>
  <si>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</si>
  <si>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</si>
  <si>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HSV - Práce a dodávky HSV</t>
  </si>
  <si>
    <t xml:space="preserve">    2 - Zakládání</t>
  </si>
  <si>
    <t xml:space="preserve">    3 - Svislé a kompletní konstrukce</t>
  </si>
  <si>
    <t xml:space="preserve">      4 - Vodorovné konstrukce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</si>
  <si>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</si>
  <si>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</si>
  <si>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</si>
  <si>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</si>
  <si>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</si>
  <si>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</si>
  <si>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</si>
  <si>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</si>
  <si>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</si>
  <si>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</si>
  <si>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</si>
  <si>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</si>
  <si>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</si>
  <si>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</si>
  <si>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</si>
  <si>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</si>
  <si>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</si>
  <si>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</si>
  <si>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</si>
  <si>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</si>
  <si>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</si>
  <si>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111251201</t>
  </si>
  <si>
    <t>Odstranění křovin a stromů průměru kmene do 100 mm i s kořeny sklonu terénu přes 1:5 z celkové plochy do 100 m2 strojně</t>
  </si>
  <si>
    <t>m2</t>
  </si>
  <si>
    <t>CS ÚRS 2020 01</t>
  </si>
  <si>
    <t>4</t>
  </si>
  <si>
    <t>-1434638710</t>
  </si>
  <si>
    <t>VV</t>
  </si>
  <si>
    <t>"Vpravo"10*2,5</t>
  </si>
  <si>
    <t>"Vlevo"10*3</t>
  </si>
  <si>
    <t>Součet</t>
  </si>
  <si>
    <t>115101301</t>
  </si>
  <si>
    <t>Pohotovost čerpací soupravy pro dopravní výšku do 10 m přítok do 500 l/min</t>
  </si>
  <si>
    <t>den</t>
  </si>
  <si>
    <t>-1877122358</t>
  </si>
  <si>
    <t>10</t>
  </si>
  <si>
    <t>3</t>
  </si>
  <si>
    <t>121103112</t>
  </si>
  <si>
    <t>Skrývka zemin schopných zúrodnění ve svahu do 1:2</t>
  </si>
  <si>
    <t>m3</t>
  </si>
  <si>
    <t>-481744529</t>
  </si>
  <si>
    <t>"Vpravo"25*0,1</t>
  </si>
  <si>
    <t>"Vlevo"30*0,1</t>
  </si>
  <si>
    <t>122352501</t>
  </si>
  <si>
    <t>Odkopávky a prokopávky nezapažené pro spodní stavbu železnic v hornině třídy těžitelnosti II, skupiny 4 objem do 100 m3 strojně</t>
  </si>
  <si>
    <t>-618200889</t>
  </si>
  <si>
    <t>"Výkopy za římsou vprav i vlevo"(4,5+3,5)*0,7*0,8</t>
  </si>
  <si>
    <t>5</t>
  </si>
  <si>
    <t>129153101</t>
  </si>
  <si>
    <t>Čištění otevřených koryt vodotečí šíře dna do 5 m hl do 2,5 m v hornině třídy těžitelnosti I skupiny 1 a 2 strojně</t>
  </si>
  <si>
    <t>1273318956</t>
  </si>
  <si>
    <t>"vyčištění příkopů na vtoku a výtoku" 15</t>
  </si>
  <si>
    <t>6</t>
  </si>
  <si>
    <t>162751137</t>
  </si>
  <si>
    <t>Vodorovné přemístění do 10000 m výkopku/sypaniny z horniny třídy těžitelnosti II, skupiny 4 a 5</t>
  </si>
  <si>
    <t>30851162</t>
  </si>
  <si>
    <t>"odvoz na skládku"4,48+15</t>
  </si>
  <si>
    <t>7</t>
  </si>
  <si>
    <t>171112221</t>
  </si>
  <si>
    <t>Uložení sypaniny z hornin nesoudržných sypkých do násypů přes 3 m3 pro spodní stavbu železnic</t>
  </si>
  <si>
    <t>753246958</t>
  </si>
  <si>
    <t>"dosypání za římsami"4,48</t>
  </si>
  <si>
    <t>8</t>
  </si>
  <si>
    <t>171151101</t>
  </si>
  <si>
    <t>Hutnění boků násypů pro jakýkoliv sklon a míru zhutnění svahu</t>
  </si>
  <si>
    <t>730525923</t>
  </si>
  <si>
    <t>"Vpravo"10*2</t>
  </si>
  <si>
    <t>"Vlevo"10*2,5</t>
  </si>
  <si>
    <t>9</t>
  </si>
  <si>
    <t>171201221</t>
  </si>
  <si>
    <t>Poplatek za uložení na skládce (skládkovné) zeminy a kamení kód odpadu 17 05 04</t>
  </si>
  <si>
    <t>t</t>
  </si>
  <si>
    <t>-671440946</t>
  </si>
  <si>
    <t>(4,48+15)*1,8</t>
  </si>
  <si>
    <t>181006111</t>
  </si>
  <si>
    <t>Rozprostření zemin tl vrstvy do 0,1 m schopných zúrodnění v rovině a sklonu do 1:5</t>
  </si>
  <si>
    <t>1917734143</t>
  </si>
  <si>
    <t>45</t>
  </si>
  <si>
    <t>11</t>
  </si>
  <si>
    <t>182201101</t>
  </si>
  <si>
    <t>Svahování násypů</t>
  </si>
  <si>
    <t>-1159881700</t>
  </si>
  <si>
    <t>12</t>
  </si>
  <si>
    <t>183405212</t>
  </si>
  <si>
    <t>Výsev trávníku hydroosevem na hlušinu</t>
  </si>
  <si>
    <t>-1837361403</t>
  </si>
  <si>
    <t>"výsev na upravované části náspu" 50</t>
  </si>
  <si>
    <t>13</t>
  </si>
  <si>
    <t>M</t>
  </si>
  <si>
    <t>005724700</t>
  </si>
  <si>
    <t>osivo směs travní univerzál</t>
  </si>
  <si>
    <t>kg</t>
  </si>
  <si>
    <t>1802263304</t>
  </si>
  <si>
    <t>50*0,025 'Přepočtené koeficientem množství</t>
  </si>
  <si>
    <t>14</t>
  </si>
  <si>
    <t>58344197</t>
  </si>
  <si>
    <t>štěrkodrť frakce 0/63</t>
  </si>
  <si>
    <t>1451378369</t>
  </si>
  <si>
    <t>"zásyp plovoucích desek za římsami"4,45*1,8</t>
  </si>
  <si>
    <t>HSV</t>
  </si>
  <si>
    <t>Práce a dodávky HSV</t>
  </si>
  <si>
    <t>Zakládání</t>
  </si>
  <si>
    <t>274311126</t>
  </si>
  <si>
    <t>Základové pasy, prahy, věnce a ostruhy z betonu prostého C 20/25</t>
  </si>
  <si>
    <t>-1614233793</t>
  </si>
  <si>
    <t>"Základový práh dlažby"2*0,4*0,8*2,5</t>
  </si>
  <si>
    <t>Svislé a kompletní konstrukce</t>
  </si>
  <si>
    <t>16</t>
  </si>
  <si>
    <t>317321118</t>
  </si>
  <si>
    <t>Mostní římsy ze ŽB C 30/37</t>
  </si>
  <si>
    <t>-1376871799</t>
  </si>
  <si>
    <t>1,5</t>
  </si>
  <si>
    <t>17</t>
  </si>
  <si>
    <t>317353121</t>
  </si>
  <si>
    <t>Bednění mostních říms všech tvarů - zřízení</t>
  </si>
  <si>
    <t>-1387942985</t>
  </si>
  <si>
    <t>3,15*(0,665+0,645)+2,75*(0,665+0,645)</t>
  </si>
  <si>
    <t>18</t>
  </si>
  <si>
    <t>317353221</t>
  </si>
  <si>
    <t>Bednění mostních říms všech tvarů - odstranění</t>
  </si>
  <si>
    <t>782018060</t>
  </si>
  <si>
    <t>19</t>
  </si>
  <si>
    <t>317361116</t>
  </si>
  <si>
    <t>Výztuž mostních říms z betonářské oceli 10 505</t>
  </si>
  <si>
    <t>934991748</t>
  </si>
  <si>
    <t>200/1000</t>
  </si>
  <si>
    <t>Vodorovné konstrukce</t>
  </si>
  <si>
    <t>20</t>
  </si>
  <si>
    <t>457451133</t>
  </si>
  <si>
    <t>Ochranná betonová vrstva na izolaci přesýpaných objektů tl 60 mm s výztuží sítí beton C 25/30</t>
  </si>
  <si>
    <t>-1967293643</t>
  </si>
  <si>
    <t>"včetně sítě KARI a separační PE folie"5,22</t>
  </si>
  <si>
    <t>465513157</t>
  </si>
  <si>
    <t>Dlažba svahu u opěr z upraveného lomového žulového kamene LK 20 do lože C 25/30 plochy přes 10 m2</t>
  </si>
  <si>
    <t>-571330378</t>
  </si>
  <si>
    <t>"dláždění vlevo"1,8*2,8</t>
  </si>
  <si>
    <t>"dláždění vpravo"3,5*2,5</t>
  </si>
  <si>
    <t>22</t>
  </si>
  <si>
    <t>31316006</t>
  </si>
  <si>
    <t>síť výztužná svařovaná 100x100mm drát D 6mm</t>
  </si>
  <si>
    <t>-594890681</t>
  </si>
  <si>
    <t>"výztuž obkladu z lomového kamene"13,79*1,15</t>
  </si>
  <si>
    <t>Ostatní konstrukce a práce-bourání</t>
  </si>
  <si>
    <t>23</t>
  </si>
  <si>
    <t>936942211</t>
  </si>
  <si>
    <t>Zhotovení tabulky s letopočtem opravy mostu vložením šablony do bednění</t>
  </si>
  <si>
    <t>kus</t>
  </si>
  <si>
    <t>-1950079277</t>
  </si>
  <si>
    <t>24</t>
  </si>
  <si>
    <t>938902452</t>
  </si>
  <si>
    <t>Čištění propustků ručně D do 1000 mm při tl nánosu do 25% DN</t>
  </si>
  <si>
    <t>m</t>
  </si>
  <si>
    <t>359034924</t>
  </si>
  <si>
    <t>4,5</t>
  </si>
  <si>
    <t>25</t>
  </si>
  <si>
    <t>962051111</t>
  </si>
  <si>
    <t>Bourání mostních zdí a pilířů z ŽB</t>
  </si>
  <si>
    <t>-888782983</t>
  </si>
  <si>
    <t>"ubourání ŽB říms"3,1*0,3*0,5+2,7*0,3*0,5</t>
  </si>
  <si>
    <t>26</t>
  </si>
  <si>
    <t>985131111</t>
  </si>
  <si>
    <t>Očištění ploch stěn, rubu kleneb a podlah tlakovou vodou</t>
  </si>
  <si>
    <t>-1726981555</t>
  </si>
  <si>
    <t>"průčelní zdivo vlevo i vpravo" (3,1*1,6)/2*1+(2,8*1,4)/2*1</t>
  </si>
  <si>
    <t>"očištění trouby uvnitř otvoru" 2*3,1415*0,3*4</t>
  </si>
  <si>
    <t>27</t>
  </si>
  <si>
    <t>985323111</t>
  </si>
  <si>
    <t>Spojovací můstek reprofilovaného betonu na cementové bázi tl 1 mm</t>
  </si>
  <si>
    <t>1074050785</t>
  </si>
  <si>
    <t>"trouba uvnitř otvoru 10%" 2*3,1415*0,3*4*0,1</t>
  </si>
  <si>
    <t>28</t>
  </si>
  <si>
    <t>985311113</t>
  </si>
  <si>
    <t>Reprofilace stěn cementovými sanačními maltami tl 30 mm</t>
  </si>
  <si>
    <t>-36362535</t>
  </si>
  <si>
    <t>29</t>
  </si>
  <si>
    <t>985321111</t>
  </si>
  <si>
    <t>Ochranný nátěr výztuže na cementové bázi stěn, líce kleneb a podhledů 1 vrstva tl 1 mm</t>
  </si>
  <si>
    <t>1514405556</t>
  </si>
  <si>
    <t>"průčelní zdivo vlevo i vpravo 10%" ((3,1*1,6)/2*1+(2,8*1,4)/2*1)*0,1</t>
  </si>
  <si>
    <t>30</t>
  </si>
  <si>
    <t>985324211</t>
  </si>
  <si>
    <t>Ochranný akrylátový nátěr betonu dvojnásobný s impregnací (OS-B)</t>
  </si>
  <si>
    <t>619096332</t>
  </si>
  <si>
    <t>"trouba uvnitř otvoru" 2*3,1415*0,3*4</t>
  </si>
  <si>
    <t>31</t>
  </si>
  <si>
    <t>985331114</t>
  </si>
  <si>
    <t>Dodatečné vlepování betonářské výztuže D 14 mm do cementové aktivované malty včetně vyvrtání otvoru</t>
  </si>
  <si>
    <t>-1301892304</t>
  </si>
  <si>
    <t>40*0,3</t>
  </si>
  <si>
    <t>997</t>
  </si>
  <si>
    <t>Přesun sutě</t>
  </si>
  <si>
    <t>32</t>
  </si>
  <si>
    <t>997211111</t>
  </si>
  <si>
    <t>Svislá doprava suti na v 3,5 m</t>
  </si>
  <si>
    <t>-2131062004</t>
  </si>
  <si>
    <t>33</t>
  </si>
  <si>
    <t>997211119</t>
  </si>
  <si>
    <t>Příplatek ZKD 3,5 m výšky u svislé dopravy suti</t>
  </si>
  <si>
    <t>-835000349</t>
  </si>
  <si>
    <t>34</t>
  </si>
  <si>
    <t>997211511</t>
  </si>
  <si>
    <t>Vodorovná doprava suti po suchu na vzdálenost do 1 km</t>
  </si>
  <si>
    <t>364114816</t>
  </si>
  <si>
    <t>35</t>
  </si>
  <si>
    <t>997211519</t>
  </si>
  <si>
    <t>Příplatek ZKD 1 km u vodorovné dopravy suti</t>
  </si>
  <si>
    <t>1516427478</t>
  </si>
  <si>
    <t>"Odvoz suti na skládku 20km"20*2,128</t>
  </si>
  <si>
    <t>36</t>
  </si>
  <si>
    <t>997211611</t>
  </si>
  <si>
    <t>Nakládání suti na dopravní prostředky pro vodorovnou dopravu</t>
  </si>
  <si>
    <t>-2110903335</t>
  </si>
  <si>
    <t>37</t>
  </si>
  <si>
    <t>997221861</t>
  </si>
  <si>
    <t>Poplatek za uložení stavebního odpadu na recyklační skládce (skládkovné) z prostého betonu pod kódem 17 01 01</t>
  </si>
  <si>
    <t>1912312917</t>
  </si>
  <si>
    <t>2,393</t>
  </si>
  <si>
    <t>998</t>
  </si>
  <si>
    <t>Přesun hmot</t>
  </si>
  <si>
    <t>38</t>
  </si>
  <si>
    <t>998212111</t>
  </si>
  <si>
    <t>Přesun hmot pro mosty zděné, monolitické betonové nebo ocelové v do 20 m</t>
  </si>
  <si>
    <t>711343971</t>
  </si>
  <si>
    <t>PSV</t>
  </si>
  <si>
    <t>Práce a dodávky PSV</t>
  </si>
  <si>
    <t>711</t>
  </si>
  <si>
    <t>Izolace proti vodě, vlhkosti a plynům</t>
  </si>
  <si>
    <t>39</t>
  </si>
  <si>
    <t>62851006</t>
  </si>
  <si>
    <t>pás asfaltový dilatační modifikovaný tl 5mm bez vložky a spalitelnou PE fólií, spalitelnou netkanou polypropylenovou rohoží nebo jemnozrnný min. posypem na horním povrchu</t>
  </si>
  <si>
    <t>-1192031656</t>
  </si>
  <si>
    <t>"dvě vrstvy mod.asf.pásů, přesahy prořez 15%"</t>
  </si>
  <si>
    <t>5,22*2*1,15</t>
  </si>
  <si>
    <t>40</t>
  </si>
  <si>
    <t>711381021</t>
  </si>
  <si>
    <t>Provedení hydroizolace železničních mostovek pryskyřicemi nátěrem penetračním</t>
  </si>
  <si>
    <t>-2090823254</t>
  </si>
  <si>
    <t>"vlevo"3,1*0,9</t>
  </si>
  <si>
    <t>"vpravo"2,7*0,9</t>
  </si>
  <si>
    <t>41</t>
  </si>
  <si>
    <t>23521230</t>
  </si>
  <si>
    <t>pryskyřice epoxidová polymerní nízko viskózní</t>
  </si>
  <si>
    <t>1341622225</t>
  </si>
  <si>
    <t>5,22*0,0909 'Přepočtené koeficientem množství</t>
  </si>
  <si>
    <t>42</t>
  </si>
  <si>
    <t>711442559</t>
  </si>
  <si>
    <t>Provedení izolace proti tlakové vodě svislé přitavením pásu NAIP</t>
  </si>
  <si>
    <t>1855641762</t>
  </si>
  <si>
    <t>Dvě vrstvy mod.asf. pásů</t>
  </si>
  <si>
    <t>"prefabrikáty" 5,22*2</t>
  </si>
  <si>
    <t>43</t>
  </si>
  <si>
    <t>711491177</t>
  </si>
  <si>
    <t>Připevnění vodorovné izolace proti tlakové vodě nerezovou lištou</t>
  </si>
  <si>
    <t>-1379683457</t>
  </si>
  <si>
    <t>3,1+2,7</t>
  </si>
  <si>
    <t>44</t>
  </si>
  <si>
    <t>998711101</t>
  </si>
  <si>
    <t>Přesun hmot tonážní pro izolace proti vodě, vlhkosti a plynům v objektech výšky do 6 m</t>
  </si>
  <si>
    <t>1252546027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</si>
  <si>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</si>
  <si>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</si>
  <si>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</si>
  <si>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</si>
  <si>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</si>
  <si>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</si>
  <si>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</si>
  <si>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</si>
  <si>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</si>
  <si>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</si>
  <si>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kpl</t>
  </si>
  <si>
    <t>CS ÚRS 2019 01</t>
  </si>
  <si>
    <t>1024</t>
  </si>
  <si>
    <t>393226095</t>
  </si>
  <si>
    <t>VRN3</t>
  </si>
  <si>
    <t>Zařízení staveniště</t>
  </si>
  <si>
    <t>030001000</t>
  </si>
  <si>
    <t>-464878401</t>
  </si>
  <si>
    <t>VRN4</t>
  </si>
  <si>
    <t>Inženýrská činnost</t>
  </si>
  <si>
    <t>041103000</t>
  </si>
  <si>
    <t>Autorský dozor projektanta</t>
  </si>
  <si>
    <t>250692934</t>
  </si>
  <si>
    <t>VRN6</t>
  </si>
  <si>
    <t>Územní vlivy</t>
  </si>
  <si>
    <t>VRN7</t>
  </si>
  <si>
    <t>Provozní vlivy</t>
  </si>
  <si>
    <t>074002000</t>
  </si>
  <si>
    <t>Železniční a městský kolejový provoz</t>
  </si>
  <si>
    <t>Kč</t>
  </si>
  <si>
    <t>-1257675818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</si>
</sst>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D19027-02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propustku v 64,405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14. 2. 2020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Oprava propustku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01 - Oprava propustku ...'!P126</f>
        <v>0</v>
      </c>
      <c r="AV95" s="128">
        <f>'SO 01 - Oprava propustku ...'!J33</f>
        <v>0</v>
      </c>
      <c r="AW95" s="128">
        <f>'SO 01 - Oprava propustku ...'!J34</f>
        <v>0</v>
      </c>
      <c r="AX95" s="128">
        <f>'SO 01 - Oprava propustku ...'!J35</f>
        <v>0</v>
      </c>
      <c r="AY95" s="128">
        <f>'SO 01 - Oprava propustku ...'!J36</f>
        <v>0</v>
      </c>
      <c r="AZ95" s="128">
        <f>'SO 01 - Oprava propustku ...'!F33</f>
        <v>0</v>
      </c>
      <c r="BA95" s="128">
        <f>'SO 01 - Oprava propustku ...'!F34</f>
        <v>0</v>
      </c>
      <c r="BB95" s="128">
        <f>'SO 01 - Oprava propustku ...'!F35</f>
        <v>0</v>
      </c>
      <c r="BC95" s="128">
        <f>'SO 01 - Oprava propustku ...'!F36</f>
        <v>0</v>
      </c>
      <c r="BD95" s="130">
        <f>'SO 01 - Oprava propustku 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'VRN - Vedlejší rozpočtové...'!J30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32">
        <v>0</v>
      </c>
      <c r="AT96" s="133">
        <f>ROUND(SUM(AV96:AW96),2)</f>
        <v>0</v>
      </c>
      <c r="AU96" s="134">
        <f>'VRN - Vedlejší rozpočtové...'!P122</f>
        <v>0</v>
      </c>
      <c r="AV96" s="133">
        <f>'VRN - Vedlejší rozpočtové...'!J33</f>
        <v>0</v>
      </c>
      <c r="AW96" s="133">
        <f>'VRN - Vedlejší rozpočtové...'!J34</f>
        <v>0</v>
      </c>
      <c r="AX96" s="133">
        <f>'VRN - Vedlejší rozpočtové...'!J35</f>
        <v>0</v>
      </c>
      <c r="AY96" s="133">
        <f>'VRN - Vedlejší rozpočtové...'!J36</f>
        <v>0</v>
      </c>
      <c r="AZ96" s="133">
        <f>'VRN - Vedlejší rozpočtové...'!F33</f>
        <v>0</v>
      </c>
      <c r="BA96" s="133">
        <f>'VRN - Vedlejší rozpočtové...'!F34</f>
        <v>0</v>
      </c>
      <c r="BB96" s="133">
        <f>'VRN - Vedlejší rozpočtové...'!F35</f>
        <v>0</v>
      </c>
      <c r="BC96" s="133">
        <f>'VRN - Vedlejší rozpočtové...'!F36</f>
        <v>0</v>
      </c>
      <c r="BD96" s="135">
        <f>'VRN - Vedlejší rozpočtové...'!F37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pz4KQVBZi/OlmLSbtrG//95l4s1l2X0k4lqRhhHinoZ4KVw8gntihI30ytSoLY61+hUPWSIFhanXv2cEjK0neQ==" hashValue="OfmiYv3UbSBY55FLN/l4lfKmP6yTg0au9o9xuZstOm69nKT1Z6vqlW6jZ2sjHVCrUH4yjSiJclS/O7Mg390Ah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Oprava propustku ...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87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propustku v 64,405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88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89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14. 2. 2020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ROUND((SUM(BE126:BE241)),  2)</f>
        <v>0</v>
      </c>
      <c r="G33" s="38"/>
      <c r="H33" s="38"/>
      <c r="I33" s="162">
        <v>0.20999999999999999</v>
      </c>
      <c r="J33" s="161">
        <f>ROUND(((SUM(BE126:BE241))*I33),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ROUND((SUM(BF126:BF241)),  2)</f>
        <v>0</v>
      </c>
      <c r="G34" s="38"/>
      <c r="H34" s="38"/>
      <c r="I34" s="162">
        <v>0.14999999999999999</v>
      </c>
      <c r="J34" s="161">
        <f>ROUND(((SUM(BF126:BF241))*I34),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ROUND((SUM(BG126:BG241)),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ROUND((SUM(BH126:BH241)),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ROUND((SUM(BI126:BI241)),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propustku v 64,405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01 - Oprava propustku v km 64,405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14. 2. 2020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91</v>
      </c>
      <c r="D94" s="189"/>
      <c r="E94" s="189"/>
      <c r="F94" s="189"/>
      <c r="G94" s="189"/>
      <c r="H94" s="189"/>
      <c r="I94" s="190"/>
      <c r="J94" s="191" t="s">
        <v>92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93</v>
      </c>
      <c r="D96" s="40"/>
      <c r="E96" s="40"/>
      <c r="F96" s="40"/>
      <c r="G96" s="40"/>
      <c r="H96" s="40"/>
      <c r="I96" s="144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hidden="1" s="9" customFormat="1" ht="24.96" customHeight="1">
      <c r="A97" s="9"/>
      <c r="B97" s="193"/>
      <c r="C97" s="194"/>
      <c r="D97" s="195" t="s">
        <v>95</v>
      </c>
      <c r="E97" s="196"/>
      <c r="F97" s="196"/>
      <c r="G97" s="196"/>
      <c r="H97" s="196"/>
      <c r="I97" s="197"/>
      <c r="J97" s="198">
        <f>J127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3"/>
      <c r="C98" s="194"/>
      <c r="D98" s="195" t="s">
        <v>96</v>
      </c>
      <c r="E98" s="196"/>
      <c r="F98" s="196"/>
      <c r="G98" s="196"/>
      <c r="H98" s="196"/>
      <c r="I98" s="197"/>
      <c r="J98" s="198">
        <f>J163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200"/>
      <c r="C99" s="201"/>
      <c r="D99" s="202" t="s">
        <v>97</v>
      </c>
      <c r="E99" s="203"/>
      <c r="F99" s="203"/>
      <c r="G99" s="203"/>
      <c r="H99" s="203"/>
      <c r="I99" s="204"/>
      <c r="J99" s="205">
        <f>J164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0"/>
      <c r="C100" s="201"/>
      <c r="D100" s="202" t="s">
        <v>98</v>
      </c>
      <c r="E100" s="203"/>
      <c r="F100" s="203"/>
      <c r="G100" s="203"/>
      <c r="H100" s="203"/>
      <c r="I100" s="204"/>
      <c r="J100" s="205">
        <f>J167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200"/>
      <c r="C101" s="201"/>
      <c r="D101" s="202" t="s">
        <v>99</v>
      </c>
      <c r="E101" s="203"/>
      <c r="F101" s="203"/>
      <c r="G101" s="203"/>
      <c r="H101" s="203"/>
      <c r="I101" s="204"/>
      <c r="J101" s="205">
        <f>J176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0"/>
      <c r="C102" s="201"/>
      <c r="D102" s="202" t="s">
        <v>100</v>
      </c>
      <c r="E102" s="203"/>
      <c r="F102" s="203"/>
      <c r="G102" s="203"/>
      <c r="H102" s="203"/>
      <c r="I102" s="204"/>
      <c r="J102" s="205">
        <f>J185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0"/>
      <c r="C103" s="201"/>
      <c r="D103" s="202" t="s">
        <v>101</v>
      </c>
      <c r="E103" s="203"/>
      <c r="F103" s="203"/>
      <c r="G103" s="203"/>
      <c r="H103" s="203"/>
      <c r="I103" s="204"/>
      <c r="J103" s="205">
        <f>J214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0"/>
      <c r="C104" s="201"/>
      <c r="D104" s="202" t="s">
        <v>102</v>
      </c>
      <c r="E104" s="203"/>
      <c r="F104" s="203"/>
      <c r="G104" s="203"/>
      <c r="H104" s="203"/>
      <c r="I104" s="204"/>
      <c r="J104" s="205">
        <f>J223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93"/>
      <c r="C105" s="194"/>
      <c r="D105" s="195" t="s">
        <v>103</v>
      </c>
      <c r="E105" s="196"/>
      <c r="F105" s="196"/>
      <c r="G105" s="196"/>
      <c r="H105" s="196"/>
      <c r="I105" s="197"/>
      <c r="J105" s="198">
        <f>J225</f>
        <v>0</v>
      </c>
      <c r="K105" s="194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200"/>
      <c r="C106" s="201"/>
      <c r="D106" s="202" t="s">
        <v>104</v>
      </c>
      <c r="E106" s="203"/>
      <c r="F106" s="203"/>
      <c r="G106" s="203"/>
      <c r="H106" s="203"/>
      <c r="I106" s="204"/>
      <c r="J106" s="205">
        <f>J226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183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/>
    <row r="110" hidden="1"/>
    <row r="111" hidden="1"/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186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105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7" t="str">
        <f>E7</f>
        <v>Oprava propustku v 64,405</v>
      </c>
      <c r="F116" s="32"/>
      <c r="G116" s="32"/>
      <c r="H116" s="32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88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 01 - Oprava propustku v km 64,405</v>
      </c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147" t="s">
        <v>22</v>
      </c>
      <c r="J120" s="79" t="str">
        <f>IF(J12="","",J12)</f>
        <v>14. 2. 2020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147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147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7"/>
      <c r="B125" s="208"/>
      <c r="C125" s="209" t="s">
        <v>106</v>
      </c>
      <c r="D125" s="210" t="s">
        <v>58</v>
      </c>
      <c r="E125" s="210" t="s">
        <v>54</v>
      </c>
      <c r="F125" s="210" t="s">
        <v>55</v>
      </c>
      <c r="G125" s="210" t="s">
        <v>107</v>
      </c>
      <c r="H125" s="210" t="s">
        <v>108</v>
      </c>
      <c r="I125" s="211" t="s">
        <v>109</v>
      </c>
      <c r="J125" s="210" t="s">
        <v>92</v>
      </c>
      <c r="K125" s="212" t="s">
        <v>110</v>
      </c>
      <c r="L125" s="213"/>
      <c r="M125" s="100" t="s">
        <v>1</v>
      </c>
      <c r="N125" s="101" t="s">
        <v>37</v>
      </c>
      <c r="O125" s="101" t="s">
        <v>111</v>
      </c>
      <c r="P125" s="101" t="s">
        <v>112</v>
      </c>
      <c r="Q125" s="101" t="s">
        <v>113</v>
      </c>
      <c r="R125" s="101" t="s">
        <v>114</v>
      </c>
      <c r="S125" s="101" t="s">
        <v>115</v>
      </c>
      <c r="T125" s="102" t="s">
        <v>116</v>
      </c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</row>
    <row r="126" s="2" customFormat="1" ht="22.8" customHeight="1">
      <c r="A126" s="38"/>
      <c r="B126" s="39"/>
      <c r="C126" s="107" t="s">
        <v>117</v>
      </c>
      <c r="D126" s="40"/>
      <c r="E126" s="40"/>
      <c r="F126" s="40"/>
      <c r="G126" s="40"/>
      <c r="H126" s="40"/>
      <c r="I126" s="144"/>
      <c r="J126" s="214">
        <f>BK126</f>
        <v>0</v>
      </c>
      <c r="K126" s="40"/>
      <c r="L126" s="44"/>
      <c r="M126" s="103"/>
      <c r="N126" s="215"/>
      <c r="O126" s="104"/>
      <c r="P126" s="216">
        <f>P127+P163+P225</f>
        <v>0</v>
      </c>
      <c r="Q126" s="104"/>
      <c r="R126" s="216">
        <f>R127+R163+R225</f>
        <v>24.376003452590002</v>
      </c>
      <c r="S126" s="104"/>
      <c r="T126" s="217">
        <f>T127+T163+T225</f>
        <v>2.3925000000000001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94</v>
      </c>
      <c r="BK126" s="218">
        <f>BK127+BK163+BK225</f>
        <v>0</v>
      </c>
    </row>
    <row r="127" s="12" customFormat="1" ht="25.92" customHeight="1">
      <c r="A127" s="12"/>
      <c r="B127" s="219"/>
      <c r="C127" s="220"/>
      <c r="D127" s="221" t="s">
        <v>72</v>
      </c>
      <c r="E127" s="222" t="s">
        <v>81</v>
      </c>
      <c r="F127" s="222" t="s">
        <v>118</v>
      </c>
      <c r="G127" s="220"/>
      <c r="H127" s="220"/>
      <c r="I127" s="223"/>
      <c r="J127" s="224">
        <f>BK127</f>
        <v>0</v>
      </c>
      <c r="K127" s="220"/>
      <c r="L127" s="225"/>
      <c r="M127" s="226"/>
      <c r="N127" s="227"/>
      <c r="O127" s="227"/>
      <c r="P127" s="228">
        <f>SUM(P128:P162)</f>
        <v>0</v>
      </c>
      <c r="Q127" s="227"/>
      <c r="R127" s="228">
        <f>SUM(R128:R162)</f>
        <v>8.2098099999999992</v>
      </c>
      <c r="S127" s="227"/>
      <c r="T127" s="229">
        <f>SUM(T128:T162)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81</v>
      </c>
      <c r="AT127" s="231" t="s">
        <v>72</v>
      </c>
      <c r="AU127" s="231" t="s">
        <v>73</v>
      </c>
      <c r="AY127" s="230" t="s">
        <v>119</v>
      </c>
      <c r="BK127" s="232">
        <f>SUM(BK128:BK162)</f>
        <v>0</v>
      </c>
    </row>
    <row r="128" s="2" customFormat="1" ht="33" customHeight="1">
      <c r="A128" s="38"/>
      <c r="B128" s="39"/>
      <c r="C128" s="233" t="s">
        <v>81</v>
      </c>
      <c r="D128" s="233" t="s">
        <v>120</v>
      </c>
      <c r="E128" s="234" t="s">
        <v>121</v>
      </c>
      <c r="F128" s="235" t="s">
        <v>122</v>
      </c>
      <c r="G128" s="236" t="s">
        <v>123</v>
      </c>
      <c r="H128" s="237">
        <v>55</v>
      </c>
      <c r="I128" s="238"/>
      <c r="J128" s="239">
        <f>ROUND(I128*H128,2)</f>
        <v>0</v>
      </c>
      <c r="K128" s="235" t="s">
        <v>124</v>
      </c>
      <c r="L128" s="44"/>
      <c r="M128" s="240" t="s">
        <v>1</v>
      </c>
      <c r="N128" s="241" t="s">
        <v>38</v>
      </c>
      <c r="O128" s="91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4" t="s">
        <v>125</v>
      </c>
      <c r="AT128" s="244" t="s">
        <v>120</v>
      </c>
      <c r="AU128" s="244" t="s">
        <v>81</v>
      </c>
      <c r="AY128" s="17" t="s">
        <v>119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7" t="s">
        <v>81</v>
      </c>
      <c r="BK128" s="245">
        <f>ROUND(I128*H128,2)</f>
        <v>0</v>
      </c>
      <c r="BL128" s="17" t="s">
        <v>125</v>
      </c>
      <c r="BM128" s="244" t="s">
        <v>126</v>
      </c>
    </row>
    <row r="129" s="13" customFormat="1">
      <c r="A129" s="13"/>
      <c r="B129" s="246"/>
      <c r="C129" s="247"/>
      <c r="D129" s="248" t="s">
        <v>127</v>
      </c>
      <c r="E129" s="249" t="s">
        <v>1</v>
      </c>
      <c r="F129" s="250" t="s">
        <v>128</v>
      </c>
      <c r="G129" s="247"/>
      <c r="H129" s="251">
        <v>25</v>
      </c>
      <c r="I129" s="252"/>
      <c r="J129" s="247"/>
      <c r="K129" s="247"/>
      <c r="L129" s="253"/>
      <c r="M129" s="254"/>
      <c r="N129" s="255"/>
      <c r="O129" s="255"/>
      <c r="P129" s="255"/>
      <c r="Q129" s="255"/>
      <c r="R129" s="255"/>
      <c r="S129" s="255"/>
      <c r="T129" s="25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127</v>
      </c>
      <c r="AU129" s="257" t="s">
        <v>81</v>
      </c>
      <c r="AV129" s="13" t="s">
        <v>83</v>
      </c>
      <c r="AW129" s="13" t="s">
        <v>30</v>
      </c>
      <c r="AX129" s="13" t="s">
        <v>73</v>
      </c>
      <c r="AY129" s="257" t="s">
        <v>119</v>
      </c>
    </row>
    <row r="130" s="13" customFormat="1">
      <c r="A130" s="13"/>
      <c r="B130" s="246"/>
      <c r="C130" s="247"/>
      <c r="D130" s="248" t="s">
        <v>127</v>
      </c>
      <c r="E130" s="249" t="s">
        <v>1</v>
      </c>
      <c r="F130" s="250" t="s">
        <v>129</v>
      </c>
      <c r="G130" s="247"/>
      <c r="H130" s="251">
        <v>30</v>
      </c>
      <c r="I130" s="252"/>
      <c r="J130" s="247"/>
      <c r="K130" s="247"/>
      <c r="L130" s="253"/>
      <c r="M130" s="254"/>
      <c r="N130" s="255"/>
      <c r="O130" s="255"/>
      <c r="P130" s="255"/>
      <c r="Q130" s="255"/>
      <c r="R130" s="255"/>
      <c r="S130" s="255"/>
      <c r="T130" s="25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7" t="s">
        <v>127</v>
      </c>
      <c r="AU130" s="257" t="s">
        <v>81</v>
      </c>
      <c r="AV130" s="13" t="s">
        <v>83</v>
      </c>
      <c r="AW130" s="13" t="s">
        <v>30</v>
      </c>
      <c r="AX130" s="13" t="s">
        <v>73</v>
      </c>
      <c r="AY130" s="257" t="s">
        <v>119</v>
      </c>
    </row>
    <row r="131" s="14" customFormat="1">
      <c r="A131" s="14"/>
      <c r="B131" s="258"/>
      <c r="C131" s="259"/>
      <c r="D131" s="248" t="s">
        <v>127</v>
      </c>
      <c r="E131" s="260" t="s">
        <v>1</v>
      </c>
      <c r="F131" s="261" t="s">
        <v>130</v>
      </c>
      <c r="G131" s="259"/>
      <c r="H131" s="262">
        <v>55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8" t="s">
        <v>127</v>
      </c>
      <c r="AU131" s="268" t="s">
        <v>81</v>
      </c>
      <c r="AV131" s="14" t="s">
        <v>125</v>
      </c>
      <c r="AW131" s="14" t="s">
        <v>30</v>
      </c>
      <c r="AX131" s="14" t="s">
        <v>81</v>
      </c>
      <c r="AY131" s="268" t="s">
        <v>119</v>
      </c>
    </row>
    <row r="132" s="2" customFormat="1" ht="21.75" customHeight="1">
      <c r="A132" s="38"/>
      <c r="B132" s="39"/>
      <c r="C132" s="233" t="s">
        <v>83</v>
      </c>
      <c r="D132" s="233" t="s">
        <v>120</v>
      </c>
      <c r="E132" s="234" t="s">
        <v>131</v>
      </c>
      <c r="F132" s="235" t="s">
        <v>132</v>
      </c>
      <c r="G132" s="236" t="s">
        <v>133</v>
      </c>
      <c r="H132" s="237">
        <v>10</v>
      </c>
      <c r="I132" s="238"/>
      <c r="J132" s="239">
        <f>ROUND(I132*H132,2)</f>
        <v>0</v>
      </c>
      <c r="K132" s="235" t="s">
        <v>124</v>
      </c>
      <c r="L132" s="44"/>
      <c r="M132" s="240" t="s">
        <v>1</v>
      </c>
      <c r="N132" s="241" t="s">
        <v>38</v>
      </c>
      <c r="O132" s="91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4" t="s">
        <v>125</v>
      </c>
      <c r="AT132" s="244" t="s">
        <v>120</v>
      </c>
      <c r="AU132" s="244" t="s">
        <v>81</v>
      </c>
      <c r="AY132" s="17" t="s">
        <v>119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7" t="s">
        <v>81</v>
      </c>
      <c r="BK132" s="245">
        <f>ROUND(I132*H132,2)</f>
        <v>0</v>
      </c>
      <c r="BL132" s="17" t="s">
        <v>125</v>
      </c>
      <c r="BM132" s="244" t="s">
        <v>134</v>
      </c>
    </row>
    <row r="133" s="13" customFormat="1">
      <c r="A133" s="13"/>
      <c r="B133" s="246"/>
      <c r="C133" s="247"/>
      <c r="D133" s="248" t="s">
        <v>127</v>
      </c>
      <c r="E133" s="249" t="s">
        <v>1</v>
      </c>
      <c r="F133" s="250" t="s">
        <v>135</v>
      </c>
      <c r="G133" s="247"/>
      <c r="H133" s="251">
        <v>10</v>
      </c>
      <c r="I133" s="252"/>
      <c r="J133" s="247"/>
      <c r="K133" s="247"/>
      <c r="L133" s="253"/>
      <c r="M133" s="254"/>
      <c r="N133" s="255"/>
      <c r="O133" s="255"/>
      <c r="P133" s="255"/>
      <c r="Q133" s="255"/>
      <c r="R133" s="255"/>
      <c r="S133" s="255"/>
      <c r="T133" s="25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7" t="s">
        <v>127</v>
      </c>
      <c r="AU133" s="257" t="s">
        <v>81</v>
      </c>
      <c r="AV133" s="13" t="s">
        <v>83</v>
      </c>
      <c r="AW133" s="13" t="s">
        <v>30</v>
      </c>
      <c r="AX133" s="13" t="s">
        <v>81</v>
      </c>
      <c r="AY133" s="257" t="s">
        <v>119</v>
      </c>
    </row>
    <row r="134" s="2" customFormat="1" ht="16.5" customHeight="1">
      <c r="A134" s="38"/>
      <c r="B134" s="39"/>
      <c r="C134" s="233" t="s">
        <v>136</v>
      </c>
      <c r="D134" s="233" t="s">
        <v>120</v>
      </c>
      <c r="E134" s="234" t="s">
        <v>137</v>
      </c>
      <c r="F134" s="235" t="s">
        <v>138</v>
      </c>
      <c r="G134" s="236" t="s">
        <v>139</v>
      </c>
      <c r="H134" s="237">
        <v>5.5</v>
      </c>
      <c r="I134" s="238"/>
      <c r="J134" s="239">
        <f>ROUND(I134*H134,2)</f>
        <v>0</v>
      </c>
      <c r="K134" s="235" t="s">
        <v>124</v>
      </c>
      <c r="L134" s="44"/>
      <c r="M134" s="240" t="s">
        <v>1</v>
      </c>
      <c r="N134" s="241" t="s">
        <v>38</v>
      </c>
      <c r="O134" s="91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4" t="s">
        <v>125</v>
      </c>
      <c r="AT134" s="244" t="s">
        <v>120</v>
      </c>
      <c r="AU134" s="244" t="s">
        <v>81</v>
      </c>
      <c r="AY134" s="17" t="s">
        <v>119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7" t="s">
        <v>81</v>
      </c>
      <c r="BK134" s="245">
        <f>ROUND(I134*H134,2)</f>
        <v>0</v>
      </c>
      <c r="BL134" s="17" t="s">
        <v>125</v>
      </c>
      <c r="BM134" s="244" t="s">
        <v>140</v>
      </c>
    </row>
    <row r="135" s="13" customFormat="1">
      <c r="A135" s="13"/>
      <c r="B135" s="246"/>
      <c r="C135" s="247"/>
      <c r="D135" s="248" t="s">
        <v>127</v>
      </c>
      <c r="E135" s="249" t="s">
        <v>1</v>
      </c>
      <c r="F135" s="250" t="s">
        <v>141</v>
      </c>
      <c r="G135" s="247"/>
      <c r="H135" s="251">
        <v>2.5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127</v>
      </c>
      <c r="AU135" s="257" t="s">
        <v>81</v>
      </c>
      <c r="AV135" s="13" t="s">
        <v>83</v>
      </c>
      <c r="AW135" s="13" t="s">
        <v>30</v>
      </c>
      <c r="AX135" s="13" t="s">
        <v>73</v>
      </c>
      <c r="AY135" s="257" t="s">
        <v>119</v>
      </c>
    </row>
    <row r="136" s="13" customFormat="1">
      <c r="A136" s="13"/>
      <c r="B136" s="246"/>
      <c r="C136" s="247"/>
      <c r="D136" s="248" t="s">
        <v>127</v>
      </c>
      <c r="E136" s="249" t="s">
        <v>1</v>
      </c>
      <c r="F136" s="250" t="s">
        <v>142</v>
      </c>
      <c r="G136" s="247"/>
      <c r="H136" s="251">
        <v>3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127</v>
      </c>
      <c r="AU136" s="257" t="s">
        <v>81</v>
      </c>
      <c r="AV136" s="13" t="s">
        <v>83</v>
      </c>
      <c r="AW136" s="13" t="s">
        <v>30</v>
      </c>
      <c r="AX136" s="13" t="s">
        <v>73</v>
      </c>
      <c r="AY136" s="257" t="s">
        <v>119</v>
      </c>
    </row>
    <row r="137" s="14" customFormat="1">
      <c r="A137" s="14"/>
      <c r="B137" s="258"/>
      <c r="C137" s="259"/>
      <c r="D137" s="248" t="s">
        <v>127</v>
      </c>
      <c r="E137" s="260" t="s">
        <v>1</v>
      </c>
      <c r="F137" s="261" t="s">
        <v>130</v>
      </c>
      <c r="G137" s="259"/>
      <c r="H137" s="262">
        <v>5.5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8" t="s">
        <v>127</v>
      </c>
      <c r="AU137" s="268" t="s">
        <v>81</v>
      </c>
      <c r="AV137" s="14" t="s">
        <v>125</v>
      </c>
      <c r="AW137" s="14" t="s">
        <v>30</v>
      </c>
      <c r="AX137" s="14" t="s">
        <v>81</v>
      </c>
      <c r="AY137" s="268" t="s">
        <v>119</v>
      </c>
    </row>
    <row r="138" s="2" customFormat="1" ht="33" customHeight="1">
      <c r="A138" s="38"/>
      <c r="B138" s="39"/>
      <c r="C138" s="233" t="s">
        <v>125</v>
      </c>
      <c r="D138" s="233" t="s">
        <v>120</v>
      </c>
      <c r="E138" s="234" t="s">
        <v>143</v>
      </c>
      <c r="F138" s="235" t="s">
        <v>144</v>
      </c>
      <c r="G138" s="236" t="s">
        <v>139</v>
      </c>
      <c r="H138" s="237">
        <v>4.4800000000000004</v>
      </c>
      <c r="I138" s="238"/>
      <c r="J138" s="239">
        <f>ROUND(I138*H138,2)</f>
        <v>0</v>
      </c>
      <c r="K138" s="235" t="s">
        <v>124</v>
      </c>
      <c r="L138" s="44"/>
      <c r="M138" s="240" t="s">
        <v>1</v>
      </c>
      <c r="N138" s="241" t="s">
        <v>38</v>
      </c>
      <c r="O138" s="91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4" t="s">
        <v>125</v>
      </c>
      <c r="AT138" s="244" t="s">
        <v>120</v>
      </c>
      <c r="AU138" s="244" t="s">
        <v>81</v>
      </c>
      <c r="AY138" s="17" t="s">
        <v>119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7" t="s">
        <v>81</v>
      </c>
      <c r="BK138" s="245">
        <f>ROUND(I138*H138,2)</f>
        <v>0</v>
      </c>
      <c r="BL138" s="17" t="s">
        <v>125</v>
      </c>
      <c r="BM138" s="244" t="s">
        <v>145</v>
      </c>
    </row>
    <row r="139" s="13" customFormat="1">
      <c r="A139" s="13"/>
      <c r="B139" s="246"/>
      <c r="C139" s="247"/>
      <c r="D139" s="248" t="s">
        <v>127</v>
      </c>
      <c r="E139" s="249" t="s">
        <v>1</v>
      </c>
      <c r="F139" s="250" t="s">
        <v>146</v>
      </c>
      <c r="G139" s="247"/>
      <c r="H139" s="251">
        <v>4.4800000000000004</v>
      </c>
      <c r="I139" s="252"/>
      <c r="J139" s="247"/>
      <c r="K139" s="247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127</v>
      </c>
      <c r="AU139" s="257" t="s">
        <v>81</v>
      </c>
      <c r="AV139" s="13" t="s">
        <v>83</v>
      </c>
      <c r="AW139" s="13" t="s">
        <v>30</v>
      </c>
      <c r="AX139" s="13" t="s">
        <v>81</v>
      </c>
      <c r="AY139" s="257" t="s">
        <v>119</v>
      </c>
    </row>
    <row r="140" s="2" customFormat="1" ht="21.75" customHeight="1">
      <c r="A140" s="38"/>
      <c r="B140" s="39"/>
      <c r="C140" s="233" t="s">
        <v>147</v>
      </c>
      <c r="D140" s="233" t="s">
        <v>120</v>
      </c>
      <c r="E140" s="234" t="s">
        <v>148</v>
      </c>
      <c r="F140" s="235" t="s">
        <v>149</v>
      </c>
      <c r="G140" s="236" t="s">
        <v>139</v>
      </c>
      <c r="H140" s="237">
        <v>15</v>
      </c>
      <c r="I140" s="238"/>
      <c r="J140" s="239">
        <f>ROUND(I140*H140,2)</f>
        <v>0</v>
      </c>
      <c r="K140" s="235" t="s">
        <v>124</v>
      </c>
      <c r="L140" s="44"/>
      <c r="M140" s="240" t="s">
        <v>1</v>
      </c>
      <c r="N140" s="241" t="s">
        <v>38</v>
      </c>
      <c r="O140" s="91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4" t="s">
        <v>125</v>
      </c>
      <c r="AT140" s="244" t="s">
        <v>120</v>
      </c>
      <c r="AU140" s="244" t="s">
        <v>81</v>
      </c>
      <c r="AY140" s="17" t="s">
        <v>119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7" t="s">
        <v>81</v>
      </c>
      <c r="BK140" s="245">
        <f>ROUND(I140*H140,2)</f>
        <v>0</v>
      </c>
      <c r="BL140" s="17" t="s">
        <v>125</v>
      </c>
      <c r="BM140" s="244" t="s">
        <v>150</v>
      </c>
    </row>
    <row r="141" s="13" customFormat="1">
      <c r="A141" s="13"/>
      <c r="B141" s="246"/>
      <c r="C141" s="247"/>
      <c r="D141" s="248" t="s">
        <v>127</v>
      </c>
      <c r="E141" s="249" t="s">
        <v>1</v>
      </c>
      <c r="F141" s="250" t="s">
        <v>151</v>
      </c>
      <c r="G141" s="247"/>
      <c r="H141" s="251">
        <v>15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127</v>
      </c>
      <c r="AU141" s="257" t="s">
        <v>81</v>
      </c>
      <c r="AV141" s="13" t="s">
        <v>83</v>
      </c>
      <c r="AW141" s="13" t="s">
        <v>30</v>
      </c>
      <c r="AX141" s="13" t="s">
        <v>81</v>
      </c>
      <c r="AY141" s="257" t="s">
        <v>119</v>
      </c>
    </row>
    <row r="142" s="2" customFormat="1" ht="21.75" customHeight="1">
      <c r="A142" s="38"/>
      <c r="B142" s="39"/>
      <c r="C142" s="233" t="s">
        <v>152</v>
      </c>
      <c r="D142" s="233" t="s">
        <v>120</v>
      </c>
      <c r="E142" s="234" t="s">
        <v>153</v>
      </c>
      <c r="F142" s="235" t="s">
        <v>154</v>
      </c>
      <c r="G142" s="236" t="s">
        <v>139</v>
      </c>
      <c r="H142" s="237">
        <v>19.48</v>
      </c>
      <c r="I142" s="238"/>
      <c r="J142" s="239">
        <f>ROUND(I142*H142,2)</f>
        <v>0</v>
      </c>
      <c r="K142" s="235" t="s">
        <v>124</v>
      </c>
      <c r="L142" s="44"/>
      <c r="M142" s="240" t="s">
        <v>1</v>
      </c>
      <c r="N142" s="241" t="s">
        <v>38</v>
      </c>
      <c r="O142" s="91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4" t="s">
        <v>125</v>
      </c>
      <c r="AT142" s="244" t="s">
        <v>120</v>
      </c>
      <c r="AU142" s="244" t="s">
        <v>81</v>
      </c>
      <c r="AY142" s="17" t="s">
        <v>119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7" t="s">
        <v>81</v>
      </c>
      <c r="BK142" s="245">
        <f>ROUND(I142*H142,2)</f>
        <v>0</v>
      </c>
      <c r="BL142" s="17" t="s">
        <v>125</v>
      </c>
      <c r="BM142" s="244" t="s">
        <v>155</v>
      </c>
    </row>
    <row r="143" s="13" customFormat="1">
      <c r="A143" s="13"/>
      <c r="B143" s="246"/>
      <c r="C143" s="247"/>
      <c r="D143" s="248" t="s">
        <v>127</v>
      </c>
      <c r="E143" s="249" t="s">
        <v>1</v>
      </c>
      <c r="F143" s="250" t="s">
        <v>156</v>
      </c>
      <c r="G143" s="247"/>
      <c r="H143" s="251">
        <v>19.48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7" t="s">
        <v>127</v>
      </c>
      <c r="AU143" s="257" t="s">
        <v>81</v>
      </c>
      <c r="AV143" s="13" t="s">
        <v>83</v>
      </c>
      <c r="AW143" s="13" t="s">
        <v>30</v>
      </c>
      <c r="AX143" s="13" t="s">
        <v>81</v>
      </c>
      <c r="AY143" s="257" t="s">
        <v>119</v>
      </c>
    </row>
    <row r="144" s="2" customFormat="1" ht="21.75" customHeight="1">
      <c r="A144" s="38"/>
      <c r="B144" s="39"/>
      <c r="C144" s="233" t="s">
        <v>157</v>
      </c>
      <c r="D144" s="233" t="s">
        <v>120</v>
      </c>
      <c r="E144" s="234" t="s">
        <v>158</v>
      </c>
      <c r="F144" s="235" t="s">
        <v>159</v>
      </c>
      <c r="G144" s="236" t="s">
        <v>139</v>
      </c>
      <c r="H144" s="237">
        <v>4.4800000000000004</v>
      </c>
      <c r="I144" s="238"/>
      <c r="J144" s="239">
        <f>ROUND(I144*H144,2)</f>
        <v>0</v>
      </c>
      <c r="K144" s="235" t="s">
        <v>124</v>
      </c>
      <c r="L144" s="44"/>
      <c r="M144" s="240" t="s">
        <v>1</v>
      </c>
      <c r="N144" s="241" t="s">
        <v>38</v>
      </c>
      <c r="O144" s="91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4" t="s">
        <v>125</v>
      </c>
      <c r="AT144" s="244" t="s">
        <v>120</v>
      </c>
      <c r="AU144" s="244" t="s">
        <v>81</v>
      </c>
      <c r="AY144" s="17" t="s">
        <v>119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7" t="s">
        <v>81</v>
      </c>
      <c r="BK144" s="245">
        <f>ROUND(I144*H144,2)</f>
        <v>0</v>
      </c>
      <c r="BL144" s="17" t="s">
        <v>125</v>
      </c>
      <c r="BM144" s="244" t="s">
        <v>160</v>
      </c>
    </row>
    <row r="145" s="13" customFormat="1">
      <c r="A145" s="13"/>
      <c r="B145" s="246"/>
      <c r="C145" s="247"/>
      <c r="D145" s="248" t="s">
        <v>127</v>
      </c>
      <c r="E145" s="249" t="s">
        <v>1</v>
      </c>
      <c r="F145" s="250" t="s">
        <v>161</v>
      </c>
      <c r="G145" s="247"/>
      <c r="H145" s="251">
        <v>4.4800000000000004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127</v>
      </c>
      <c r="AU145" s="257" t="s">
        <v>81</v>
      </c>
      <c r="AV145" s="13" t="s">
        <v>83</v>
      </c>
      <c r="AW145" s="13" t="s">
        <v>30</v>
      </c>
      <c r="AX145" s="13" t="s">
        <v>81</v>
      </c>
      <c r="AY145" s="257" t="s">
        <v>119</v>
      </c>
    </row>
    <row r="146" s="2" customFormat="1" ht="21.75" customHeight="1">
      <c r="A146" s="38"/>
      <c r="B146" s="39"/>
      <c r="C146" s="233" t="s">
        <v>162</v>
      </c>
      <c r="D146" s="233" t="s">
        <v>120</v>
      </c>
      <c r="E146" s="234" t="s">
        <v>163</v>
      </c>
      <c r="F146" s="235" t="s">
        <v>164</v>
      </c>
      <c r="G146" s="236" t="s">
        <v>123</v>
      </c>
      <c r="H146" s="237">
        <v>45</v>
      </c>
      <c r="I146" s="238"/>
      <c r="J146" s="239">
        <f>ROUND(I146*H146,2)</f>
        <v>0</v>
      </c>
      <c r="K146" s="235" t="s">
        <v>124</v>
      </c>
      <c r="L146" s="44"/>
      <c r="M146" s="240" t="s">
        <v>1</v>
      </c>
      <c r="N146" s="241" t="s">
        <v>38</v>
      </c>
      <c r="O146" s="91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4" t="s">
        <v>125</v>
      </c>
      <c r="AT146" s="244" t="s">
        <v>120</v>
      </c>
      <c r="AU146" s="244" t="s">
        <v>81</v>
      </c>
      <c r="AY146" s="17" t="s">
        <v>119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7" t="s">
        <v>81</v>
      </c>
      <c r="BK146" s="245">
        <f>ROUND(I146*H146,2)</f>
        <v>0</v>
      </c>
      <c r="BL146" s="17" t="s">
        <v>125</v>
      </c>
      <c r="BM146" s="244" t="s">
        <v>165</v>
      </c>
    </row>
    <row r="147" s="13" customFormat="1">
      <c r="A147" s="13"/>
      <c r="B147" s="246"/>
      <c r="C147" s="247"/>
      <c r="D147" s="248" t="s">
        <v>127</v>
      </c>
      <c r="E147" s="249" t="s">
        <v>1</v>
      </c>
      <c r="F147" s="250" t="s">
        <v>166</v>
      </c>
      <c r="G147" s="247"/>
      <c r="H147" s="251">
        <v>20</v>
      </c>
      <c r="I147" s="252"/>
      <c r="J147" s="247"/>
      <c r="K147" s="247"/>
      <c r="L147" s="253"/>
      <c r="M147" s="254"/>
      <c r="N147" s="255"/>
      <c r="O147" s="255"/>
      <c r="P147" s="255"/>
      <c r="Q147" s="255"/>
      <c r="R147" s="255"/>
      <c r="S147" s="255"/>
      <c r="T147" s="25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7" t="s">
        <v>127</v>
      </c>
      <c r="AU147" s="257" t="s">
        <v>81</v>
      </c>
      <c r="AV147" s="13" t="s">
        <v>83</v>
      </c>
      <c r="AW147" s="13" t="s">
        <v>30</v>
      </c>
      <c r="AX147" s="13" t="s">
        <v>73</v>
      </c>
      <c r="AY147" s="257" t="s">
        <v>119</v>
      </c>
    </row>
    <row r="148" s="13" customFormat="1">
      <c r="A148" s="13"/>
      <c r="B148" s="246"/>
      <c r="C148" s="247"/>
      <c r="D148" s="248" t="s">
        <v>127</v>
      </c>
      <c r="E148" s="249" t="s">
        <v>1</v>
      </c>
      <c r="F148" s="250" t="s">
        <v>167</v>
      </c>
      <c r="G148" s="247"/>
      <c r="H148" s="251">
        <v>25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127</v>
      </c>
      <c r="AU148" s="257" t="s">
        <v>81</v>
      </c>
      <c r="AV148" s="13" t="s">
        <v>83</v>
      </c>
      <c r="AW148" s="13" t="s">
        <v>30</v>
      </c>
      <c r="AX148" s="13" t="s">
        <v>73</v>
      </c>
      <c r="AY148" s="257" t="s">
        <v>119</v>
      </c>
    </row>
    <row r="149" s="14" customFormat="1">
      <c r="A149" s="14"/>
      <c r="B149" s="258"/>
      <c r="C149" s="259"/>
      <c r="D149" s="248" t="s">
        <v>127</v>
      </c>
      <c r="E149" s="260" t="s">
        <v>1</v>
      </c>
      <c r="F149" s="261" t="s">
        <v>130</v>
      </c>
      <c r="G149" s="259"/>
      <c r="H149" s="262">
        <v>45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127</v>
      </c>
      <c r="AU149" s="268" t="s">
        <v>81</v>
      </c>
      <c r="AV149" s="14" t="s">
        <v>125</v>
      </c>
      <c r="AW149" s="14" t="s">
        <v>30</v>
      </c>
      <c r="AX149" s="14" t="s">
        <v>81</v>
      </c>
      <c r="AY149" s="268" t="s">
        <v>119</v>
      </c>
    </row>
    <row r="150" s="2" customFormat="1" ht="21.75" customHeight="1">
      <c r="A150" s="38"/>
      <c r="B150" s="39"/>
      <c r="C150" s="233" t="s">
        <v>168</v>
      </c>
      <c r="D150" s="233" t="s">
        <v>120</v>
      </c>
      <c r="E150" s="234" t="s">
        <v>169</v>
      </c>
      <c r="F150" s="235" t="s">
        <v>170</v>
      </c>
      <c r="G150" s="236" t="s">
        <v>171</v>
      </c>
      <c r="H150" s="237">
        <v>35.064</v>
      </c>
      <c r="I150" s="238"/>
      <c r="J150" s="239">
        <f>ROUND(I150*H150,2)</f>
        <v>0</v>
      </c>
      <c r="K150" s="235" t="s">
        <v>124</v>
      </c>
      <c r="L150" s="44"/>
      <c r="M150" s="240" t="s">
        <v>1</v>
      </c>
      <c r="N150" s="241" t="s">
        <v>38</v>
      </c>
      <c r="O150" s="91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4" t="s">
        <v>125</v>
      </c>
      <c r="AT150" s="244" t="s">
        <v>120</v>
      </c>
      <c r="AU150" s="244" t="s">
        <v>81</v>
      </c>
      <c r="AY150" s="17" t="s">
        <v>119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7" t="s">
        <v>81</v>
      </c>
      <c r="BK150" s="245">
        <f>ROUND(I150*H150,2)</f>
        <v>0</v>
      </c>
      <c r="BL150" s="17" t="s">
        <v>125</v>
      </c>
      <c r="BM150" s="244" t="s">
        <v>172</v>
      </c>
    </row>
    <row r="151" s="13" customFormat="1">
      <c r="A151" s="13"/>
      <c r="B151" s="246"/>
      <c r="C151" s="247"/>
      <c r="D151" s="248" t="s">
        <v>127</v>
      </c>
      <c r="E151" s="249" t="s">
        <v>1</v>
      </c>
      <c r="F151" s="250" t="s">
        <v>173</v>
      </c>
      <c r="G151" s="247"/>
      <c r="H151" s="251">
        <v>35.064</v>
      </c>
      <c r="I151" s="252"/>
      <c r="J151" s="247"/>
      <c r="K151" s="247"/>
      <c r="L151" s="253"/>
      <c r="M151" s="254"/>
      <c r="N151" s="255"/>
      <c r="O151" s="255"/>
      <c r="P151" s="255"/>
      <c r="Q151" s="255"/>
      <c r="R151" s="255"/>
      <c r="S151" s="255"/>
      <c r="T151" s="25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7" t="s">
        <v>127</v>
      </c>
      <c r="AU151" s="257" t="s">
        <v>81</v>
      </c>
      <c r="AV151" s="13" t="s">
        <v>83</v>
      </c>
      <c r="AW151" s="13" t="s">
        <v>30</v>
      </c>
      <c r="AX151" s="13" t="s">
        <v>81</v>
      </c>
      <c r="AY151" s="257" t="s">
        <v>119</v>
      </c>
    </row>
    <row r="152" s="2" customFormat="1" ht="21.75" customHeight="1">
      <c r="A152" s="38"/>
      <c r="B152" s="39"/>
      <c r="C152" s="233" t="s">
        <v>135</v>
      </c>
      <c r="D152" s="233" t="s">
        <v>120</v>
      </c>
      <c r="E152" s="234" t="s">
        <v>174</v>
      </c>
      <c r="F152" s="235" t="s">
        <v>175</v>
      </c>
      <c r="G152" s="236" t="s">
        <v>123</v>
      </c>
      <c r="H152" s="237">
        <v>45</v>
      </c>
      <c r="I152" s="238"/>
      <c r="J152" s="239">
        <f>ROUND(I152*H152,2)</f>
        <v>0</v>
      </c>
      <c r="K152" s="235" t="s">
        <v>124</v>
      </c>
      <c r="L152" s="44"/>
      <c r="M152" s="240" t="s">
        <v>1</v>
      </c>
      <c r="N152" s="241" t="s">
        <v>38</v>
      </c>
      <c r="O152" s="91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4" t="s">
        <v>125</v>
      </c>
      <c r="AT152" s="244" t="s">
        <v>120</v>
      </c>
      <c r="AU152" s="244" t="s">
        <v>81</v>
      </c>
      <c r="AY152" s="17" t="s">
        <v>119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7" t="s">
        <v>81</v>
      </c>
      <c r="BK152" s="245">
        <f>ROUND(I152*H152,2)</f>
        <v>0</v>
      </c>
      <c r="BL152" s="17" t="s">
        <v>125</v>
      </c>
      <c r="BM152" s="244" t="s">
        <v>176</v>
      </c>
    </row>
    <row r="153" s="13" customFormat="1">
      <c r="A153" s="13"/>
      <c r="B153" s="246"/>
      <c r="C153" s="247"/>
      <c r="D153" s="248" t="s">
        <v>127</v>
      </c>
      <c r="E153" s="249" t="s">
        <v>1</v>
      </c>
      <c r="F153" s="250" t="s">
        <v>177</v>
      </c>
      <c r="G153" s="247"/>
      <c r="H153" s="251">
        <v>45</v>
      </c>
      <c r="I153" s="252"/>
      <c r="J153" s="247"/>
      <c r="K153" s="247"/>
      <c r="L153" s="253"/>
      <c r="M153" s="254"/>
      <c r="N153" s="255"/>
      <c r="O153" s="255"/>
      <c r="P153" s="255"/>
      <c r="Q153" s="255"/>
      <c r="R153" s="255"/>
      <c r="S153" s="255"/>
      <c r="T153" s="25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7" t="s">
        <v>127</v>
      </c>
      <c r="AU153" s="257" t="s">
        <v>81</v>
      </c>
      <c r="AV153" s="13" t="s">
        <v>83</v>
      </c>
      <c r="AW153" s="13" t="s">
        <v>30</v>
      </c>
      <c r="AX153" s="13" t="s">
        <v>81</v>
      </c>
      <c r="AY153" s="257" t="s">
        <v>119</v>
      </c>
    </row>
    <row r="154" s="2" customFormat="1" ht="16.5" customHeight="1">
      <c r="A154" s="38"/>
      <c r="B154" s="39"/>
      <c r="C154" s="233" t="s">
        <v>178</v>
      </c>
      <c r="D154" s="233" t="s">
        <v>120</v>
      </c>
      <c r="E154" s="234" t="s">
        <v>179</v>
      </c>
      <c r="F154" s="235" t="s">
        <v>180</v>
      </c>
      <c r="G154" s="236" t="s">
        <v>123</v>
      </c>
      <c r="H154" s="237">
        <v>45</v>
      </c>
      <c r="I154" s="238"/>
      <c r="J154" s="239">
        <f>ROUND(I154*H154,2)</f>
        <v>0</v>
      </c>
      <c r="K154" s="235" t="s">
        <v>124</v>
      </c>
      <c r="L154" s="44"/>
      <c r="M154" s="240" t="s">
        <v>1</v>
      </c>
      <c r="N154" s="241" t="s">
        <v>38</v>
      </c>
      <c r="O154" s="91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4" t="s">
        <v>125</v>
      </c>
      <c r="AT154" s="244" t="s">
        <v>120</v>
      </c>
      <c r="AU154" s="244" t="s">
        <v>81</v>
      </c>
      <c r="AY154" s="17" t="s">
        <v>119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7" t="s">
        <v>81</v>
      </c>
      <c r="BK154" s="245">
        <f>ROUND(I154*H154,2)</f>
        <v>0</v>
      </c>
      <c r="BL154" s="17" t="s">
        <v>125</v>
      </c>
      <c r="BM154" s="244" t="s">
        <v>181</v>
      </c>
    </row>
    <row r="155" s="13" customFormat="1">
      <c r="A155" s="13"/>
      <c r="B155" s="246"/>
      <c r="C155" s="247"/>
      <c r="D155" s="248" t="s">
        <v>127</v>
      </c>
      <c r="E155" s="249" t="s">
        <v>1</v>
      </c>
      <c r="F155" s="250" t="s">
        <v>177</v>
      </c>
      <c r="G155" s="247"/>
      <c r="H155" s="251">
        <v>45</v>
      </c>
      <c r="I155" s="252"/>
      <c r="J155" s="247"/>
      <c r="K155" s="247"/>
      <c r="L155" s="253"/>
      <c r="M155" s="254"/>
      <c r="N155" s="255"/>
      <c r="O155" s="255"/>
      <c r="P155" s="255"/>
      <c r="Q155" s="255"/>
      <c r="R155" s="255"/>
      <c r="S155" s="255"/>
      <c r="T155" s="25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7" t="s">
        <v>127</v>
      </c>
      <c r="AU155" s="257" t="s">
        <v>81</v>
      </c>
      <c r="AV155" s="13" t="s">
        <v>83</v>
      </c>
      <c r="AW155" s="13" t="s">
        <v>30</v>
      </c>
      <c r="AX155" s="13" t="s">
        <v>81</v>
      </c>
      <c r="AY155" s="257" t="s">
        <v>119</v>
      </c>
    </row>
    <row r="156" s="2" customFormat="1" ht="16.5" customHeight="1">
      <c r="A156" s="38"/>
      <c r="B156" s="39"/>
      <c r="C156" s="233" t="s">
        <v>182</v>
      </c>
      <c r="D156" s="233" t="s">
        <v>120</v>
      </c>
      <c r="E156" s="234" t="s">
        <v>183</v>
      </c>
      <c r="F156" s="235" t="s">
        <v>184</v>
      </c>
      <c r="G156" s="236" t="s">
        <v>123</v>
      </c>
      <c r="H156" s="237">
        <v>50</v>
      </c>
      <c r="I156" s="238"/>
      <c r="J156" s="239">
        <f>ROUND(I156*H156,2)</f>
        <v>0</v>
      </c>
      <c r="K156" s="235" t="s">
        <v>124</v>
      </c>
      <c r="L156" s="44"/>
      <c r="M156" s="240" t="s">
        <v>1</v>
      </c>
      <c r="N156" s="241" t="s">
        <v>38</v>
      </c>
      <c r="O156" s="91"/>
      <c r="P156" s="242">
        <f>O156*H156</f>
        <v>0</v>
      </c>
      <c r="Q156" s="242">
        <v>0.0039712000000000003</v>
      </c>
      <c r="R156" s="242">
        <f>Q156*H156</f>
        <v>0.19856000000000001</v>
      </c>
      <c r="S156" s="242">
        <v>0</v>
      </c>
      <c r="T156" s="24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4" t="s">
        <v>125</v>
      </c>
      <c r="AT156" s="244" t="s">
        <v>120</v>
      </c>
      <c r="AU156" s="244" t="s">
        <v>81</v>
      </c>
      <c r="AY156" s="17" t="s">
        <v>119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17" t="s">
        <v>81</v>
      </c>
      <c r="BK156" s="245">
        <f>ROUND(I156*H156,2)</f>
        <v>0</v>
      </c>
      <c r="BL156" s="17" t="s">
        <v>125</v>
      </c>
      <c r="BM156" s="244" t="s">
        <v>185</v>
      </c>
    </row>
    <row r="157" s="13" customFormat="1">
      <c r="A157" s="13"/>
      <c r="B157" s="246"/>
      <c r="C157" s="247"/>
      <c r="D157" s="248" t="s">
        <v>127</v>
      </c>
      <c r="E157" s="249" t="s">
        <v>1</v>
      </c>
      <c r="F157" s="250" t="s">
        <v>186</v>
      </c>
      <c r="G157" s="247"/>
      <c r="H157" s="251">
        <v>50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127</v>
      </c>
      <c r="AU157" s="257" t="s">
        <v>81</v>
      </c>
      <c r="AV157" s="13" t="s">
        <v>83</v>
      </c>
      <c r="AW157" s="13" t="s">
        <v>30</v>
      </c>
      <c r="AX157" s="13" t="s">
        <v>73</v>
      </c>
      <c r="AY157" s="257" t="s">
        <v>119</v>
      </c>
    </row>
    <row r="158" s="14" customFormat="1">
      <c r="A158" s="14"/>
      <c r="B158" s="258"/>
      <c r="C158" s="259"/>
      <c r="D158" s="248" t="s">
        <v>127</v>
      </c>
      <c r="E158" s="260" t="s">
        <v>1</v>
      </c>
      <c r="F158" s="261" t="s">
        <v>130</v>
      </c>
      <c r="G158" s="259"/>
      <c r="H158" s="262">
        <v>50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127</v>
      </c>
      <c r="AU158" s="268" t="s">
        <v>81</v>
      </c>
      <c r="AV158" s="14" t="s">
        <v>125</v>
      </c>
      <c r="AW158" s="14" t="s">
        <v>30</v>
      </c>
      <c r="AX158" s="14" t="s">
        <v>81</v>
      </c>
      <c r="AY158" s="268" t="s">
        <v>119</v>
      </c>
    </row>
    <row r="159" s="2" customFormat="1" ht="16.5" customHeight="1">
      <c r="A159" s="38"/>
      <c r="B159" s="39"/>
      <c r="C159" s="269" t="s">
        <v>187</v>
      </c>
      <c r="D159" s="269" t="s">
        <v>188</v>
      </c>
      <c r="E159" s="270" t="s">
        <v>189</v>
      </c>
      <c r="F159" s="271" t="s">
        <v>190</v>
      </c>
      <c r="G159" s="272" t="s">
        <v>191</v>
      </c>
      <c r="H159" s="273">
        <v>1.25</v>
      </c>
      <c r="I159" s="274"/>
      <c r="J159" s="275">
        <f>ROUND(I159*H159,2)</f>
        <v>0</v>
      </c>
      <c r="K159" s="271" t="s">
        <v>124</v>
      </c>
      <c r="L159" s="276"/>
      <c r="M159" s="277" t="s">
        <v>1</v>
      </c>
      <c r="N159" s="278" t="s">
        <v>38</v>
      </c>
      <c r="O159" s="91"/>
      <c r="P159" s="242">
        <f>O159*H159</f>
        <v>0</v>
      </c>
      <c r="Q159" s="242">
        <v>0.001</v>
      </c>
      <c r="R159" s="242">
        <f>Q159*H159</f>
        <v>0.00125</v>
      </c>
      <c r="S159" s="242">
        <v>0</v>
      </c>
      <c r="T159" s="24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4" t="s">
        <v>162</v>
      </c>
      <c r="AT159" s="244" t="s">
        <v>188</v>
      </c>
      <c r="AU159" s="244" t="s">
        <v>81</v>
      </c>
      <c r="AY159" s="17" t="s">
        <v>119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7" t="s">
        <v>81</v>
      </c>
      <c r="BK159" s="245">
        <f>ROUND(I159*H159,2)</f>
        <v>0</v>
      </c>
      <c r="BL159" s="17" t="s">
        <v>125</v>
      </c>
      <c r="BM159" s="244" t="s">
        <v>192</v>
      </c>
    </row>
    <row r="160" s="13" customFormat="1">
      <c r="A160" s="13"/>
      <c r="B160" s="246"/>
      <c r="C160" s="247"/>
      <c r="D160" s="248" t="s">
        <v>127</v>
      </c>
      <c r="E160" s="247"/>
      <c r="F160" s="250" t="s">
        <v>193</v>
      </c>
      <c r="G160" s="247"/>
      <c r="H160" s="251">
        <v>1.25</v>
      </c>
      <c r="I160" s="252"/>
      <c r="J160" s="247"/>
      <c r="K160" s="247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127</v>
      </c>
      <c r="AU160" s="257" t="s">
        <v>81</v>
      </c>
      <c r="AV160" s="13" t="s">
        <v>83</v>
      </c>
      <c r="AW160" s="13" t="s">
        <v>4</v>
      </c>
      <c r="AX160" s="13" t="s">
        <v>81</v>
      </c>
      <c r="AY160" s="257" t="s">
        <v>119</v>
      </c>
    </row>
    <row r="161" s="2" customFormat="1" ht="16.5" customHeight="1">
      <c r="A161" s="38"/>
      <c r="B161" s="39"/>
      <c r="C161" s="269" t="s">
        <v>194</v>
      </c>
      <c r="D161" s="269" t="s">
        <v>188</v>
      </c>
      <c r="E161" s="270" t="s">
        <v>195</v>
      </c>
      <c r="F161" s="271" t="s">
        <v>196</v>
      </c>
      <c r="G161" s="272" t="s">
        <v>171</v>
      </c>
      <c r="H161" s="273">
        <v>8.0099999999999998</v>
      </c>
      <c r="I161" s="274"/>
      <c r="J161" s="275">
        <f>ROUND(I161*H161,2)</f>
        <v>0</v>
      </c>
      <c r="K161" s="271" t="s">
        <v>124</v>
      </c>
      <c r="L161" s="276"/>
      <c r="M161" s="277" t="s">
        <v>1</v>
      </c>
      <c r="N161" s="278" t="s">
        <v>38</v>
      </c>
      <c r="O161" s="91"/>
      <c r="P161" s="242">
        <f>O161*H161</f>
        <v>0</v>
      </c>
      <c r="Q161" s="242">
        <v>1</v>
      </c>
      <c r="R161" s="242">
        <f>Q161*H161</f>
        <v>8.0099999999999998</v>
      </c>
      <c r="S161" s="242">
        <v>0</v>
      </c>
      <c r="T161" s="24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4" t="s">
        <v>162</v>
      </c>
      <c r="AT161" s="244" t="s">
        <v>188</v>
      </c>
      <c r="AU161" s="244" t="s">
        <v>81</v>
      </c>
      <c r="AY161" s="17" t="s">
        <v>119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7" t="s">
        <v>81</v>
      </c>
      <c r="BK161" s="245">
        <f>ROUND(I161*H161,2)</f>
        <v>0</v>
      </c>
      <c r="BL161" s="17" t="s">
        <v>125</v>
      </c>
      <c r="BM161" s="244" t="s">
        <v>197</v>
      </c>
    </row>
    <row r="162" s="13" customFormat="1">
      <c r="A162" s="13"/>
      <c r="B162" s="246"/>
      <c r="C162" s="247"/>
      <c r="D162" s="248" t="s">
        <v>127</v>
      </c>
      <c r="E162" s="249" t="s">
        <v>1</v>
      </c>
      <c r="F162" s="250" t="s">
        <v>198</v>
      </c>
      <c r="G162" s="247"/>
      <c r="H162" s="251">
        <v>8.0099999999999998</v>
      </c>
      <c r="I162" s="252"/>
      <c r="J162" s="247"/>
      <c r="K162" s="247"/>
      <c r="L162" s="253"/>
      <c r="M162" s="254"/>
      <c r="N162" s="255"/>
      <c r="O162" s="255"/>
      <c r="P162" s="255"/>
      <c r="Q162" s="255"/>
      <c r="R162" s="255"/>
      <c r="S162" s="255"/>
      <c r="T162" s="25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127</v>
      </c>
      <c r="AU162" s="257" t="s">
        <v>81</v>
      </c>
      <c r="AV162" s="13" t="s">
        <v>83</v>
      </c>
      <c r="AW162" s="13" t="s">
        <v>30</v>
      </c>
      <c r="AX162" s="13" t="s">
        <v>81</v>
      </c>
      <c r="AY162" s="257" t="s">
        <v>119</v>
      </c>
    </row>
    <row r="163" s="12" customFormat="1" ht="25.92" customHeight="1">
      <c r="A163" s="12"/>
      <c r="B163" s="219"/>
      <c r="C163" s="220"/>
      <c r="D163" s="221" t="s">
        <v>72</v>
      </c>
      <c r="E163" s="222" t="s">
        <v>199</v>
      </c>
      <c r="F163" s="222" t="s">
        <v>200</v>
      </c>
      <c r="G163" s="220"/>
      <c r="H163" s="220"/>
      <c r="I163" s="223"/>
      <c r="J163" s="224">
        <f>BK163</f>
        <v>0</v>
      </c>
      <c r="K163" s="220"/>
      <c r="L163" s="225"/>
      <c r="M163" s="226"/>
      <c r="N163" s="227"/>
      <c r="O163" s="227"/>
      <c r="P163" s="228">
        <f>P164+P167+P185+P214+P223</f>
        <v>0</v>
      </c>
      <c r="Q163" s="227"/>
      <c r="R163" s="228">
        <f>R164+R167+R185+R214+R223</f>
        <v>16.094369244590002</v>
      </c>
      <c r="S163" s="227"/>
      <c r="T163" s="229">
        <f>T164+T167+T185+T214+T223</f>
        <v>2.3925000000000001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0" t="s">
        <v>81</v>
      </c>
      <c r="AT163" s="231" t="s">
        <v>72</v>
      </c>
      <c r="AU163" s="231" t="s">
        <v>73</v>
      </c>
      <c r="AY163" s="230" t="s">
        <v>119</v>
      </c>
      <c r="BK163" s="232">
        <f>BK164+BK167+BK185+BK214+BK223</f>
        <v>0</v>
      </c>
    </row>
    <row r="164" s="12" customFormat="1" ht="22.8" customHeight="1">
      <c r="A164" s="12"/>
      <c r="B164" s="219"/>
      <c r="C164" s="220"/>
      <c r="D164" s="221" t="s">
        <v>72</v>
      </c>
      <c r="E164" s="279" t="s">
        <v>83</v>
      </c>
      <c r="F164" s="279" t="s">
        <v>201</v>
      </c>
      <c r="G164" s="220"/>
      <c r="H164" s="220"/>
      <c r="I164" s="223"/>
      <c r="J164" s="280">
        <f>BK164</f>
        <v>0</v>
      </c>
      <c r="K164" s="220"/>
      <c r="L164" s="225"/>
      <c r="M164" s="226"/>
      <c r="N164" s="227"/>
      <c r="O164" s="227"/>
      <c r="P164" s="228">
        <f>SUM(P165:P166)</f>
        <v>0</v>
      </c>
      <c r="Q164" s="227"/>
      <c r="R164" s="228">
        <f>SUM(R165:R166)</f>
        <v>0</v>
      </c>
      <c r="S164" s="227"/>
      <c r="T164" s="229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0" t="s">
        <v>81</v>
      </c>
      <c r="AT164" s="231" t="s">
        <v>72</v>
      </c>
      <c r="AU164" s="231" t="s">
        <v>81</v>
      </c>
      <c r="AY164" s="230" t="s">
        <v>119</v>
      </c>
      <c r="BK164" s="232">
        <f>SUM(BK165:BK166)</f>
        <v>0</v>
      </c>
    </row>
    <row r="165" s="2" customFormat="1" ht="21.75" customHeight="1">
      <c r="A165" s="38"/>
      <c r="B165" s="39"/>
      <c r="C165" s="233" t="s">
        <v>8</v>
      </c>
      <c r="D165" s="233" t="s">
        <v>120</v>
      </c>
      <c r="E165" s="234" t="s">
        <v>202</v>
      </c>
      <c r="F165" s="235" t="s">
        <v>203</v>
      </c>
      <c r="G165" s="236" t="s">
        <v>139</v>
      </c>
      <c r="H165" s="237">
        <v>1.6000000000000001</v>
      </c>
      <c r="I165" s="238"/>
      <c r="J165" s="239">
        <f>ROUND(I165*H165,2)</f>
        <v>0</v>
      </c>
      <c r="K165" s="235" t="s">
        <v>124</v>
      </c>
      <c r="L165" s="44"/>
      <c r="M165" s="240" t="s">
        <v>1</v>
      </c>
      <c r="N165" s="241" t="s">
        <v>38</v>
      </c>
      <c r="O165" s="91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4" t="s">
        <v>125</v>
      </c>
      <c r="AT165" s="244" t="s">
        <v>120</v>
      </c>
      <c r="AU165" s="244" t="s">
        <v>83</v>
      </c>
      <c r="AY165" s="17" t="s">
        <v>119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7" t="s">
        <v>81</v>
      </c>
      <c r="BK165" s="245">
        <f>ROUND(I165*H165,2)</f>
        <v>0</v>
      </c>
      <c r="BL165" s="17" t="s">
        <v>125</v>
      </c>
      <c r="BM165" s="244" t="s">
        <v>204</v>
      </c>
    </row>
    <row r="166" s="13" customFormat="1">
      <c r="A166" s="13"/>
      <c r="B166" s="246"/>
      <c r="C166" s="247"/>
      <c r="D166" s="248" t="s">
        <v>127</v>
      </c>
      <c r="E166" s="249" t="s">
        <v>1</v>
      </c>
      <c r="F166" s="250" t="s">
        <v>205</v>
      </c>
      <c r="G166" s="247"/>
      <c r="H166" s="251">
        <v>1.6000000000000001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127</v>
      </c>
      <c r="AU166" s="257" t="s">
        <v>83</v>
      </c>
      <c r="AV166" s="13" t="s">
        <v>83</v>
      </c>
      <c r="AW166" s="13" t="s">
        <v>30</v>
      </c>
      <c r="AX166" s="13" t="s">
        <v>81</v>
      </c>
      <c r="AY166" s="257" t="s">
        <v>119</v>
      </c>
    </row>
    <row r="167" s="12" customFormat="1" ht="22.8" customHeight="1">
      <c r="A167" s="12"/>
      <c r="B167" s="219"/>
      <c r="C167" s="220"/>
      <c r="D167" s="221" t="s">
        <v>72</v>
      </c>
      <c r="E167" s="279" t="s">
        <v>136</v>
      </c>
      <c r="F167" s="279" t="s">
        <v>206</v>
      </c>
      <c r="G167" s="220"/>
      <c r="H167" s="220"/>
      <c r="I167" s="223"/>
      <c r="J167" s="280">
        <f>BK167</f>
        <v>0</v>
      </c>
      <c r="K167" s="220"/>
      <c r="L167" s="225"/>
      <c r="M167" s="226"/>
      <c r="N167" s="227"/>
      <c r="O167" s="227"/>
      <c r="P167" s="228">
        <f>P168+SUM(P169:P176)</f>
        <v>0</v>
      </c>
      <c r="Q167" s="227"/>
      <c r="R167" s="228">
        <f>R168+SUM(R169:R176)</f>
        <v>15.64179338195</v>
      </c>
      <c r="S167" s="227"/>
      <c r="T167" s="229">
        <f>T168+SUM(T169:T176)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0" t="s">
        <v>81</v>
      </c>
      <c r="AT167" s="231" t="s">
        <v>72</v>
      </c>
      <c r="AU167" s="231" t="s">
        <v>81</v>
      </c>
      <c r="AY167" s="230" t="s">
        <v>119</v>
      </c>
      <c r="BK167" s="232">
        <f>BK168+SUM(BK169:BK176)</f>
        <v>0</v>
      </c>
    </row>
    <row r="168" s="2" customFormat="1" ht="16.5" customHeight="1">
      <c r="A168" s="38"/>
      <c r="B168" s="39"/>
      <c r="C168" s="233" t="s">
        <v>207</v>
      </c>
      <c r="D168" s="233" t="s">
        <v>120</v>
      </c>
      <c r="E168" s="234" t="s">
        <v>208</v>
      </c>
      <c r="F168" s="235" t="s">
        <v>209</v>
      </c>
      <c r="G168" s="236" t="s">
        <v>139</v>
      </c>
      <c r="H168" s="237">
        <v>1.5</v>
      </c>
      <c r="I168" s="238"/>
      <c r="J168" s="239">
        <f>ROUND(I168*H168,2)</f>
        <v>0</v>
      </c>
      <c r="K168" s="235" t="s">
        <v>124</v>
      </c>
      <c r="L168" s="44"/>
      <c r="M168" s="240" t="s">
        <v>1</v>
      </c>
      <c r="N168" s="241" t="s">
        <v>38</v>
      </c>
      <c r="O168" s="91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4" t="s">
        <v>125</v>
      </c>
      <c r="AT168" s="244" t="s">
        <v>120</v>
      </c>
      <c r="AU168" s="244" t="s">
        <v>83</v>
      </c>
      <c r="AY168" s="17" t="s">
        <v>119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17" t="s">
        <v>81</v>
      </c>
      <c r="BK168" s="245">
        <f>ROUND(I168*H168,2)</f>
        <v>0</v>
      </c>
      <c r="BL168" s="17" t="s">
        <v>125</v>
      </c>
      <c r="BM168" s="244" t="s">
        <v>210</v>
      </c>
    </row>
    <row r="169" s="13" customFormat="1">
      <c r="A169" s="13"/>
      <c r="B169" s="246"/>
      <c r="C169" s="247"/>
      <c r="D169" s="248" t="s">
        <v>127</v>
      </c>
      <c r="E169" s="249" t="s">
        <v>1</v>
      </c>
      <c r="F169" s="250" t="s">
        <v>211</v>
      </c>
      <c r="G169" s="247"/>
      <c r="H169" s="251">
        <v>1.5</v>
      </c>
      <c r="I169" s="252"/>
      <c r="J169" s="247"/>
      <c r="K169" s="247"/>
      <c r="L169" s="253"/>
      <c r="M169" s="254"/>
      <c r="N169" s="255"/>
      <c r="O169" s="255"/>
      <c r="P169" s="255"/>
      <c r="Q169" s="255"/>
      <c r="R169" s="255"/>
      <c r="S169" s="255"/>
      <c r="T169" s="25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7" t="s">
        <v>127</v>
      </c>
      <c r="AU169" s="257" t="s">
        <v>83</v>
      </c>
      <c r="AV169" s="13" t="s">
        <v>83</v>
      </c>
      <c r="AW169" s="13" t="s">
        <v>30</v>
      </c>
      <c r="AX169" s="13" t="s">
        <v>81</v>
      </c>
      <c r="AY169" s="257" t="s">
        <v>119</v>
      </c>
    </row>
    <row r="170" s="2" customFormat="1" ht="16.5" customHeight="1">
      <c r="A170" s="38"/>
      <c r="B170" s="39"/>
      <c r="C170" s="233" t="s">
        <v>212</v>
      </c>
      <c r="D170" s="233" t="s">
        <v>120</v>
      </c>
      <c r="E170" s="234" t="s">
        <v>213</v>
      </c>
      <c r="F170" s="235" t="s">
        <v>214</v>
      </c>
      <c r="G170" s="236" t="s">
        <v>123</v>
      </c>
      <c r="H170" s="237">
        <v>7.7290000000000001</v>
      </c>
      <c r="I170" s="238"/>
      <c r="J170" s="239">
        <f>ROUND(I170*H170,2)</f>
        <v>0</v>
      </c>
      <c r="K170" s="235" t="s">
        <v>124</v>
      </c>
      <c r="L170" s="44"/>
      <c r="M170" s="240" t="s">
        <v>1</v>
      </c>
      <c r="N170" s="241" t="s">
        <v>38</v>
      </c>
      <c r="O170" s="91"/>
      <c r="P170" s="242">
        <f>O170*H170</f>
        <v>0</v>
      </c>
      <c r="Q170" s="242">
        <v>0.041744200000000002</v>
      </c>
      <c r="R170" s="242">
        <f>Q170*H170</f>
        <v>0.32264092180000004</v>
      </c>
      <c r="S170" s="242">
        <v>0</v>
      </c>
      <c r="T170" s="24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4" t="s">
        <v>125</v>
      </c>
      <c r="AT170" s="244" t="s">
        <v>120</v>
      </c>
      <c r="AU170" s="244" t="s">
        <v>83</v>
      </c>
      <c r="AY170" s="17" t="s">
        <v>119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7" t="s">
        <v>81</v>
      </c>
      <c r="BK170" s="245">
        <f>ROUND(I170*H170,2)</f>
        <v>0</v>
      </c>
      <c r="BL170" s="17" t="s">
        <v>125</v>
      </c>
      <c r="BM170" s="244" t="s">
        <v>215</v>
      </c>
    </row>
    <row r="171" s="13" customFormat="1">
      <c r="A171" s="13"/>
      <c r="B171" s="246"/>
      <c r="C171" s="247"/>
      <c r="D171" s="248" t="s">
        <v>127</v>
      </c>
      <c r="E171" s="249" t="s">
        <v>1</v>
      </c>
      <c r="F171" s="250" t="s">
        <v>216</v>
      </c>
      <c r="G171" s="247"/>
      <c r="H171" s="251">
        <v>7.7290000000000001</v>
      </c>
      <c r="I171" s="252"/>
      <c r="J171" s="247"/>
      <c r="K171" s="247"/>
      <c r="L171" s="253"/>
      <c r="M171" s="254"/>
      <c r="N171" s="255"/>
      <c r="O171" s="255"/>
      <c r="P171" s="255"/>
      <c r="Q171" s="255"/>
      <c r="R171" s="255"/>
      <c r="S171" s="255"/>
      <c r="T171" s="25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127</v>
      </c>
      <c r="AU171" s="257" t="s">
        <v>83</v>
      </c>
      <c r="AV171" s="13" t="s">
        <v>83</v>
      </c>
      <c r="AW171" s="13" t="s">
        <v>30</v>
      </c>
      <c r="AX171" s="13" t="s">
        <v>81</v>
      </c>
      <c r="AY171" s="257" t="s">
        <v>119</v>
      </c>
    </row>
    <row r="172" s="2" customFormat="1" ht="16.5" customHeight="1">
      <c r="A172" s="38"/>
      <c r="B172" s="39"/>
      <c r="C172" s="233" t="s">
        <v>217</v>
      </c>
      <c r="D172" s="233" t="s">
        <v>120</v>
      </c>
      <c r="E172" s="234" t="s">
        <v>218</v>
      </c>
      <c r="F172" s="235" t="s">
        <v>219</v>
      </c>
      <c r="G172" s="236" t="s">
        <v>123</v>
      </c>
      <c r="H172" s="237">
        <v>7.7290000000000001</v>
      </c>
      <c r="I172" s="238"/>
      <c r="J172" s="239">
        <f>ROUND(I172*H172,2)</f>
        <v>0</v>
      </c>
      <c r="K172" s="235" t="s">
        <v>124</v>
      </c>
      <c r="L172" s="44"/>
      <c r="M172" s="240" t="s">
        <v>1</v>
      </c>
      <c r="N172" s="241" t="s">
        <v>38</v>
      </c>
      <c r="O172" s="91"/>
      <c r="P172" s="242">
        <f>O172*H172</f>
        <v>0</v>
      </c>
      <c r="Q172" s="242">
        <v>1.5E-05</v>
      </c>
      <c r="R172" s="242">
        <f>Q172*H172</f>
        <v>0.00011593500000000001</v>
      </c>
      <c r="S172" s="242">
        <v>0</v>
      </c>
      <c r="T172" s="243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4" t="s">
        <v>125</v>
      </c>
      <c r="AT172" s="244" t="s">
        <v>120</v>
      </c>
      <c r="AU172" s="244" t="s">
        <v>83</v>
      </c>
      <c r="AY172" s="17" t="s">
        <v>119</v>
      </c>
      <c r="BE172" s="245">
        <f>IF(N172="základní",J172,0)</f>
        <v>0</v>
      </c>
      <c r="BF172" s="245">
        <f>IF(N172="snížená",J172,0)</f>
        <v>0</v>
      </c>
      <c r="BG172" s="245">
        <f>IF(N172="zákl. přenesená",J172,0)</f>
        <v>0</v>
      </c>
      <c r="BH172" s="245">
        <f>IF(N172="sníž. přenesená",J172,0)</f>
        <v>0</v>
      </c>
      <c r="BI172" s="245">
        <f>IF(N172="nulová",J172,0)</f>
        <v>0</v>
      </c>
      <c r="BJ172" s="17" t="s">
        <v>81</v>
      </c>
      <c r="BK172" s="245">
        <f>ROUND(I172*H172,2)</f>
        <v>0</v>
      </c>
      <c r="BL172" s="17" t="s">
        <v>125</v>
      </c>
      <c r="BM172" s="244" t="s">
        <v>220</v>
      </c>
    </row>
    <row r="173" s="13" customFormat="1">
      <c r="A173" s="13"/>
      <c r="B173" s="246"/>
      <c r="C173" s="247"/>
      <c r="D173" s="248" t="s">
        <v>127</v>
      </c>
      <c r="E173" s="249" t="s">
        <v>1</v>
      </c>
      <c r="F173" s="250" t="s">
        <v>216</v>
      </c>
      <c r="G173" s="247"/>
      <c r="H173" s="251">
        <v>7.7290000000000001</v>
      </c>
      <c r="I173" s="252"/>
      <c r="J173" s="247"/>
      <c r="K173" s="247"/>
      <c r="L173" s="253"/>
      <c r="M173" s="254"/>
      <c r="N173" s="255"/>
      <c r="O173" s="255"/>
      <c r="P173" s="255"/>
      <c r="Q173" s="255"/>
      <c r="R173" s="255"/>
      <c r="S173" s="255"/>
      <c r="T173" s="25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7" t="s">
        <v>127</v>
      </c>
      <c r="AU173" s="257" t="s">
        <v>83</v>
      </c>
      <c r="AV173" s="13" t="s">
        <v>83</v>
      </c>
      <c r="AW173" s="13" t="s">
        <v>30</v>
      </c>
      <c r="AX173" s="13" t="s">
        <v>81</v>
      </c>
      <c r="AY173" s="257" t="s">
        <v>119</v>
      </c>
    </row>
    <row r="174" s="2" customFormat="1" ht="16.5" customHeight="1">
      <c r="A174" s="38"/>
      <c r="B174" s="39"/>
      <c r="C174" s="233" t="s">
        <v>221</v>
      </c>
      <c r="D174" s="233" t="s">
        <v>120</v>
      </c>
      <c r="E174" s="234" t="s">
        <v>222</v>
      </c>
      <c r="F174" s="235" t="s">
        <v>223</v>
      </c>
      <c r="G174" s="236" t="s">
        <v>171</v>
      </c>
      <c r="H174" s="237">
        <v>0.20000000000000001</v>
      </c>
      <c r="I174" s="238"/>
      <c r="J174" s="239">
        <f>ROUND(I174*H174,2)</f>
        <v>0</v>
      </c>
      <c r="K174" s="235" t="s">
        <v>124</v>
      </c>
      <c r="L174" s="44"/>
      <c r="M174" s="240" t="s">
        <v>1</v>
      </c>
      <c r="N174" s="241" t="s">
        <v>38</v>
      </c>
      <c r="O174" s="91"/>
      <c r="P174" s="242">
        <f>O174*H174</f>
        <v>0</v>
      </c>
      <c r="Q174" s="242">
        <v>1.0487652000000001</v>
      </c>
      <c r="R174" s="242">
        <f>Q174*H174</f>
        <v>0.20975304000000003</v>
      </c>
      <c r="S174" s="242">
        <v>0</v>
      </c>
      <c r="T174" s="24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4" t="s">
        <v>125</v>
      </c>
      <c r="AT174" s="244" t="s">
        <v>120</v>
      </c>
      <c r="AU174" s="244" t="s">
        <v>83</v>
      </c>
      <c r="AY174" s="17" t="s">
        <v>119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17" t="s">
        <v>81</v>
      </c>
      <c r="BK174" s="245">
        <f>ROUND(I174*H174,2)</f>
        <v>0</v>
      </c>
      <c r="BL174" s="17" t="s">
        <v>125</v>
      </c>
      <c r="BM174" s="244" t="s">
        <v>224</v>
      </c>
    </row>
    <row r="175" s="13" customFormat="1">
      <c r="A175" s="13"/>
      <c r="B175" s="246"/>
      <c r="C175" s="247"/>
      <c r="D175" s="248" t="s">
        <v>127</v>
      </c>
      <c r="E175" s="249" t="s">
        <v>1</v>
      </c>
      <c r="F175" s="250" t="s">
        <v>225</v>
      </c>
      <c r="G175" s="247"/>
      <c r="H175" s="251">
        <v>0.20000000000000001</v>
      </c>
      <c r="I175" s="252"/>
      <c r="J175" s="247"/>
      <c r="K175" s="247"/>
      <c r="L175" s="253"/>
      <c r="M175" s="254"/>
      <c r="N175" s="255"/>
      <c r="O175" s="255"/>
      <c r="P175" s="255"/>
      <c r="Q175" s="255"/>
      <c r="R175" s="255"/>
      <c r="S175" s="255"/>
      <c r="T175" s="25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7" t="s">
        <v>127</v>
      </c>
      <c r="AU175" s="257" t="s">
        <v>83</v>
      </c>
      <c r="AV175" s="13" t="s">
        <v>83</v>
      </c>
      <c r="AW175" s="13" t="s">
        <v>30</v>
      </c>
      <c r="AX175" s="13" t="s">
        <v>81</v>
      </c>
      <c r="AY175" s="257" t="s">
        <v>119</v>
      </c>
    </row>
    <row r="176" s="12" customFormat="1" ht="20.88" customHeight="1">
      <c r="A176" s="12"/>
      <c r="B176" s="219"/>
      <c r="C176" s="220"/>
      <c r="D176" s="221" t="s">
        <v>72</v>
      </c>
      <c r="E176" s="279" t="s">
        <v>125</v>
      </c>
      <c r="F176" s="279" t="s">
        <v>226</v>
      </c>
      <c r="G176" s="220"/>
      <c r="H176" s="220"/>
      <c r="I176" s="223"/>
      <c r="J176" s="280">
        <f>BK176</f>
        <v>0</v>
      </c>
      <c r="K176" s="220"/>
      <c r="L176" s="225"/>
      <c r="M176" s="226"/>
      <c r="N176" s="227"/>
      <c r="O176" s="227"/>
      <c r="P176" s="228">
        <f>SUM(P177:P184)</f>
        <v>0</v>
      </c>
      <c r="Q176" s="227"/>
      <c r="R176" s="228">
        <f>SUM(R177:R184)</f>
        <v>15.10928348515</v>
      </c>
      <c r="S176" s="227"/>
      <c r="T176" s="229">
        <f>SUM(T177:T184)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0" t="s">
        <v>81</v>
      </c>
      <c r="AT176" s="231" t="s">
        <v>72</v>
      </c>
      <c r="AU176" s="231" t="s">
        <v>83</v>
      </c>
      <c r="AY176" s="230" t="s">
        <v>119</v>
      </c>
      <c r="BK176" s="232">
        <f>SUM(BK177:BK184)</f>
        <v>0</v>
      </c>
    </row>
    <row r="177" s="2" customFormat="1" ht="21.75" customHeight="1">
      <c r="A177" s="38"/>
      <c r="B177" s="39"/>
      <c r="C177" s="233" t="s">
        <v>227</v>
      </c>
      <c r="D177" s="233" t="s">
        <v>120</v>
      </c>
      <c r="E177" s="234" t="s">
        <v>228</v>
      </c>
      <c r="F177" s="235" t="s">
        <v>229</v>
      </c>
      <c r="G177" s="236" t="s">
        <v>123</v>
      </c>
      <c r="H177" s="237">
        <v>5.2199999999999998</v>
      </c>
      <c r="I177" s="238"/>
      <c r="J177" s="239">
        <f>ROUND(I177*H177,2)</f>
        <v>0</v>
      </c>
      <c r="K177" s="235" t="s">
        <v>124</v>
      </c>
      <c r="L177" s="44"/>
      <c r="M177" s="240" t="s">
        <v>1</v>
      </c>
      <c r="N177" s="241" t="s">
        <v>38</v>
      </c>
      <c r="O177" s="91"/>
      <c r="P177" s="242">
        <f>O177*H177</f>
        <v>0</v>
      </c>
      <c r="Q177" s="242">
        <v>0.15679630750000001</v>
      </c>
      <c r="R177" s="242">
        <f>Q177*H177</f>
        <v>0.81847672515000003</v>
      </c>
      <c r="S177" s="242">
        <v>0</v>
      </c>
      <c r="T177" s="24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4" t="s">
        <v>125</v>
      </c>
      <c r="AT177" s="244" t="s">
        <v>120</v>
      </c>
      <c r="AU177" s="244" t="s">
        <v>136</v>
      </c>
      <c r="AY177" s="17" t="s">
        <v>119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7" t="s">
        <v>81</v>
      </c>
      <c r="BK177" s="245">
        <f>ROUND(I177*H177,2)</f>
        <v>0</v>
      </c>
      <c r="BL177" s="17" t="s">
        <v>125</v>
      </c>
      <c r="BM177" s="244" t="s">
        <v>230</v>
      </c>
    </row>
    <row r="178" s="13" customFormat="1">
      <c r="A178" s="13"/>
      <c r="B178" s="246"/>
      <c r="C178" s="247"/>
      <c r="D178" s="248" t="s">
        <v>127</v>
      </c>
      <c r="E178" s="249" t="s">
        <v>1</v>
      </c>
      <c r="F178" s="250" t="s">
        <v>231</v>
      </c>
      <c r="G178" s="247"/>
      <c r="H178" s="251">
        <v>5.2199999999999998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7" t="s">
        <v>127</v>
      </c>
      <c r="AU178" s="257" t="s">
        <v>136</v>
      </c>
      <c r="AV178" s="13" t="s">
        <v>83</v>
      </c>
      <c r="AW178" s="13" t="s">
        <v>30</v>
      </c>
      <c r="AX178" s="13" t="s">
        <v>81</v>
      </c>
      <c r="AY178" s="257" t="s">
        <v>119</v>
      </c>
    </row>
    <row r="179" s="2" customFormat="1" ht="21.75" customHeight="1">
      <c r="A179" s="38"/>
      <c r="B179" s="39"/>
      <c r="C179" s="233" t="s">
        <v>7</v>
      </c>
      <c r="D179" s="233" t="s">
        <v>120</v>
      </c>
      <c r="E179" s="234" t="s">
        <v>232</v>
      </c>
      <c r="F179" s="235" t="s">
        <v>233</v>
      </c>
      <c r="G179" s="236" t="s">
        <v>123</v>
      </c>
      <c r="H179" s="237">
        <v>13.789999999999999</v>
      </c>
      <c r="I179" s="238"/>
      <c r="J179" s="239">
        <f>ROUND(I179*H179,2)</f>
        <v>0</v>
      </c>
      <c r="K179" s="235" t="s">
        <v>124</v>
      </c>
      <c r="L179" s="44"/>
      <c r="M179" s="240" t="s">
        <v>1</v>
      </c>
      <c r="N179" s="241" t="s">
        <v>38</v>
      </c>
      <c r="O179" s="91"/>
      <c r="P179" s="242">
        <f>O179*H179</f>
        <v>0</v>
      </c>
      <c r="Q179" s="242">
        <v>1.031199</v>
      </c>
      <c r="R179" s="242">
        <f>Q179*H179</f>
        <v>14.220234209999999</v>
      </c>
      <c r="S179" s="242">
        <v>0</v>
      </c>
      <c r="T179" s="24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4" t="s">
        <v>125</v>
      </c>
      <c r="AT179" s="244" t="s">
        <v>120</v>
      </c>
      <c r="AU179" s="244" t="s">
        <v>136</v>
      </c>
      <c r="AY179" s="17" t="s">
        <v>119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7" t="s">
        <v>81</v>
      </c>
      <c r="BK179" s="245">
        <f>ROUND(I179*H179,2)</f>
        <v>0</v>
      </c>
      <c r="BL179" s="17" t="s">
        <v>125</v>
      </c>
      <c r="BM179" s="244" t="s">
        <v>234</v>
      </c>
    </row>
    <row r="180" s="13" customFormat="1">
      <c r="A180" s="13"/>
      <c r="B180" s="246"/>
      <c r="C180" s="247"/>
      <c r="D180" s="248" t="s">
        <v>127</v>
      </c>
      <c r="E180" s="249" t="s">
        <v>1</v>
      </c>
      <c r="F180" s="250" t="s">
        <v>235</v>
      </c>
      <c r="G180" s="247"/>
      <c r="H180" s="251">
        <v>5.04</v>
      </c>
      <c r="I180" s="252"/>
      <c r="J180" s="247"/>
      <c r="K180" s="247"/>
      <c r="L180" s="253"/>
      <c r="M180" s="254"/>
      <c r="N180" s="255"/>
      <c r="O180" s="255"/>
      <c r="P180" s="255"/>
      <c r="Q180" s="255"/>
      <c r="R180" s="255"/>
      <c r="S180" s="255"/>
      <c r="T180" s="25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7" t="s">
        <v>127</v>
      </c>
      <c r="AU180" s="257" t="s">
        <v>136</v>
      </c>
      <c r="AV180" s="13" t="s">
        <v>83</v>
      </c>
      <c r="AW180" s="13" t="s">
        <v>30</v>
      </c>
      <c r="AX180" s="13" t="s">
        <v>73</v>
      </c>
      <c r="AY180" s="257" t="s">
        <v>119</v>
      </c>
    </row>
    <row r="181" s="13" customFormat="1">
      <c r="A181" s="13"/>
      <c r="B181" s="246"/>
      <c r="C181" s="247"/>
      <c r="D181" s="248" t="s">
        <v>127</v>
      </c>
      <c r="E181" s="249" t="s">
        <v>1</v>
      </c>
      <c r="F181" s="250" t="s">
        <v>236</v>
      </c>
      <c r="G181" s="247"/>
      <c r="H181" s="251">
        <v>8.75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127</v>
      </c>
      <c r="AU181" s="257" t="s">
        <v>136</v>
      </c>
      <c r="AV181" s="13" t="s">
        <v>83</v>
      </c>
      <c r="AW181" s="13" t="s">
        <v>30</v>
      </c>
      <c r="AX181" s="13" t="s">
        <v>73</v>
      </c>
      <c r="AY181" s="257" t="s">
        <v>119</v>
      </c>
    </row>
    <row r="182" s="14" customFormat="1">
      <c r="A182" s="14"/>
      <c r="B182" s="258"/>
      <c r="C182" s="259"/>
      <c r="D182" s="248" t="s">
        <v>127</v>
      </c>
      <c r="E182" s="260" t="s">
        <v>1</v>
      </c>
      <c r="F182" s="261" t="s">
        <v>130</v>
      </c>
      <c r="G182" s="259"/>
      <c r="H182" s="262">
        <v>13.789999999999999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127</v>
      </c>
      <c r="AU182" s="268" t="s">
        <v>136</v>
      </c>
      <c r="AV182" s="14" t="s">
        <v>125</v>
      </c>
      <c r="AW182" s="14" t="s">
        <v>30</v>
      </c>
      <c r="AX182" s="14" t="s">
        <v>81</v>
      </c>
      <c r="AY182" s="268" t="s">
        <v>119</v>
      </c>
    </row>
    <row r="183" s="2" customFormat="1" ht="16.5" customHeight="1">
      <c r="A183" s="38"/>
      <c r="B183" s="39"/>
      <c r="C183" s="269" t="s">
        <v>237</v>
      </c>
      <c r="D183" s="269" t="s">
        <v>188</v>
      </c>
      <c r="E183" s="270" t="s">
        <v>238</v>
      </c>
      <c r="F183" s="271" t="s">
        <v>239</v>
      </c>
      <c r="G183" s="272" t="s">
        <v>123</v>
      </c>
      <c r="H183" s="273">
        <v>15.859</v>
      </c>
      <c r="I183" s="274"/>
      <c r="J183" s="275">
        <f>ROUND(I183*H183,2)</f>
        <v>0</v>
      </c>
      <c r="K183" s="271" t="s">
        <v>124</v>
      </c>
      <c r="L183" s="276"/>
      <c r="M183" s="277" t="s">
        <v>1</v>
      </c>
      <c r="N183" s="278" t="s">
        <v>38</v>
      </c>
      <c r="O183" s="91"/>
      <c r="P183" s="242">
        <f>O183*H183</f>
        <v>0</v>
      </c>
      <c r="Q183" s="242">
        <v>0.00445</v>
      </c>
      <c r="R183" s="242">
        <f>Q183*H183</f>
        <v>0.070572549999999998</v>
      </c>
      <c r="S183" s="242">
        <v>0</v>
      </c>
      <c r="T183" s="24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4" t="s">
        <v>162</v>
      </c>
      <c r="AT183" s="244" t="s">
        <v>188</v>
      </c>
      <c r="AU183" s="244" t="s">
        <v>136</v>
      </c>
      <c r="AY183" s="17" t="s">
        <v>119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17" t="s">
        <v>81</v>
      </c>
      <c r="BK183" s="245">
        <f>ROUND(I183*H183,2)</f>
        <v>0</v>
      </c>
      <c r="BL183" s="17" t="s">
        <v>125</v>
      </c>
      <c r="BM183" s="244" t="s">
        <v>240</v>
      </c>
    </row>
    <row r="184" s="13" customFormat="1">
      <c r="A184" s="13"/>
      <c r="B184" s="246"/>
      <c r="C184" s="247"/>
      <c r="D184" s="248" t="s">
        <v>127</v>
      </c>
      <c r="E184" s="249" t="s">
        <v>1</v>
      </c>
      <c r="F184" s="250" t="s">
        <v>241</v>
      </c>
      <c r="G184" s="247"/>
      <c r="H184" s="251">
        <v>15.859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7" t="s">
        <v>127</v>
      </c>
      <c r="AU184" s="257" t="s">
        <v>136</v>
      </c>
      <c r="AV184" s="13" t="s">
        <v>83</v>
      </c>
      <c r="AW184" s="13" t="s">
        <v>30</v>
      </c>
      <c r="AX184" s="13" t="s">
        <v>81</v>
      </c>
      <c r="AY184" s="257" t="s">
        <v>119</v>
      </c>
    </row>
    <row r="185" s="12" customFormat="1" ht="22.8" customHeight="1">
      <c r="A185" s="12"/>
      <c r="B185" s="219"/>
      <c r="C185" s="220"/>
      <c r="D185" s="221" t="s">
        <v>72</v>
      </c>
      <c r="E185" s="279" t="s">
        <v>168</v>
      </c>
      <c r="F185" s="279" t="s">
        <v>242</v>
      </c>
      <c r="G185" s="220"/>
      <c r="H185" s="220"/>
      <c r="I185" s="223"/>
      <c r="J185" s="280">
        <f>BK185</f>
        <v>0</v>
      </c>
      <c r="K185" s="220"/>
      <c r="L185" s="225"/>
      <c r="M185" s="226"/>
      <c r="N185" s="227"/>
      <c r="O185" s="227"/>
      <c r="P185" s="228">
        <f>SUM(P186:P213)</f>
        <v>0</v>
      </c>
      <c r="Q185" s="227"/>
      <c r="R185" s="228">
        <f>SUM(R186:R213)</f>
        <v>0.45257586263999994</v>
      </c>
      <c r="S185" s="227"/>
      <c r="T185" s="229">
        <f>SUM(T186:T213)</f>
        <v>2.3925000000000001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0" t="s">
        <v>81</v>
      </c>
      <c r="AT185" s="231" t="s">
        <v>72</v>
      </c>
      <c r="AU185" s="231" t="s">
        <v>81</v>
      </c>
      <c r="AY185" s="230" t="s">
        <v>119</v>
      </c>
      <c r="BK185" s="232">
        <f>SUM(BK186:BK213)</f>
        <v>0</v>
      </c>
    </row>
    <row r="186" s="2" customFormat="1" ht="21.75" customHeight="1">
      <c r="A186" s="38"/>
      <c r="B186" s="39"/>
      <c r="C186" s="233" t="s">
        <v>243</v>
      </c>
      <c r="D186" s="233" t="s">
        <v>120</v>
      </c>
      <c r="E186" s="234" t="s">
        <v>244</v>
      </c>
      <c r="F186" s="235" t="s">
        <v>245</v>
      </c>
      <c r="G186" s="236" t="s">
        <v>246</v>
      </c>
      <c r="H186" s="237">
        <v>2</v>
      </c>
      <c r="I186" s="238"/>
      <c r="J186" s="239">
        <f>ROUND(I186*H186,2)</f>
        <v>0</v>
      </c>
      <c r="K186" s="235" t="s">
        <v>124</v>
      </c>
      <c r="L186" s="44"/>
      <c r="M186" s="240" t="s">
        <v>1</v>
      </c>
      <c r="N186" s="241" t="s">
        <v>38</v>
      </c>
      <c r="O186" s="91"/>
      <c r="P186" s="242">
        <f>O186*H186</f>
        <v>0</v>
      </c>
      <c r="Q186" s="242">
        <v>0.0064850000000000003</v>
      </c>
      <c r="R186" s="242">
        <f>Q186*H186</f>
        <v>0.012970000000000001</v>
      </c>
      <c r="S186" s="242">
        <v>0</v>
      </c>
      <c r="T186" s="24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4" t="s">
        <v>125</v>
      </c>
      <c r="AT186" s="244" t="s">
        <v>120</v>
      </c>
      <c r="AU186" s="244" t="s">
        <v>83</v>
      </c>
      <c r="AY186" s="17" t="s">
        <v>119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17" t="s">
        <v>81</v>
      </c>
      <c r="BK186" s="245">
        <f>ROUND(I186*H186,2)</f>
        <v>0</v>
      </c>
      <c r="BL186" s="17" t="s">
        <v>125</v>
      </c>
      <c r="BM186" s="244" t="s">
        <v>247</v>
      </c>
    </row>
    <row r="187" s="13" customFormat="1">
      <c r="A187" s="13"/>
      <c r="B187" s="246"/>
      <c r="C187" s="247"/>
      <c r="D187" s="248" t="s">
        <v>127</v>
      </c>
      <c r="E187" s="249" t="s">
        <v>1</v>
      </c>
      <c r="F187" s="250" t="s">
        <v>83</v>
      </c>
      <c r="G187" s="247"/>
      <c r="H187" s="251">
        <v>2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7" t="s">
        <v>127</v>
      </c>
      <c r="AU187" s="257" t="s">
        <v>83</v>
      </c>
      <c r="AV187" s="13" t="s">
        <v>83</v>
      </c>
      <c r="AW187" s="13" t="s">
        <v>30</v>
      </c>
      <c r="AX187" s="13" t="s">
        <v>73</v>
      </c>
      <c r="AY187" s="257" t="s">
        <v>119</v>
      </c>
    </row>
    <row r="188" s="2" customFormat="1" ht="21.75" customHeight="1">
      <c r="A188" s="38"/>
      <c r="B188" s="39"/>
      <c r="C188" s="233" t="s">
        <v>248</v>
      </c>
      <c r="D188" s="233" t="s">
        <v>120</v>
      </c>
      <c r="E188" s="234" t="s">
        <v>249</v>
      </c>
      <c r="F188" s="235" t="s">
        <v>250</v>
      </c>
      <c r="G188" s="236" t="s">
        <v>251</v>
      </c>
      <c r="H188" s="237">
        <v>4.5</v>
      </c>
      <c r="I188" s="238"/>
      <c r="J188" s="239">
        <f>ROUND(I188*H188,2)</f>
        <v>0</v>
      </c>
      <c r="K188" s="235" t="s">
        <v>124</v>
      </c>
      <c r="L188" s="44"/>
      <c r="M188" s="240" t="s">
        <v>1</v>
      </c>
      <c r="N188" s="241" t="s">
        <v>38</v>
      </c>
      <c r="O188" s="91"/>
      <c r="P188" s="242">
        <f>O188*H188</f>
        <v>0</v>
      </c>
      <c r="Q188" s="242">
        <v>0</v>
      </c>
      <c r="R188" s="242">
        <f>Q188*H188</f>
        <v>0</v>
      </c>
      <c r="S188" s="242">
        <v>0.065000000000000002</v>
      </c>
      <c r="T188" s="243">
        <f>S188*H188</f>
        <v>0.29249999999999998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4" t="s">
        <v>125</v>
      </c>
      <c r="AT188" s="244" t="s">
        <v>120</v>
      </c>
      <c r="AU188" s="244" t="s">
        <v>83</v>
      </c>
      <c r="AY188" s="17" t="s">
        <v>119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17" t="s">
        <v>81</v>
      </c>
      <c r="BK188" s="245">
        <f>ROUND(I188*H188,2)</f>
        <v>0</v>
      </c>
      <c r="BL188" s="17" t="s">
        <v>125</v>
      </c>
      <c r="BM188" s="244" t="s">
        <v>252</v>
      </c>
    </row>
    <row r="189" s="13" customFormat="1">
      <c r="A189" s="13"/>
      <c r="B189" s="246"/>
      <c r="C189" s="247"/>
      <c r="D189" s="248" t="s">
        <v>127</v>
      </c>
      <c r="E189" s="249" t="s">
        <v>1</v>
      </c>
      <c r="F189" s="250" t="s">
        <v>253</v>
      </c>
      <c r="G189" s="247"/>
      <c r="H189" s="251">
        <v>4.5</v>
      </c>
      <c r="I189" s="252"/>
      <c r="J189" s="247"/>
      <c r="K189" s="247"/>
      <c r="L189" s="253"/>
      <c r="M189" s="254"/>
      <c r="N189" s="255"/>
      <c r="O189" s="255"/>
      <c r="P189" s="255"/>
      <c r="Q189" s="255"/>
      <c r="R189" s="255"/>
      <c r="S189" s="255"/>
      <c r="T189" s="25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7" t="s">
        <v>127</v>
      </c>
      <c r="AU189" s="257" t="s">
        <v>83</v>
      </c>
      <c r="AV189" s="13" t="s">
        <v>83</v>
      </c>
      <c r="AW189" s="13" t="s">
        <v>30</v>
      </c>
      <c r="AX189" s="13" t="s">
        <v>81</v>
      </c>
      <c r="AY189" s="257" t="s">
        <v>119</v>
      </c>
    </row>
    <row r="190" s="2" customFormat="1" ht="16.5" customHeight="1">
      <c r="A190" s="38"/>
      <c r="B190" s="39"/>
      <c r="C190" s="233" t="s">
        <v>254</v>
      </c>
      <c r="D190" s="233" t="s">
        <v>120</v>
      </c>
      <c r="E190" s="234" t="s">
        <v>255</v>
      </c>
      <c r="F190" s="235" t="s">
        <v>256</v>
      </c>
      <c r="G190" s="236" t="s">
        <v>139</v>
      </c>
      <c r="H190" s="237">
        <v>0.87</v>
      </c>
      <c r="I190" s="238"/>
      <c r="J190" s="239">
        <f>ROUND(I190*H190,2)</f>
        <v>0</v>
      </c>
      <c r="K190" s="235" t="s">
        <v>124</v>
      </c>
      <c r="L190" s="44"/>
      <c r="M190" s="240" t="s">
        <v>1</v>
      </c>
      <c r="N190" s="241" t="s">
        <v>38</v>
      </c>
      <c r="O190" s="91"/>
      <c r="P190" s="242">
        <f>O190*H190</f>
        <v>0</v>
      </c>
      <c r="Q190" s="242">
        <v>0.121711072</v>
      </c>
      <c r="R190" s="242">
        <f>Q190*H190</f>
        <v>0.10588863264000001</v>
      </c>
      <c r="S190" s="242">
        <v>2.3999999999999999</v>
      </c>
      <c r="T190" s="243">
        <f>S190*H190</f>
        <v>2.0880000000000001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4" t="s">
        <v>125</v>
      </c>
      <c r="AT190" s="244" t="s">
        <v>120</v>
      </c>
      <c r="AU190" s="244" t="s">
        <v>83</v>
      </c>
      <c r="AY190" s="17" t="s">
        <v>119</v>
      </c>
      <c r="BE190" s="245">
        <f>IF(N190="základní",J190,0)</f>
        <v>0</v>
      </c>
      <c r="BF190" s="245">
        <f>IF(N190="snížená",J190,0)</f>
        <v>0</v>
      </c>
      <c r="BG190" s="245">
        <f>IF(N190="zákl. přenesená",J190,0)</f>
        <v>0</v>
      </c>
      <c r="BH190" s="245">
        <f>IF(N190="sníž. přenesená",J190,0)</f>
        <v>0</v>
      </c>
      <c r="BI190" s="245">
        <f>IF(N190="nulová",J190,0)</f>
        <v>0</v>
      </c>
      <c r="BJ190" s="17" t="s">
        <v>81</v>
      </c>
      <c r="BK190" s="245">
        <f>ROUND(I190*H190,2)</f>
        <v>0</v>
      </c>
      <c r="BL190" s="17" t="s">
        <v>125</v>
      </c>
      <c r="BM190" s="244" t="s">
        <v>257</v>
      </c>
    </row>
    <row r="191" s="13" customFormat="1">
      <c r="A191" s="13"/>
      <c r="B191" s="246"/>
      <c r="C191" s="247"/>
      <c r="D191" s="248" t="s">
        <v>127</v>
      </c>
      <c r="E191" s="249" t="s">
        <v>1</v>
      </c>
      <c r="F191" s="250" t="s">
        <v>258</v>
      </c>
      <c r="G191" s="247"/>
      <c r="H191" s="251">
        <v>0.87</v>
      </c>
      <c r="I191" s="252"/>
      <c r="J191" s="247"/>
      <c r="K191" s="247"/>
      <c r="L191" s="253"/>
      <c r="M191" s="254"/>
      <c r="N191" s="255"/>
      <c r="O191" s="255"/>
      <c r="P191" s="255"/>
      <c r="Q191" s="255"/>
      <c r="R191" s="255"/>
      <c r="S191" s="255"/>
      <c r="T191" s="25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7" t="s">
        <v>127</v>
      </c>
      <c r="AU191" s="257" t="s">
        <v>83</v>
      </c>
      <c r="AV191" s="13" t="s">
        <v>83</v>
      </c>
      <c r="AW191" s="13" t="s">
        <v>30</v>
      </c>
      <c r="AX191" s="13" t="s">
        <v>81</v>
      </c>
      <c r="AY191" s="257" t="s">
        <v>119</v>
      </c>
    </row>
    <row r="192" s="2" customFormat="1" ht="21.75" customHeight="1">
      <c r="A192" s="38"/>
      <c r="B192" s="39"/>
      <c r="C192" s="233" t="s">
        <v>259</v>
      </c>
      <c r="D192" s="233" t="s">
        <v>120</v>
      </c>
      <c r="E192" s="234" t="s">
        <v>260</v>
      </c>
      <c r="F192" s="235" t="s">
        <v>261</v>
      </c>
      <c r="G192" s="236" t="s">
        <v>123</v>
      </c>
      <c r="H192" s="237">
        <v>11.98</v>
      </c>
      <c r="I192" s="238"/>
      <c r="J192" s="239">
        <f>ROUND(I192*H192,2)</f>
        <v>0</v>
      </c>
      <c r="K192" s="235" t="s">
        <v>124</v>
      </c>
      <c r="L192" s="44"/>
      <c r="M192" s="240" t="s">
        <v>1</v>
      </c>
      <c r="N192" s="241" t="s">
        <v>38</v>
      </c>
      <c r="O192" s="91"/>
      <c r="P192" s="242">
        <f>O192*H192</f>
        <v>0</v>
      </c>
      <c r="Q192" s="242">
        <v>0</v>
      </c>
      <c r="R192" s="242">
        <f>Q192*H192</f>
        <v>0</v>
      </c>
      <c r="S192" s="242">
        <v>0</v>
      </c>
      <c r="T192" s="24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4" t="s">
        <v>125</v>
      </c>
      <c r="AT192" s="244" t="s">
        <v>120</v>
      </c>
      <c r="AU192" s="244" t="s">
        <v>83</v>
      </c>
      <c r="AY192" s="17" t="s">
        <v>119</v>
      </c>
      <c r="BE192" s="245">
        <f>IF(N192="základní",J192,0)</f>
        <v>0</v>
      </c>
      <c r="BF192" s="245">
        <f>IF(N192="snížená",J192,0)</f>
        <v>0</v>
      </c>
      <c r="BG192" s="245">
        <f>IF(N192="zákl. přenesená",J192,0)</f>
        <v>0</v>
      </c>
      <c r="BH192" s="245">
        <f>IF(N192="sníž. přenesená",J192,0)</f>
        <v>0</v>
      </c>
      <c r="BI192" s="245">
        <f>IF(N192="nulová",J192,0)</f>
        <v>0</v>
      </c>
      <c r="BJ192" s="17" t="s">
        <v>81</v>
      </c>
      <c r="BK192" s="245">
        <f>ROUND(I192*H192,2)</f>
        <v>0</v>
      </c>
      <c r="BL192" s="17" t="s">
        <v>125</v>
      </c>
      <c r="BM192" s="244" t="s">
        <v>262</v>
      </c>
    </row>
    <row r="193" s="13" customFormat="1">
      <c r="A193" s="13"/>
      <c r="B193" s="246"/>
      <c r="C193" s="247"/>
      <c r="D193" s="248" t="s">
        <v>127</v>
      </c>
      <c r="E193" s="249" t="s">
        <v>1</v>
      </c>
      <c r="F193" s="250" t="s">
        <v>263</v>
      </c>
      <c r="G193" s="247"/>
      <c r="H193" s="251">
        <v>4.4400000000000004</v>
      </c>
      <c r="I193" s="252"/>
      <c r="J193" s="247"/>
      <c r="K193" s="247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127</v>
      </c>
      <c r="AU193" s="257" t="s">
        <v>83</v>
      </c>
      <c r="AV193" s="13" t="s">
        <v>83</v>
      </c>
      <c r="AW193" s="13" t="s">
        <v>30</v>
      </c>
      <c r="AX193" s="13" t="s">
        <v>73</v>
      </c>
      <c r="AY193" s="257" t="s">
        <v>119</v>
      </c>
    </row>
    <row r="194" s="13" customFormat="1">
      <c r="A194" s="13"/>
      <c r="B194" s="246"/>
      <c r="C194" s="247"/>
      <c r="D194" s="248" t="s">
        <v>127</v>
      </c>
      <c r="E194" s="249" t="s">
        <v>1</v>
      </c>
      <c r="F194" s="250" t="s">
        <v>264</v>
      </c>
      <c r="G194" s="247"/>
      <c r="H194" s="251">
        <v>7.54</v>
      </c>
      <c r="I194" s="252"/>
      <c r="J194" s="247"/>
      <c r="K194" s="247"/>
      <c r="L194" s="253"/>
      <c r="M194" s="254"/>
      <c r="N194" s="255"/>
      <c r="O194" s="255"/>
      <c r="P194" s="255"/>
      <c r="Q194" s="255"/>
      <c r="R194" s="255"/>
      <c r="S194" s="255"/>
      <c r="T194" s="25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7" t="s">
        <v>127</v>
      </c>
      <c r="AU194" s="257" t="s">
        <v>83</v>
      </c>
      <c r="AV194" s="13" t="s">
        <v>83</v>
      </c>
      <c r="AW194" s="13" t="s">
        <v>30</v>
      </c>
      <c r="AX194" s="13" t="s">
        <v>73</v>
      </c>
      <c r="AY194" s="257" t="s">
        <v>119</v>
      </c>
    </row>
    <row r="195" s="14" customFormat="1">
      <c r="A195" s="14"/>
      <c r="B195" s="258"/>
      <c r="C195" s="259"/>
      <c r="D195" s="248" t="s">
        <v>127</v>
      </c>
      <c r="E195" s="260" t="s">
        <v>1</v>
      </c>
      <c r="F195" s="261" t="s">
        <v>130</v>
      </c>
      <c r="G195" s="259"/>
      <c r="H195" s="262">
        <v>11.98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8" t="s">
        <v>127</v>
      </c>
      <c r="AU195" s="268" t="s">
        <v>83</v>
      </c>
      <c r="AV195" s="14" t="s">
        <v>125</v>
      </c>
      <c r="AW195" s="14" t="s">
        <v>30</v>
      </c>
      <c r="AX195" s="14" t="s">
        <v>81</v>
      </c>
      <c r="AY195" s="268" t="s">
        <v>119</v>
      </c>
    </row>
    <row r="196" s="2" customFormat="1" ht="21.75" customHeight="1">
      <c r="A196" s="38"/>
      <c r="B196" s="39"/>
      <c r="C196" s="233" t="s">
        <v>265</v>
      </c>
      <c r="D196" s="233" t="s">
        <v>120</v>
      </c>
      <c r="E196" s="234" t="s">
        <v>266</v>
      </c>
      <c r="F196" s="235" t="s">
        <v>267</v>
      </c>
      <c r="G196" s="236" t="s">
        <v>123</v>
      </c>
      <c r="H196" s="237">
        <v>5.194</v>
      </c>
      <c r="I196" s="238"/>
      <c r="J196" s="239">
        <f>ROUND(I196*H196,2)</f>
        <v>0</v>
      </c>
      <c r="K196" s="235" t="s">
        <v>124</v>
      </c>
      <c r="L196" s="44"/>
      <c r="M196" s="240" t="s">
        <v>1</v>
      </c>
      <c r="N196" s="241" t="s">
        <v>38</v>
      </c>
      <c r="O196" s="91"/>
      <c r="P196" s="242">
        <f>O196*H196</f>
        <v>0</v>
      </c>
      <c r="Q196" s="242">
        <v>0.00158</v>
      </c>
      <c r="R196" s="242">
        <f>Q196*H196</f>
        <v>0.0082065200000000001</v>
      </c>
      <c r="S196" s="242">
        <v>0</v>
      </c>
      <c r="T196" s="24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4" t="s">
        <v>125</v>
      </c>
      <c r="AT196" s="244" t="s">
        <v>120</v>
      </c>
      <c r="AU196" s="244" t="s">
        <v>83</v>
      </c>
      <c r="AY196" s="17" t="s">
        <v>119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17" t="s">
        <v>81</v>
      </c>
      <c r="BK196" s="245">
        <f>ROUND(I196*H196,2)</f>
        <v>0</v>
      </c>
      <c r="BL196" s="17" t="s">
        <v>125</v>
      </c>
      <c r="BM196" s="244" t="s">
        <v>268</v>
      </c>
    </row>
    <row r="197" s="13" customFormat="1">
      <c r="A197" s="13"/>
      <c r="B197" s="246"/>
      <c r="C197" s="247"/>
      <c r="D197" s="248" t="s">
        <v>127</v>
      </c>
      <c r="E197" s="249" t="s">
        <v>1</v>
      </c>
      <c r="F197" s="250" t="s">
        <v>263</v>
      </c>
      <c r="G197" s="247"/>
      <c r="H197" s="251">
        <v>4.4400000000000004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7" t="s">
        <v>127</v>
      </c>
      <c r="AU197" s="257" t="s">
        <v>83</v>
      </c>
      <c r="AV197" s="13" t="s">
        <v>83</v>
      </c>
      <c r="AW197" s="13" t="s">
        <v>30</v>
      </c>
      <c r="AX197" s="13" t="s">
        <v>73</v>
      </c>
      <c r="AY197" s="257" t="s">
        <v>119</v>
      </c>
    </row>
    <row r="198" s="13" customFormat="1">
      <c r="A198" s="13"/>
      <c r="B198" s="246"/>
      <c r="C198" s="247"/>
      <c r="D198" s="248" t="s">
        <v>127</v>
      </c>
      <c r="E198" s="249" t="s">
        <v>1</v>
      </c>
      <c r="F198" s="250" t="s">
        <v>269</v>
      </c>
      <c r="G198" s="247"/>
      <c r="H198" s="251">
        <v>0.754</v>
      </c>
      <c r="I198" s="252"/>
      <c r="J198" s="247"/>
      <c r="K198" s="247"/>
      <c r="L198" s="253"/>
      <c r="M198" s="254"/>
      <c r="N198" s="255"/>
      <c r="O198" s="255"/>
      <c r="P198" s="255"/>
      <c r="Q198" s="255"/>
      <c r="R198" s="255"/>
      <c r="S198" s="255"/>
      <c r="T198" s="25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7" t="s">
        <v>127</v>
      </c>
      <c r="AU198" s="257" t="s">
        <v>83</v>
      </c>
      <c r="AV198" s="13" t="s">
        <v>83</v>
      </c>
      <c r="AW198" s="13" t="s">
        <v>30</v>
      </c>
      <c r="AX198" s="13" t="s">
        <v>73</v>
      </c>
      <c r="AY198" s="257" t="s">
        <v>119</v>
      </c>
    </row>
    <row r="199" s="14" customFormat="1">
      <c r="A199" s="14"/>
      <c r="B199" s="258"/>
      <c r="C199" s="259"/>
      <c r="D199" s="248" t="s">
        <v>127</v>
      </c>
      <c r="E199" s="260" t="s">
        <v>1</v>
      </c>
      <c r="F199" s="261" t="s">
        <v>130</v>
      </c>
      <c r="G199" s="259"/>
      <c r="H199" s="262">
        <v>5.1940000000000008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8" t="s">
        <v>127</v>
      </c>
      <c r="AU199" s="268" t="s">
        <v>83</v>
      </c>
      <c r="AV199" s="14" t="s">
        <v>125</v>
      </c>
      <c r="AW199" s="14" t="s">
        <v>30</v>
      </c>
      <c r="AX199" s="14" t="s">
        <v>81</v>
      </c>
      <c r="AY199" s="268" t="s">
        <v>119</v>
      </c>
    </row>
    <row r="200" s="2" customFormat="1" ht="21.75" customHeight="1">
      <c r="A200" s="38"/>
      <c r="B200" s="39"/>
      <c r="C200" s="233" t="s">
        <v>270</v>
      </c>
      <c r="D200" s="233" t="s">
        <v>120</v>
      </c>
      <c r="E200" s="234" t="s">
        <v>271</v>
      </c>
      <c r="F200" s="235" t="s">
        <v>272</v>
      </c>
      <c r="G200" s="236" t="s">
        <v>123</v>
      </c>
      <c r="H200" s="237">
        <v>5.194</v>
      </c>
      <c r="I200" s="238"/>
      <c r="J200" s="239">
        <f>ROUND(I200*H200,2)</f>
        <v>0</v>
      </c>
      <c r="K200" s="235" t="s">
        <v>124</v>
      </c>
      <c r="L200" s="44"/>
      <c r="M200" s="240" t="s">
        <v>1</v>
      </c>
      <c r="N200" s="241" t="s">
        <v>38</v>
      </c>
      <c r="O200" s="91"/>
      <c r="P200" s="242">
        <f>O200*H200</f>
        <v>0</v>
      </c>
      <c r="Q200" s="242">
        <v>0.058275</v>
      </c>
      <c r="R200" s="242">
        <f>Q200*H200</f>
        <v>0.30268034999999999</v>
      </c>
      <c r="S200" s="242">
        <v>0</v>
      </c>
      <c r="T200" s="24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4" t="s">
        <v>125</v>
      </c>
      <c r="AT200" s="244" t="s">
        <v>120</v>
      </c>
      <c r="AU200" s="244" t="s">
        <v>83</v>
      </c>
      <c r="AY200" s="17" t="s">
        <v>119</v>
      </c>
      <c r="BE200" s="245">
        <f>IF(N200="základní",J200,0)</f>
        <v>0</v>
      </c>
      <c r="BF200" s="245">
        <f>IF(N200="snížená",J200,0)</f>
        <v>0</v>
      </c>
      <c r="BG200" s="245">
        <f>IF(N200="zákl. přenesená",J200,0)</f>
        <v>0</v>
      </c>
      <c r="BH200" s="245">
        <f>IF(N200="sníž. přenesená",J200,0)</f>
        <v>0</v>
      </c>
      <c r="BI200" s="245">
        <f>IF(N200="nulová",J200,0)</f>
        <v>0</v>
      </c>
      <c r="BJ200" s="17" t="s">
        <v>81</v>
      </c>
      <c r="BK200" s="245">
        <f>ROUND(I200*H200,2)</f>
        <v>0</v>
      </c>
      <c r="BL200" s="17" t="s">
        <v>125</v>
      </c>
      <c r="BM200" s="244" t="s">
        <v>273</v>
      </c>
    </row>
    <row r="201" s="13" customFormat="1">
      <c r="A201" s="13"/>
      <c r="B201" s="246"/>
      <c r="C201" s="247"/>
      <c r="D201" s="248" t="s">
        <v>127</v>
      </c>
      <c r="E201" s="249" t="s">
        <v>1</v>
      </c>
      <c r="F201" s="250" t="s">
        <v>263</v>
      </c>
      <c r="G201" s="247"/>
      <c r="H201" s="251">
        <v>4.4400000000000004</v>
      </c>
      <c r="I201" s="252"/>
      <c r="J201" s="247"/>
      <c r="K201" s="247"/>
      <c r="L201" s="253"/>
      <c r="M201" s="254"/>
      <c r="N201" s="255"/>
      <c r="O201" s="255"/>
      <c r="P201" s="255"/>
      <c r="Q201" s="255"/>
      <c r="R201" s="255"/>
      <c r="S201" s="255"/>
      <c r="T201" s="25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7" t="s">
        <v>127</v>
      </c>
      <c r="AU201" s="257" t="s">
        <v>83</v>
      </c>
      <c r="AV201" s="13" t="s">
        <v>83</v>
      </c>
      <c r="AW201" s="13" t="s">
        <v>30</v>
      </c>
      <c r="AX201" s="13" t="s">
        <v>73</v>
      </c>
      <c r="AY201" s="257" t="s">
        <v>119</v>
      </c>
    </row>
    <row r="202" s="13" customFormat="1">
      <c r="A202" s="13"/>
      <c r="B202" s="246"/>
      <c r="C202" s="247"/>
      <c r="D202" s="248" t="s">
        <v>127</v>
      </c>
      <c r="E202" s="249" t="s">
        <v>1</v>
      </c>
      <c r="F202" s="250" t="s">
        <v>269</v>
      </c>
      <c r="G202" s="247"/>
      <c r="H202" s="251">
        <v>0.754</v>
      </c>
      <c r="I202" s="252"/>
      <c r="J202" s="247"/>
      <c r="K202" s="247"/>
      <c r="L202" s="253"/>
      <c r="M202" s="254"/>
      <c r="N202" s="255"/>
      <c r="O202" s="255"/>
      <c r="P202" s="255"/>
      <c r="Q202" s="255"/>
      <c r="R202" s="255"/>
      <c r="S202" s="255"/>
      <c r="T202" s="25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7" t="s">
        <v>127</v>
      </c>
      <c r="AU202" s="257" t="s">
        <v>83</v>
      </c>
      <c r="AV202" s="13" t="s">
        <v>83</v>
      </c>
      <c r="AW202" s="13" t="s">
        <v>30</v>
      </c>
      <c r="AX202" s="13" t="s">
        <v>73</v>
      </c>
      <c r="AY202" s="257" t="s">
        <v>119</v>
      </c>
    </row>
    <row r="203" s="14" customFormat="1">
      <c r="A203" s="14"/>
      <c r="B203" s="258"/>
      <c r="C203" s="259"/>
      <c r="D203" s="248" t="s">
        <v>127</v>
      </c>
      <c r="E203" s="260" t="s">
        <v>1</v>
      </c>
      <c r="F203" s="261" t="s">
        <v>130</v>
      </c>
      <c r="G203" s="259"/>
      <c r="H203" s="262">
        <v>5.1940000000000008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8" t="s">
        <v>127</v>
      </c>
      <c r="AU203" s="268" t="s">
        <v>83</v>
      </c>
      <c r="AV203" s="14" t="s">
        <v>125</v>
      </c>
      <c r="AW203" s="14" t="s">
        <v>30</v>
      </c>
      <c r="AX203" s="14" t="s">
        <v>81</v>
      </c>
      <c r="AY203" s="268" t="s">
        <v>119</v>
      </c>
    </row>
    <row r="204" s="2" customFormat="1" ht="21.75" customHeight="1">
      <c r="A204" s="38"/>
      <c r="B204" s="39"/>
      <c r="C204" s="233" t="s">
        <v>274</v>
      </c>
      <c r="D204" s="233" t="s">
        <v>120</v>
      </c>
      <c r="E204" s="234" t="s">
        <v>275</v>
      </c>
      <c r="F204" s="235" t="s">
        <v>276</v>
      </c>
      <c r="G204" s="236" t="s">
        <v>123</v>
      </c>
      <c r="H204" s="237">
        <v>1.198</v>
      </c>
      <c r="I204" s="238"/>
      <c r="J204" s="239">
        <f>ROUND(I204*H204,2)</f>
        <v>0</v>
      </c>
      <c r="K204" s="235" t="s">
        <v>124</v>
      </c>
      <c r="L204" s="44"/>
      <c r="M204" s="240" t="s">
        <v>1</v>
      </c>
      <c r="N204" s="241" t="s">
        <v>38</v>
      </c>
      <c r="O204" s="91"/>
      <c r="P204" s="242">
        <f>O204*H204</f>
        <v>0</v>
      </c>
      <c r="Q204" s="242">
        <v>0.00098999999999999999</v>
      </c>
      <c r="R204" s="242">
        <f>Q204*H204</f>
        <v>0.0011860199999999999</v>
      </c>
      <c r="S204" s="242">
        <v>0</v>
      </c>
      <c r="T204" s="24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4" t="s">
        <v>125</v>
      </c>
      <c r="AT204" s="244" t="s">
        <v>120</v>
      </c>
      <c r="AU204" s="244" t="s">
        <v>83</v>
      </c>
      <c r="AY204" s="17" t="s">
        <v>119</v>
      </c>
      <c r="BE204" s="245">
        <f>IF(N204="základní",J204,0)</f>
        <v>0</v>
      </c>
      <c r="BF204" s="245">
        <f>IF(N204="snížená",J204,0)</f>
        <v>0</v>
      </c>
      <c r="BG204" s="245">
        <f>IF(N204="zákl. přenesená",J204,0)</f>
        <v>0</v>
      </c>
      <c r="BH204" s="245">
        <f>IF(N204="sníž. přenesená",J204,0)</f>
        <v>0</v>
      </c>
      <c r="BI204" s="245">
        <f>IF(N204="nulová",J204,0)</f>
        <v>0</v>
      </c>
      <c r="BJ204" s="17" t="s">
        <v>81</v>
      </c>
      <c r="BK204" s="245">
        <f>ROUND(I204*H204,2)</f>
        <v>0</v>
      </c>
      <c r="BL204" s="17" t="s">
        <v>125</v>
      </c>
      <c r="BM204" s="244" t="s">
        <v>277</v>
      </c>
    </row>
    <row r="205" s="13" customFormat="1">
      <c r="A205" s="13"/>
      <c r="B205" s="246"/>
      <c r="C205" s="247"/>
      <c r="D205" s="248" t="s">
        <v>127</v>
      </c>
      <c r="E205" s="249" t="s">
        <v>1</v>
      </c>
      <c r="F205" s="250" t="s">
        <v>278</v>
      </c>
      <c r="G205" s="247"/>
      <c r="H205" s="251">
        <v>0.44400000000000001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7" t="s">
        <v>127</v>
      </c>
      <c r="AU205" s="257" t="s">
        <v>83</v>
      </c>
      <c r="AV205" s="13" t="s">
        <v>83</v>
      </c>
      <c r="AW205" s="13" t="s">
        <v>30</v>
      </c>
      <c r="AX205" s="13" t="s">
        <v>73</v>
      </c>
      <c r="AY205" s="257" t="s">
        <v>119</v>
      </c>
    </row>
    <row r="206" s="13" customFormat="1">
      <c r="A206" s="13"/>
      <c r="B206" s="246"/>
      <c r="C206" s="247"/>
      <c r="D206" s="248" t="s">
        <v>127</v>
      </c>
      <c r="E206" s="249" t="s">
        <v>1</v>
      </c>
      <c r="F206" s="250" t="s">
        <v>269</v>
      </c>
      <c r="G206" s="247"/>
      <c r="H206" s="251">
        <v>0.754</v>
      </c>
      <c r="I206" s="252"/>
      <c r="J206" s="247"/>
      <c r="K206" s="247"/>
      <c r="L206" s="253"/>
      <c r="M206" s="254"/>
      <c r="N206" s="255"/>
      <c r="O206" s="255"/>
      <c r="P206" s="255"/>
      <c r="Q206" s="255"/>
      <c r="R206" s="255"/>
      <c r="S206" s="255"/>
      <c r="T206" s="25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7" t="s">
        <v>127</v>
      </c>
      <c r="AU206" s="257" t="s">
        <v>83</v>
      </c>
      <c r="AV206" s="13" t="s">
        <v>83</v>
      </c>
      <c r="AW206" s="13" t="s">
        <v>30</v>
      </c>
      <c r="AX206" s="13" t="s">
        <v>73</v>
      </c>
      <c r="AY206" s="257" t="s">
        <v>119</v>
      </c>
    </row>
    <row r="207" s="14" customFormat="1">
      <c r="A207" s="14"/>
      <c r="B207" s="258"/>
      <c r="C207" s="259"/>
      <c r="D207" s="248" t="s">
        <v>127</v>
      </c>
      <c r="E207" s="260" t="s">
        <v>1</v>
      </c>
      <c r="F207" s="261" t="s">
        <v>130</v>
      </c>
      <c r="G207" s="259"/>
      <c r="H207" s="262">
        <v>1.198</v>
      </c>
      <c r="I207" s="263"/>
      <c r="J207" s="259"/>
      <c r="K207" s="259"/>
      <c r="L207" s="264"/>
      <c r="M207" s="265"/>
      <c r="N207" s="266"/>
      <c r="O207" s="266"/>
      <c r="P207" s="266"/>
      <c r="Q207" s="266"/>
      <c r="R207" s="266"/>
      <c r="S207" s="266"/>
      <c r="T207" s="26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8" t="s">
        <v>127</v>
      </c>
      <c r="AU207" s="268" t="s">
        <v>83</v>
      </c>
      <c r="AV207" s="14" t="s">
        <v>125</v>
      </c>
      <c r="AW207" s="14" t="s">
        <v>30</v>
      </c>
      <c r="AX207" s="14" t="s">
        <v>81</v>
      </c>
      <c r="AY207" s="268" t="s">
        <v>119</v>
      </c>
    </row>
    <row r="208" s="2" customFormat="1" ht="21.75" customHeight="1">
      <c r="A208" s="38"/>
      <c r="B208" s="39"/>
      <c r="C208" s="233" t="s">
        <v>279</v>
      </c>
      <c r="D208" s="233" t="s">
        <v>120</v>
      </c>
      <c r="E208" s="234" t="s">
        <v>280</v>
      </c>
      <c r="F208" s="235" t="s">
        <v>281</v>
      </c>
      <c r="G208" s="236" t="s">
        <v>123</v>
      </c>
      <c r="H208" s="237">
        <v>11.98</v>
      </c>
      <c r="I208" s="238"/>
      <c r="J208" s="239">
        <f>ROUND(I208*H208,2)</f>
        <v>0</v>
      </c>
      <c r="K208" s="235" t="s">
        <v>124</v>
      </c>
      <c r="L208" s="44"/>
      <c r="M208" s="240" t="s">
        <v>1</v>
      </c>
      <c r="N208" s="241" t="s">
        <v>38</v>
      </c>
      <c r="O208" s="91"/>
      <c r="P208" s="242">
        <f>O208*H208</f>
        <v>0</v>
      </c>
      <c r="Q208" s="242">
        <v>0.001155</v>
      </c>
      <c r="R208" s="242">
        <f>Q208*H208</f>
        <v>0.013836900000000001</v>
      </c>
      <c r="S208" s="242">
        <v>0</v>
      </c>
      <c r="T208" s="24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4" t="s">
        <v>125</v>
      </c>
      <c r="AT208" s="244" t="s">
        <v>120</v>
      </c>
      <c r="AU208" s="244" t="s">
        <v>83</v>
      </c>
      <c r="AY208" s="17" t="s">
        <v>119</v>
      </c>
      <c r="BE208" s="245">
        <f>IF(N208="základní",J208,0)</f>
        <v>0</v>
      </c>
      <c r="BF208" s="245">
        <f>IF(N208="snížená",J208,0)</f>
        <v>0</v>
      </c>
      <c r="BG208" s="245">
        <f>IF(N208="zákl. přenesená",J208,0)</f>
        <v>0</v>
      </c>
      <c r="BH208" s="245">
        <f>IF(N208="sníž. přenesená",J208,0)</f>
        <v>0</v>
      </c>
      <c r="BI208" s="245">
        <f>IF(N208="nulová",J208,0)</f>
        <v>0</v>
      </c>
      <c r="BJ208" s="17" t="s">
        <v>81</v>
      </c>
      <c r="BK208" s="245">
        <f>ROUND(I208*H208,2)</f>
        <v>0</v>
      </c>
      <c r="BL208" s="17" t="s">
        <v>125</v>
      </c>
      <c r="BM208" s="244" t="s">
        <v>282</v>
      </c>
    </row>
    <row r="209" s="13" customFormat="1">
      <c r="A209" s="13"/>
      <c r="B209" s="246"/>
      <c r="C209" s="247"/>
      <c r="D209" s="248" t="s">
        <v>127</v>
      </c>
      <c r="E209" s="249" t="s">
        <v>1</v>
      </c>
      <c r="F209" s="250" t="s">
        <v>263</v>
      </c>
      <c r="G209" s="247"/>
      <c r="H209" s="251">
        <v>4.4400000000000004</v>
      </c>
      <c r="I209" s="252"/>
      <c r="J209" s="247"/>
      <c r="K209" s="247"/>
      <c r="L209" s="253"/>
      <c r="M209" s="254"/>
      <c r="N209" s="255"/>
      <c r="O209" s="255"/>
      <c r="P209" s="255"/>
      <c r="Q209" s="255"/>
      <c r="R209" s="255"/>
      <c r="S209" s="255"/>
      <c r="T209" s="25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7" t="s">
        <v>127</v>
      </c>
      <c r="AU209" s="257" t="s">
        <v>83</v>
      </c>
      <c r="AV209" s="13" t="s">
        <v>83</v>
      </c>
      <c r="AW209" s="13" t="s">
        <v>30</v>
      </c>
      <c r="AX209" s="13" t="s">
        <v>73</v>
      </c>
      <c r="AY209" s="257" t="s">
        <v>119</v>
      </c>
    </row>
    <row r="210" s="13" customFormat="1">
      <c r="A210" s="13"/>
      <c r="B210" s="246"/>
      <c r="C210" s="247"/>
      <c r="D210" s="248" t="s">
        <v>127</v>
      </c>
      <c r="E210" s="249" t="s">
        <v>1</v>
      </c>
      <c r="F210" s="250" t="s">
        <v>283</v>
      </c>
      <c r="G210" s="247"/>
      <c r="H210" s="251">
        <v>7.54</v>
      </c>
      <c r="I210" s="252"/>
      <c r="J210" s="247"/>
      <c r="K210" s="247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127</v>
      </c>
      <c r="AU210" s="257" t="s">
        <v>83</v>
      </c>
      <c r="AV210" s="13" t="s">
        <v>83</v>
      </c>
      <c r="AW210" s="13" t="s">
        <v>30</v>
      </c>
      <c r="AX210" s="13" t="s">
        <v>73</v>
      </c>
      <c r="AY210" s="257" t="s">
        <v>119</v>
      </c>
    </row>
    <row r="211" s="14" customFormat="1">
      <c r="A211" s="14"/>
      <c r="B211" s="258"/>
      <c r="C211" s="259"/>
      <c r="D211" s="248" t="s">
        <v>127</v>
      </c>
      <c r="E211" s="260" t="s">
        <v>1</v>
      </c>
      <c r="F211" s="261" t="s">
        <v>130</v>
      </c>
      <c r="G211" s="259"/>
      <c r="H211" s="262">
        <v>11.98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127</v>
      </c>
      <c r="AU211" s="268" t="s">
        <v>83</v>
      </c>
      <c r="AV211" s="14" t="s">
        <v>125</v>
      </c>
      <c r="AW211" s="14" t="s">
        <v>30</v>
      </c>
      <c r="AX211" s="14" t="s">
        <v>81</v>
      </c>
      <c r="AY211" s="268" t="s">
        <v>119</v>
      </c>
    </row>
    <row r="212" s="2" customFormat="1" ht="21.75" customHeight="1">
      <c r="A212" s="38"/>
      <c r="B212" s="39"/>
      <c r="C212" s="233" t="s">
        <v>284</v>
      </c>
      <c r="D212" s="233" t="s">
        <v>120</v>
      </c>
      <c r="E212" s="234" t="s">
        <v>285</v>
      </c>
      <c r="F212" s="235" t="s">
        <v>286</v>
      </c>
      <c r="G212" s="236" t="s">
        <v>251</v>
      </c>
      <c r="H212" s="237">
        <v>12</v>
      </c>
      <c r="I212" s="238"/>
      <c r="J212" s="239">
        <f>ROUND(I212*H212,2)</f>
        <v>0</v>
      </c>
      <c r="K212" s="235" t="s">
        <v>124</v>
      </c>
      <c r="L212" s="44"/>
      <c r="M212" s="240" t="s">
        <v>1</v>
      </c>
      <c r="N212" s="241" t="s">
        <v>38</v>
      </c>
      <c r="O212" s="91"/>
      <c r="P212" s="242">
        <f>O212*H212</f>
        <v>0</v>
      </c>
      <c r="Q212" s="242">
        <v>0.00065061999999999997</v>
      </c>
      <c r="R212" s="242">
        <f>Q212*H212</f>
        <v>0.0078074399999999997</v>
      </c>
      <c r="S212" s="242">
        <v>0.001</v>
      </c>
      <c r="T212" s="243">
        <f>S212*H212</f>
        <v>0.012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4" t="s">
        <v>125</v>
      </c>
      <c r="AT212" s="244" t="s">
        <v>120</v>
      </c>
      <c r="AU212" s="244" t="s">
        <v>83</v>
      </c>
      <c r="AY212" s="17" t="s">
        <v>119</v>
      </c>
      <c r="BE212" s="245">
        <f>IF(N212="základní",J212,0)</f>
        <v>0</v>
      </c>
      <c r="BF212" s="245">
        <f>IF(N212="snížená",J212,0)</f>
        <v>0</v>
      </c>
      <c r="BG212" s="245">
        <f>IF(N212="zákl. přenesená",J212,0)</f>
        <v>0</v>
      </c>
      <c r="BH212" s="245">
        <f>IF(N212="sníž. přenesená",J212,0)</f>
        <v>0</v>
      </c>
      <c r="BI212" s="245">
        <f>IF(N212="nulová",J212,0)</f>
        <v>0</v>
      </c>
      <c r="BJ212" s="17" t="s">
        <v>81</v>
      </c>
      <c r="BK212" s="245">
        <f>ROUND(I212*H212,2)</f>
        <v>0</v>
      </c>
      <c r="BL212" s="17" t="s">
        <v>125</v>
      </c>
      <c r="BM212" s="244" t="s">
        <v>287</v>
      </c>
    </row>
    <row r="213" s="13" customFormat="1">
      <c r="A213" s="13"/>
      <c r="B213" s="246"/>
      <c r="C213" s="247"/>
      <c r="D213" s="248" t="s">
        <v>127</v>
      </c>
      <c r="E213" s="249" t="s">
        <v>1</v>
      </c>
      <c r="F213" s="250" t="s">
        <v>288</v>
      </c>
      <c r="G213" s="247"/>
      <c r="H213" s="251">
        <v>12</v>
      </c>
      <c r="I213" s="252"/>
      <c r="J213" s="247"/>
      <c r="K213" s="247"/>
      <c r="L213" s="253"/>
      <c r="M213" s="254"/>
      <c r="N213" s="255"/>
      <c r="O213" s="255"/>
      <c r="P213" s="255"/>
      <c r="Q213" s="255"/>
      <c r="R213" s="255"/>
      <c r="S213" s="255"/>
      <c r="T213" s="25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7" t="s">
        <v>127</v>
      </c>
      <c r="AU213" s="257" t="s">
        <v>83</v>
      </c>
      <c r="AV213" s="13" t="s">
        <v>83</v>
      </c>
      <c r="AW213" s="13" t="s">
        <v>30</v>
      </c>
      <c r="AX213" s="13" t="s">
        <v>81</v>
      </c>
      <c r="AY213" s="257" t="s">
        <v>119</v>
      </c>
    </row>
    <row r="214" s="12" customFormat="1" ht="22.8" customHeight="1">
      <c r="A214" s="12"/>
      <c r="B214" s="219"/>
      <c r="C214" s="220"/>
      <c r="D214" s="221" t="s">
        <v>72</v>
      </c>
      <c r="E214" s="279" t="s">
        <v>289</v>
      </c>
      <c r="F214" s="279" t="s">
        <v>290</v>
      </c>
      <c r="G214" s="220"/>
      <c r="H214" s="220"/>
      <c r="I214" s="223"/>
      <c r="J214" s="280">
        <f>BK214</f>
        <v>0</v>
      </c>
      <c r="K214" s="220"/>
      <c r="L214" s="225"/>
      <c r="M214" s="226"/>
      <c r="N214" s="227"/>
      <c r="O214" s="227"/>
      <c r="P214" s="228">
        <f>SUM(P215:P222)</f>
        <v>0</v>
      </c>
      <c r="Q214" s="227"/>
      <c r="R214" s="228">
        <f>SUM(R215:R222)</f>
        <v>0</v>
      </c>
      <c r="S214" s="227"/>
      <c r="T214" s="229">
        <f>SUM(T215:T222)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0" t="s">
        <v>81</v>
      </c>
      <c r="AT214" s="231" t="s">
        <v>72</v>
      </c>
      <c r="AU214" s="231" t="s">
        <v>81</v>
      </c>
      <c r="AY214" s="230" t="s">
        <v>119</v>
      </c>
      <c r="BK214" s="232">
        <f>SUM(BK215:BK222)</f>
        <v>0</v>
      </c>
    </row>
    <row r="215" s="2" customFormat="1" ht="16.5" customHeight="1">
      <c r="A215" s="38"/>
      <c r="B215" s="39"/>
      <c r="C215" s="233" t="s">
        <v>291</v>
      </c>
      <c r="D215" s="233" t="s">
        <v>120</v>
      </c>
      <c r="E215" s="234" t="s">
        <v>292</v>
      </c>
      <c r="F215" s="235" t="s">
        <v>293</v>
      </c>
      <c r="G215" s="236" t="s">
        <v>171</v>
      </c>
      <c r="H215" s="237">
        <v>2.3929999999999998</v>
      </c>
      <c r="I215" s="238"/>
      <c r="J215" s="239">
        <f>ROUND(I215*H215,2)</f>
        <v>0</v>
      </c>
      <c r="K215" s="235" t="s">
        <v>124</v>
      </c>
      <c r="L215" s="44"/>
      <c r="M215" s="240" t="s">
        <v>1</v>
      </c>
      <c r="N215" s="241" t="s">
        <v>38</v>
      </c>
      <c r="O215" s="91"/>
      <c r="P215" s="242">
        <f>O215*H215</f>
        <v>0</v>
      </c>
      <c r="Q215" s="242">
        <v>0</v>
      </c>
      <c r="R215" s="242">
        <f>Q215*H215</f>
        <v>0</v>
      </c>
      <c r="S215" s="242">
        <v>0</v>
      </c>
      <c r="T215" s="243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4" t="s">
        <v>125</v>
      </c>
      <c r="AT215" s="244" t="s">
        <v>120</v>
      </c>
      <c r="AU215" s="244" t="s">
        <v>83</v>
      </c>
      <c r="AY215" s="17" t="s">
        <v>119</v>
      </c>
      <c r="BE215" s="245">
        <f>IF(N215="základní",J215,0)</f>
        <v>0</v>
      </c>
      <c r="BF215" s="245">
        <f>IF(N215="snížená",J215,0)</f>
        <v>0</v>
      </c>
      <c r="BG215" s="245">
        <f>IF(N215="zákl. přenesená",J215,0)</f>
        <v>0</v>
      </c>
      <c r="BH215" s="245">
        <f>IF(N215="sníž. přenesená",J215,0)</f>
        <v>0</v>
      </c>
      <c r="BI215" s="245">
        <f>IF(N215="nulová",J215,0)</f>
        <v>0</v>
      </c>
      <c r="BJ215" s="17" t="s">
        <v>81</v>
      </c>
      <c r="BK215" s="245">
        <f>ROUND(I215*H215,2)</f>
        <v>0</v>
      </c>
      <c r="BL215" s="17" t="s">
        <v>125</v>
      </c>
      <c r="BM215" s="244" t="s">
        <v>294</v>
      </c>
    </row>
    <row r="216" s="2" customFormat="1" ht="16.5" customHeight="1">
      <c r="A216" s="38"/>
      <c r="B216" s="39"/>
      <c r="C216" s="233" t="s">
        <v>295</v>
      </c>
      <c r="D216" s="233" t="s">
        <v>120</v>
      </c>
      <c r="E216" s="234" t="s">
        <v>296</v>
      </c>
      <c r="F216" s="235" t="s">
        <v>297</v>
      </c>
      <c r="G216" s="236" t="s">
        <v>171</v>
      </c>
      <c r="H216" s="237">
        <v>2.3929999999999998</v>
      </c>
      <c r="I216" s="238"/>
      <c r="J216" s="239">
        <f>ROUND(I216*H216,2)</f>
        <v>0</v>
      </c>
      <c r="K216" s="235" t="s">
        <v>124</v>
      </c>
      <c r="L216" s="44"/>
      <c r="M216" s="240" t="s">
        <v>1</v>
      </c>
      <c r="N216" s="241" t="s">
        <v>38</v>
      </c>
      <c r="O216" s="91"/>
      <c r="P216" s="242">
        <f>O216*H216</f>
        <v>0</v>
      </c>
      <c r="Q216" s="242">
        <v>0</v>
      </c>
      <c r="R216" s="242">
        <f>Q216*H216</f>
        <v>0</v>
      </c>
      <c r="S216" s="242">
        <v>0</v>
      </c>
      <c r="T216" s="24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4" t="s">
        <v>125</v>
      </c>
      <c r="AT216" s="244" t="s">
        <v>120</v>
      </c>
      <c r="AU216" s="244" t="s">
        <v>83</v>
      </c>
      <c r="AY216" s="17" t="s">
        <v>119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17" t="s">
        <v>81</v>
      </c>
      <c r="BK216" s="245">
        <f>ROUND(I216*H216,2)</f>
        <v>0</v>
      </c>
      <c r="BL216" s="17" t="s">
        <v>125</v>
      </c>
      <c r="BM216" s="244" t="s">
        <v>298</v>
      </c>
    </row>
    <row r="217" s="2" customFormat="1" ht="21.75" customHeight="1">
      <c r="A217" s="38"/>
      <c r="B217" s="39"/>
      <c r="C217" s="233" t="s">
        <v>299</v>
      </c>
      <c r="D217" s="233" t="s">
        <v>120</v>
      </c>
      <c r="E217" s="234" t="s">
        <v>300</v>
      </c>
      <c r="F217" s="235" t="s">
        <v>301</v>
      </c>
      <c r="G217" s="236" t="s">
        <v>171</v>
      </c>
      <c r="H217" s="237">
        <v>2.3929999999999998</v>
      </c>
      <c r="I217" s="238"/>
      <c r="J217" s="239">
        <f>ROUND(I217*H217,2)</f>
        <v>0</v>
      </c>
      <c r="K217" s="235" t="s">
        <v>124</v>
      </c>
      <c r="L217" s="44"/>
      <c r="M217" s="240" t="s">
        <v>1</v>
      </c>
      <c r="N217" s="241" t="s">
        <v>38</v>
      </c>
      <c r="O217" s="91"/>
      <c r="P217" s="242">
        <f>O217*H217</f>
        <v>0</v>
      </c>
      <c r="Q217" s="242">
        <v>0</v>
      </c>
      <c r="R217" s="242">
        <f>Q217*H217</f>
        <v>0</v>
      </c>
      <c r="S217" s="242">
        <v>0</v>
      </c>
      <c r="T217" s="24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4" t="s">
        <v>125</v>
      </c>
      <c r="AT217" s="244" t="s">
        <v>120</v>
      </c>
      <c r="AU217" s="244" t="s">
        <v>83</v>
      </c>
      <c r="AY217" s="17" t="s">
        <v>119</v>
      </c>
      <c r="BE217" s="245">
        <f>IF(N217="základní",J217,0)</f>
        <v>0</v>
      </c>
      <c r="BF217" s="245">
        <f>IF(N217="snížená",J217,0)</f>
        <v>0</v>
      </c>
      <c r="BG217" s="245">
        <f>IF(N217="zákl. přenesená",J217,0)</f>
        <v>0</v>
      </c>
      <c r="BH217" s="245">
        <f>IF(N217="sníž. přenesená",J217,0)</f>
        <v>0</v>
      </c>
      <c r="BI217" s="245">
        <f>IF(N217="nulová",J217,0)</f>
        <v>0</v>
      </c>
      <c r="BJ217" s="17" t="s">
        <v>81</v>
      </c>
      <c r="BK217" s="245">
        <f>ROUND(I217*H217,2)</f>
        <v>0</v>
      </c>
      <c r="BL217" s="17" t="s">
        <v>125</v>
      </c>
      <c r="BM217" s="244" t="s">
        <v>302</v>
      </c>
    </row>
    <row r="218" s="2" customFormat="1" ht="16.5" customHeight="1">
      <c r="A218" s="38"/>
      <c r="B218" s="39"/>
      <c r="C218" s="233" t="s">
        <v>303</v>
      </c>
      <c r="D218" s="233" t="s">
        <v>120</v>
      </c>
      <c r="E218" s="234" t="s">
        <v>304</v>
      </c>
      <c r="F218" s="235" t="s">
        <v>305</v>
      </c>
      <c r="G218" s="236" t="s">
        <v>171</v>
      </c>
      <c r="H218" s="237">
        <v>42.560000000000002</v>
      </c>
      <c r="I218" s="238"/>
      <c r="J218" s="239">
        <f>ROUND(I218*H218,2)</f>
        <v>0</v>
      </c>
      <c r="K218" s="235" t="s">
        <v>124</v>
      </c>
      <c r="L218" s="44"/>
      <c r="M218" s="240" t="s">
        <v>1</v>
      </c>
      <c r="N218" s="241" t="s">
        <v>38</v>
      </c>
      <c r="O218" s="91"/>
      <c r="P218" s="242">
        <f>O218*H218</f>
        <v>0</v>
      </c>
      <c r="Q218" s="242">
        <v>0</v>
      </c>
      <c r="R218" s="242">
        <f>Q218*H218</f>
        <v>0</v>
      </c>
      <c r="S218" s="242">
        <v>0</v>
      </c>
      <c r="T218" s="24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4" t="s">
        <v>125</v>
      </c>
      <c r="AT218" s="244" t="s">
        <v>120</v>
      </c>
      <c r="AU218" s="244" t="s">
        <v>83</v>
      </c>
      <c r="AY218" s="17" t="s">
        <v>119</v>
      </c>
      <c r="BE218" s="245">
        <f>IF(N218="základní",J218,0)</f>
        <v>0</v>
      </c>
      <c r="BF218" s="245">
        <f>IF(N218="snížená",J218,0)</f>
        <v>0</v>
      </c>
      <c r="BG218" s="245">
        <f>IF(N218="zákl. přenesená",J218,0)</f>
        <v>0</v>
      </c>
      <c r="BH218" s="245">
        <f>IF(N218="sníž. přenesená",J218,0)</f>
        <v>0</v>
      </c>
      <c r="BI218" s="245">
        <f>IF(N218="nulová",J218,0)</f>
        <v>0</v>
      </c>
      <c r="BJ218" s="17" t="s">
        <v>81</v>
      </c>
      <c r="BK218" s="245">
        <f>ROUND(I218*H218,2)</f>
        <v>0</v>
      </c>
      <c r="BL218" s="17" t="s">
        <v>125</v>
      </c>
      <c r="BM218" s="244" t="s">
        <v>306</v>
      </c>
    </row>
    <row r="219" s="13" customFormat="1">
      <c r="A219" s="13"/>
      <c r="B219" s="246"/>
      <c r="C219" s="247"/>
      <c r="D219" s="248" t="s">
        <v>127</v>
      </c>
      <c r="E219" s="249" t="s">
        <v>1</v>
      </c>
      <c r="F219" s="250" t="s">
        <v>307</v>
      </c>
      <c r="G219" s="247"/>
      <c r="H219" s="251">
        <v>42.560000000000002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7" t="s">
        <v>127</v>
      </c>
      <c r="AU219" s="257" t="s">
        <v>83</v>
      </c>
      <c r="AV219" s="13" t="s">
        <v>83</v>
      </c>
      <c r="AW219" s="13" t="s">
        <v>30</v>
      </c>
      <c r="AX219" s="13" t="s">
        <v>81</v>
      </c>
      <c r="AY219" s="257" t="s">
        <v>119</v>
      </c>
    </row>
    <row r="220" s="2" customFormat="1" ht="21.75" customHeight="1">
      <c r="A220" s="38"/>
      <c r="B220" s="39"/>
      <c r="C220" s="233" t="s">
        <v>308</v>
      </c>
      <c r="D220" s="233" t="s">
        <v>120</v>
      </c>
      <c r="E220" s="234" t="s">
        <v>309</v>
      </c>
      <c r="F220" s="235" t="s">
        <v>310</v>
      </c>
      <c r="G220" s="236" t="s">
        <v>171</v>
      </c>
      <c r="H220" s="237">
        <v>2.3929999999999998</v>
      </c>
      <c r="I220" s="238"/>
      <c r="J220" s="239">
        <f>ROUND(I220*H220,2)</f>
        <v>0</v>
      </c>
      <c r="K220" s="235" t="s">
        <v>124</v>
      </c>
      <c r="L220" s="44"/>
      <c r="M220" s="240" t="s">
        <v>1</v>
      </c>
      <c r="N220" s="241" t="s">
        <v>38</v>
      </c>
      <c r="O220" s="91"/>
      <c r="P220" s="242">
        <f>O220*H220</f>
        <v>0</v>
      </c>
      <c r="Q220" s="242">
        <v>0</v>
      </c>
      <c r="R220" s="242">
        <f>Q220*H220</f>
        <v>0</v>
      </c>
      <c r="S220" s="242">
        <v>0</v>
      </c>
      <c r="T220" s="24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4" t="s">
        <v>125</v>
      </c>
      <c r="AT220" s="244" t="s">
        <v>120</v>
      </c>
      <c r="AU220" s="244" t="s">
        <v>83</v>
      </c>
      <c r="AY220" s="17" t="s">
        <v>119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17" t="s">
        <v>81</v>
      </c>
      <c r="BK220" s="245">
        <f>ROUND(I220*H220,2)</f>
        <v>0</v>
      </c>
      <c r="BL220" s="17" t="s">
        <v>125</v>
      </c>
      <c r="BM220" s="244" t="s">
        <v>311</v>
      </c>
    </row>
    <row r="221" s="2" customFormat="1" ht="33" customHeight="1">
      <c r="A221" s="38"/>
      <c r="B221" s="39"/>
      <c r="C221" s="233" t="s">
        <v>312</v>
      </c>
      <c r="D221" s="233" t="s">
        <v>120</v>
      </c>
      <c r="E221" s="234" t="s">
        <v>313</v>
      </c>
      <c r="F221" s="235" t="s">
        <v>314</v>
      </c>
      <c r="G221" s="236" t="s">
        <v>171</v>
      </c>
      <c r="H221" s="237">
        <v>2.3929999999999998</v>
      </c>
      <c r="I221" s="238"/>
      <c r="J221" s="239">
        <f>ROUND(I221*H221,2)</f>
        <v>0</v>
      </c>
      <c r="K221" s="235" t="s">
        <v>124</v>
      </c>
      <c r="L221" s="44"/>
      <c r="M221" s="240" t="s">
        <v>1</v>
      </c>
      <c r="N221" s="241" t="s">
        <v>38</v>
      </c>
      <c r="O221" s="91"/>
      <c r="P221" s="242">
        <f>O221*H221</f>
        <v>0</v>
      </c>
      <c r="Q221" s="242">
        <v>0</v>
      </c>
      <c r="R221" s="242">
        <f>Q221*H221</f>
        <v>0</v>
      </c>
      <c r="S221" s="242">
        <v>0</v>
      </c>
      <c r="T221" s="24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4" t="s">
        <v>125</v>
      </c>
      <c r="AT221" s="244" t="s">
        <v>120</v>
      </c>
      <c r="AU221" s="244" t="s">
        <v>83</v>
      </c>
      <c r="AY221" s="17" t="s">
        <v>119</v>
      </c>
      <c r="BE221" s="245">
        <f>IF(N221="základní",J221,0)</f>
        <v>0</v>
      </c>
      <c r="BF221" s="245">
        <f>IF(N221="snížená",J221,0)</f>
        <v>0</v>
      </c>
      <c r="BG221" s="245">
        <f>IF(N221="zákl. přenesená",J221,0)</f>
        <v>0</v>
      </c>
      <c r="BH221" s="245">
        <f>IF(N221="sníž. přenesená",J221,0)</f>
        <v>0</v>
      </c>
      <c r="BI221" s="245">
        <f>IF(N221="nulová",J221,0)</f>
        <v>0</v>
      </c>
      <c r="BJ221" s="17" t="s">
        <v>81</v>
      </c>
      <c r="BK221" s="245">
        <f>ROUND(I221*H221,2)</f>
        <v>0</v>
      </c>
      <c r="BL221" s="17" t="s">
        <v>125</v>
      </c>
      <c r="BM221" s="244" t="s">
        <v>315</v>
      </c>
    </row>
    <row r="222" s="13" customFormat="1">
      <c r="A222" s="13"/>
      <c r="B222" s="246"/>
      <c r="C222" s="247"/>
      <c r="D222" s="248" t="s">
        <v>127</v>
      </c>
      <c r="E222" s="249" t="s">
        <v>1</v>
      </c>
      <c r="F222" s="250" t="s">
        <v>316</v>
      </c>
      <c r="G222" s="247"/>
      <c r="H222" s="251">
        <v>2.3929999999999998</v>
      </c>
      <c r="I222" s="252"/>
      <c r="J222" s="247"/>
      <c r="K222" s="247"/>
      <c r="L222" s="253"/>
      <c r="M222" s="254"/>
      <c r="N222" s="255"/>
      <c r="O222" s="255"/>
      <c r="P222" s="255"/>
      <c r="Q222" s="255"/>
      <c r="R222" s="255"/>
      <c r="S222" s="255"/>
      <c r="T222" s="25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7" t="s">
        <v>127</v>
      </c>
      <c r="AU222" s="257" t="s">
        <v>83</v>
      </c>
      <c r="AV222" s="13" t="s">
        <v>83</v>
      </c>
      <c r="AW222" s="13" t="s">
        <v>30</v>
      </c>
      <c r="AX222" s="13" t="s">
        <v>81</v>
      </c>
      <c r="AY222" s="257" t="s">
        <v>119</v>
      </c>
    </row>
    <row r="223" s="12" customFormat="1" ht="22.8" customHeight="1">
      <c r="A223" s="12"/>
      <c r="B223" s="219"/>
      <c r="C223" s="220"/>
      <c r="D223" s="221" t="s">
        <v>72</v>
      </c>
      <c r="E223" s="279" t="s">
        <v>317</v>
      </c>
      <c r="F223" s="279" t="s">
        <v>318</v>
      </c>
      <c r="G223" s="220"/>
      <c r="H223" s="220"/>
      <c r="I223" s="223"/>
      <c r="J223" s="280">
        <f>BK223</f>
        <v>0</v>
      </c>
      <c r="K223" s="220"/>
      <c r="L223" s="225"/>
      <c r="M223" s="226"/>
      <c r="N223" s="227"/>
      <c r="O223" s="227"/>
      <c r="P223" s="228">
        <f>P224</f>
        <v>0</v>
      </c>
      <c r="Q223" s="227"/>
      <c r="R223" s="228">
        <f>R224</f>
        <v>0</v>
      </c>
      <c r="S223" s="227"/>
      <c r="T223" s="229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30" t="s">
        <v>81</v>
      </c>
      <c r="AT223" s="231" t="s">
        <v>72</v>
      </c>
      <c r="AU223" s="231" t="s">
        <v>81</v>
      </c>
      <c r="AY223" s="230" t="s">
        <v>119</v>
      </c>
      <c r="BK223" s="232">
        <f>BK224</f>
        <v>0</v>
      </c>
    </row>
    <row r="224" s="2" customFormat="1" ht="21.75" customHeight="1">
      <c r="A224" s="38"/>
      <c r="B224" s="39"/>
      <c r="C224" s="233" t="s">
        <v>319</v>
      </c>
      <c r="D224" s="233" t="s">
        <v>120</v>
      </c>
      <c r="E224" s="234" t="s">
        <v>320</v>
      </c>
      <c r="F224" s="235" t="s">
        <v>321</v>
      </c>
      <c r="G224" s="236" t="s">
        <v>171</v>
      </c>
      <c r="H224" s="237">
        <v>24.303999999999998</v>
      </c>
      <c r="I224" s="238"/>
      <c r="J224" s="239">
        <f>ROUND(I224*H224,2)</f>
        <v>0</v>
      </c>
      <c r="K224" s="235" t="s">
        <v>124</v>
      </c>
      <c r="L224" s="44"/>
      <c r="M224" s="240" t="s">
        <v>1</v>
      </c>
      <c r="N224" s="241" t="s">
        <v>38</v>
      </c>
      <c r="O224" s="91"/>
      <c r="P224" s="242">
        <f>O224*H224</f>
        <v>0</v>
      </c>
      <c r="Q224" s="242">
        <v>0</v>
      </c>
      <c r="R224" s="242">
        <f>Q224*H224</f>
        <v>0</v>
      </c>
      <c r="S224" s="242">
        <v>0</v>
      </c>
      <c r="T224" s="243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4" t="s">
        <v>207</v>
      </c>
      <c r="AT224" s="244" t="s">
        <v>120</v>
      </c>
      <c r="AU224" s="244" t="s">
        <v>83</v>
      </c>
      <c r="AY224" s="17" t="s">
        <v>119</v>
      </c>
      <c r="BE224" s="245">
        <f>IF(N224="základní",J224,0)</f>
        <v>0</v>
      </c>
      <c r="BF224" s="245">
        <f>IF(N224="snížená",J224,0)</f>
        <v>0</v>
      </c>
      <c r="BG224" s="245">
        <f>IF(N224="zákl. přenesená",J224,0)</f>
        <v>0</v>
      </c>
      <c r="BH224" s="245">
        <f>IF(N224="sníž. přenesená",J224,0)</f>
        <v>0</v>
      </c>
      <c r="BI224" s="245">
        <f>IF(N224="nulová",J224,0)</f>
        <v>0</v>
      </c>
      <c r="BJ224" s="17" t="s">
        <v>81</v>
      </c>
      <c r="BK224" s="245">
        <f>ROUND(I224*H224,2)</f>
        <v>0</v>
      </c>
      <c r="BL224" s="17" t="s">
        <v>207</v>
      </c>
      <c r="BM224" s="244" t="s">
        <v>322</v>
      </c>
    </row>
    <row r="225" s="12" customFormat="1" ht="25.92" customHeight="1">
      <c r="A225" s="12"/>
      <c r="B225" s="219"/>
      <c r="C225" s="220"/>
      <c r="D225" s="221" t="s">
        <v>72</v>
      </c>
      <c r="E225" s="222" t="s">
        <v>323</v>
      </c>
      <c r="F225" s="222" t="s">
        <v>324</v>
      </c>
      <c r="G225" s="220"/>
      <c r="H225" s="220"/>
      <c r="I225" s="223"/>
      <c r="J225" s="224">
        <f>BK225</f>
        <v>0</v>
      </c>
      <c r="K225" s="220"/>
      <c r="L225" s="225"/>
      <c r="M225" s="226"/>
      <c r="N225" s="227"/>
      <c r="O225" s="227"/>
      <c r="P225" s="228">
        <f>P226</f>
        <v>0</v>
      </c>
      <c r="Q225" s="227"/>
      <c r="R225" s="228">
        <f>R226</f>
        <v>0.071824208</v>
      </c>
      <c r="S225" s="227"/>
      <c r="T225" s="229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0" t="s">
        <v>83</v>
      </c>
      <c r="AT225" s="231" t="s">
        <v>72</v>
      </c>
      <c r="AU225" s="231" t="s">
        <v>73</v>
      </c>
      <c r="AY225" s="230" t="s">
        <v>119</v>
      </c>
      <c r="BK225" s="232">
        <f>BK226</f>
        <v>0</v>
      </c>
    </row>
    <row r="226" s="12" customFormat="1" ht="22.8" customHeight="1">
      <c r="A226" s="12"/>
      <c r="B226" s="219"/>
      <c r="C226" s="220"/>
      <c r="D226" s="221" t="s">
        <v>72</v>
      </c>
      <c r="E226" s="279" t="s">
        <v>325</v>
      </c>
      <c r="F226" s="279" t="s">
        <v>326</v>
      </c>
      <c r="G226" s="220"/>
      <c r="H226" s="220"/>
      <c r="I226" s="223"/>
      <c r="J226" s="280">
        <f>BK226</f>
        <v>0</v>
      </c>
      <c r="K226" s="220"/>
      <c r="L226" s="225"/>
      <c r="M226" s="226"/>
      <c r="N226" s="227"/>
      <c r="O226" s="227"/>
      <c r="P226" s="228">
        <f>SUM(P227:P241)</f>
        <v>0</v>
      </c>
      <c r="Q226" s="227"/>
      <c r="R226" s="228">
        <f>SUM(R227:R241)</f>
        <v>0.071824208</v>
      </c>
      <c r="S226" s="227"/>
      <c r="T226" s="229">
        <f>SUM(T227:T241)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0" t="s">
        <v>83</v>
      </c>
      <c r="AT226" s="231" t="s">
        <v>72</v>
      </c>
      <c r="AU226" s="231" t="s">
        <v>81</v>
      </c>
      <c r="AY226" s="230" t="s">
        <v>119</v>
      </c>
      <c r="BK226" s="232">
        <f>SUM(BK227:BK241)</f>
        <v>0</v>
      </c>
    </row>
    <row r="227" s="2" customFormat="1" ht="44.25" customHeight="1">
      <c r="A227" s="38"/>
      <c r="B227" s="39"/>
      <c r="C227" s="269" t="s">
        <v>327</v>
      </c>
      <c r="D227" s="269" t="s">
        <v>188</v>
      </c>
      <c r="E227" s="270" t="s">
        <v>328</v>
      </c>
      <c r="F227" s="271" t="s">
        <v>329</v>
      </c>
      <c r="G227" s="272" t="s">
        <v>123</v>
      </c>
      <c r="H227" s="273">
        <v>12.006</v>
      </c>
      <c r="I227" s="274"/>
      <c r="J227" s="275">
        <f>ROUND(I227*H227,2)</f>
        <v>0</v>
      </c>
      <c r="K227" s="271" t="s">
        <v>124</v>
      </c>
      <c r="L227" s="276"/>
      <c r="M227" s="277" t="s">
        <v>1</v>
      </c>
      <c r="N227" s="278" t="s">
        <v>38</v>
      </c>
      <c r="O227" s="91"/>
      <c r="P227" s="242">
        <f>O227*H227</f>
        <v>0</v>
      </c>
      <c r="Q227" s="242">
        <v>0.0054999999999999997</v>
      </c>
      <c r="R227" s="242">
        <f>Q227*H227</f>
        <v>0.066032999999999994</v>
      </c>
      <c r="S227" s="242">
        <v>0</v>
      </c>
      <c r="T227" s="24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4" t="s">
        <v>291</v>
      </c>
      <c r="AT227" s="244" t="s">
        <v>188</v>
      </c>
      <c r="AU227" s="244" t="s">
        <v>83</v>
      </c>
      <c r="AY227" s="17" t="s">
        <v>119</v>
      </c>
      <c r="BE227" s="245">
        <f>IF(N227="základní",J227,0)</f>
        <v>0</v>
      </c>
      <c r="BF227" s="245">
        <f>IF(N227="snížená",J227,0)</f>
        <v>0</v>
      </c>
      <c r="BG227" s="245">
        <f>IF(N227="zákl. přenesená",J227,0)</f>
        <v>0</v>
      </c>
      <c r="BH227" s="245">
        <f>IF(N227="sníž. přenesená",J227,0)</f>
        <v>0</v>
      </c>
      <c r="BI227" s="245">
        <f>IF(N227="nulová",J227,0)</f>
        <v>0</v>
      </c>
      <c r="BJ227" s="17" t="s">
        <v>81</v>
      </c>
      <c r="BK227" s="245">
        <f>ROUND(I227*H227,2)</f>
        <v>0</v>
      </c>
      <c r="BL227" s="17" t="s">
        <v>207</v>
      </c>
      <c r="BM227" s="244" t="s">
        <v>330</v>
      </c>
    </row>
    <row r="228" s="15" customFormat="1">
      <c r="A228" s="15"/>
      <c r="B228" s="281"/>
      <c r="C228" s="282"/>
      <c r="D228" s="248" t="s">
        <v>127</v>
      </c>
      <c r="E228" s="283" t="s">
        <v>1</v>
      </c>
      <c r="F228" s="284" t="s">
        <v>331</v>
      </c>
      <c r="G228" s="282"/>
      <c r="H228" s="283" t="s">
        <v>1</v>
      </c>
      <c r="I228" s="285"/>
      <c r="J228" s="282"/>
      <c r="K228" s="282"/>
      <c r="L228" s="286"/>
      <c r="M228" s="287"/>
      <c r="N228" s="288"/>
      <c r="O228" s="288"/>
      <c r="P228" s="288"/>
      <c r="Q228" s="288"/>
      <c r="R228" s="288"/>
      <c r="S228" s="288"/>
      <c r="T228" s="28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90" t="s">
        <v>127</v>
      </c>
      <c r="AU228" s="290" t="s">
        <v>83</v>
      </c>
      <c r="AV228" s="15" t="s">
        <v>81</v>
      </c>
      <c r="AW228" s="15" t="s">
        <v>30</v>
      </c>
      <c r="AX228" s="15" t="s">
        <v>73</v>
      </c>
      <c r="AY228" s="290" t="s">
        <v>119</v>
      </c>
    </row>
    <row r="229" s="13" customFormat="1">
      <c r="A229" s="13"/>
      <c r="B229" s="246"/>
      <c r="C229" s="247"/>
      <c r="D229" s="248" t="s">
        <v>127</v>
      </c>
      <c r="E229" s="249" t="s">
        <v>1</v>
      </c>
      <c r="F229" s="250" t="s">
        <v>332</v>
      </c>
      <c r="G229" s="247"/>
      <c r="H229" s="251">
        <v>12.006</v>
      </c>
      <c r="I229" s="252"/>
      <c r="J229" s="247"/>
      <c r="K229" s="247"/>
      <c r="L229" s="253"/>
      <c r="M229" s="254"/>
      <c r="N229" s="255"/>
      <c r="O229" s="255"/>
      <c r="P229" s="255"/>
      <c r="Q229" s="255"/>
      <c r="R229" s="255"/>
      <c r="S229" s="255"/>
      <c r="T229" s="25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7" t="s">
        <v>127</v>
      </c>
      <c r="AU229" s="257" t="s">
        <v>83</v>
      </c>
      <c r="AV229" s="13" t="s">
        <v>83</v>
      </c>
      <c r="AW229" s="13" t="s">
        <v>30</v>
      </c>
      <c r="AX229" s="13" t="s">
        <v>81</v>
      </c>
      <c r="AY229" s="257" t="s">
        <v>119</v>
      </c>
    </row>
    <row r="230" s="2" customFormat="1" ht="21.75" customHeight="1">
      <c r="A230" s="38"/>
      <c r="B230" s="39"/>
      <c r="C230" s="233" t="s">
        <v>333</v>
      </c>
      <c r="D230" s="233" t="s">
        <v>120</v>
      </c>
      <c r="E230" s="234" t="s">
        <v>334</v>
      </c>
      <c r="F230" s="235" t="s">
        <v>335</v>
      </c>
      <c r="G230" s="236" t="s">
        <v>123</v>
      </c>
      <c r="H230" s="237">
        <v>5.2199999999999998</v>
      </c>
      <c r="I230" s="238"/>
      <c r="J230" s="239">
        <f>ROUND(I230*H230,2)</f>
        <v>0</v>
      </c>
      <c r="K230" s="235" t="s">
        <v>124</v>
      </c>
      <c r="L230" s="44"/>
      <c r="M230" s="240" t="s">
        <v>1</v>
      </c>
      <c r="N230" s="241" t="s">
        <v>38</v>
      </c>
      <c r="O230" s="91"/>
      <c r="P230" s="242">
        <f>O230*H230</f>
        <v>0</v>
      </c>
      <c r="Q230" s="242">
        <v>9.9900000000000002E-05</v>
      </c>
      <c r="R230" s="242">
        <f>Q230*H230</f>
        <v>0.00052147800000000002</v>
      </c>
      <c r="S230" s="242">
        <v>0</v>
      </c>
      <c r="T230" s="24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4" t="s">
        <v>207</v>
      </c>
      <c r="AT230" s="244" t="s">
        <v>120</v>
      </c>
      <c r="AU230" s="244" t="s">
        <v>83</v>
      </c>
      <c r="AY230" s="17" t="s">
        <v>119</v>
      </c>
      <c r="BE230" s="245">
        <f>IF(N230="základní",J230,0)</f>
        <v>0</v>
      </c>
      <c r="BF230" s="245">
        <f>IF(N230="snížená",J230,0)</f>
        <v>0</v>
      </c>
      <c r="BG230" s="245">
        <f>IF(N230="zákl. přenesená",J230,0)</f>
        <v>0</v>
      </c>
      <c r="BH230" s="245">
        <f>IF(N230="sníž. přenesená",J230,0)</f>
        <v>0</v>
      </c>
      <c r="BI230" s="245">
        <f>IF(N230="nulová",J230,0)</f>
        <v>0</v>
      </c>
      <c r="BJ230" s="17" t="s">
        <v>81</v>
      </c>
      <c r="BK230" s="245">
        <f>ROUND(I230*H230,2)</f>
        <v>0</v>
      </c>
      <c r="BL230" s="17" t="s">
        <v>207</v>
      </c>
      <c r="BM230" s="244" t="s">
        <v>336</v>
      </c>
    </row>
    <row r="231" s="13" customFormat="1">
      <c r="A231" s="13"/>
      <c r="B231" s="246"/>
      <c r="C231" s="247"/>
      <c r="D231" s="248" t="s">
        <v>127</v>
      </c>
      <c r="E231" s="249" t="s">
        <v>1</v>
      </c>
      <c r="F231" s="250" t="s">
        <v>337</v>
      </c>
      <c r="G231" s="247"/>
      <c r="H231" s="251">
        <v>2.79</v>
      </c>
      <c r="I231" s="252"/>
      <c r="J231" s="247"/>
      <c r="K231" s="247"/>
      <c r="L231" s="253"/>
      <c r="M231" s="254"/>
      <c r="N231" s="255"/>
      <c r="O231" s="255"/>
      <c r="P231" s="255"/>
      <c r="Q231" s="255"/>
      <c r="R231" s="255"/>
      <c r="S231" s="255"/>
      <c r="T231" s="25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7" t="s">
        <v>127</v>
      </c>
      <c r="AU231" s="257" t="s">
        <v>83</v>
      </c>
      <c r="AV231" s="13" t="s">
        <v>83</v>
      </c>
      <c r="AW231" s="13" t="s">
        <v>30</v>
      </c>
      <c r="AX231" s="13" t="s">
        <v>73</v>
      </c>
      <c r="AY231" s="257" t="s">
        <v>119</v>
      </c>
    </row>
    <row r="232" s="13" customFormat="1">
      <c r="A232" s="13"/>
      <c r="B232" s="246"/>
      <c r="C232" s="247"/>
      <c r="D232" s="248" t="s">
        <v>127</v>
      </c>
      <c r="E232" s="249" t="s">
        <v>1</v>
      </c>
      <c r="F232" s="250" t="s">
        <v>338</v>
      </c>
      <c r="G232" s="247"/>
      <c r="H232" s="251">
        <v>2.4300000000000002</v>
      </c>
      <c r="I232" s="252"/>
      <c r="J232" s="247"/>
      <c r="K232" s="247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127</v>
      </c>
      <c r="AU232" s="257" t="s">
        <v>83</v>
      </c>
      <c r="AV232" s="13" t="s">
        <v>83</v>
      </c>
      <c r="AW232" s="13" t="s">
        <v>30</v>
      </c>
      <c r="AX232" s="13" t="s">
        <v>73</v>
      </c>
      <c r="AY232" s="257" t="s">
        <v>119</v>
      </c>
    </row>
    <row r="233" s="14" customFormat="1">
      <c r="A233" s="14"/>
      <c r="B233" s="258"/>
      <c r="C233" s="259"/>
      <c r="D233" s="248" t="s">
        <v>127</v>
      </c>
      <c r="E233" s="260" t="s">
        <v>1</v>
      </c>
      <c r="F233" s="261" t="s">
        <v>130</v>
      </c>
      <c r="G233" s="259"/>
      <c r="H233" s="262">
        <v>5.2200000000000006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127</v>
      </c>
      <c r="AU233" s="268" t="s">
        <v>83</v>
      </c>
      <c r="AV233" s="14" t="s">
        <v>125</v>
      </c>
      <c r="AW233" s="14" t="s">
        <v>30</v>
      </c>
      <c r="AX233" s="14" t="s">
        <v>81</v>
      </c>
      <c r="AY233" s="268" t="s">
        <v>119</v>
      </c>
    </row>
    <row r="234" s="2" customFormat="1" ht="16.5" customHeight="1">
      <c r="A234" s="38"/>
      <c r="B234" s="39"/>
      <c r="C234" s="269" t="s">
        <v>339</v>
      </c>
      <c r="D234" s="269" t="s">
        <v>188</v>
      </c>
      <c r="E234" s="270" t="s">
        <v>340</v>
      </c>
      <c r="F234" s="271" t="s">
        <v>341</v>
      </c>
      <c r="G234" s="272" t="s">
        <v>191</v>
      </c>
      <c r="H234" s="273">
        <v>0.47399999999999998</v>
      </c>
      <c r="I234" s="274"/>
      <c r="J234" s="275">
        <f>ROUND(I234*H234,2)</f>
        <v>0</v>
      </c>
      <c r="K234" s="271" t="s">
        <v>124</v>
      </c>
      <c r="L234" s="276"/>
      <c r="M234" s="277" t="s">
        <v>1</v>
      </c>
      <c r="N234" s="278" t="s">
        <v>38</v>
      </c>
      <c r="O234" s="91"/>
      <c r="P234" s="242">
        <f>O234*H234</f>
        <v>0</v>
      </c>
      <c r="Q234" s="242">
        <v>0.001</v>
      </c>
      <c r="R234" s="242">
        <f>Q234*H234</f>
        <v>0.00047399999999999997</v>
      </c>
      <c r="S234" s="242">
        <v>0</v>
      </c>
      <c r="T234" s="24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4" t="s">
        <v>291</v>
      </c>
      <c r="AT234" s="244" t="s">
        <v>188</v>
      </c>
      <c r="AU234" s="244" t="s">
        <v>83</v>
      </c>
      <c r="AY234" s="17" t="s">
        <v>119</v>
      </c>
      <c r="BE234" s="245">
        <f>IF(N234="základní",J234,0)</f>
        <v>0</v>
      </c>
      <c r="BF234" s="245">
        <f>IF(N234="snížená",J234,0)</f>
        <v>0</v>
      </c>
      <c r="BG234" s="245">
        <f>IF(N234="zákl. přenesená",J234,0)</f>
        <v>0</v>
      </c>
      <c r="BH234" s="245">
        <f>IF(N234="sníž. přenesená",J234,0)</f>
        <v>0</v>
      </c>
      <c r="BI234" s="245">
        <f>IF(N234="nulová",J234,0)</f>
        <v>0</v>
      </c>
      <c r="BJ234" s="17" t="s">
        <v>81</v>
      </c>
      <c r="BK234" s="245">
        <f>ROUND(I234*H234,2)</f>
        <v>0</v>
      </c>
      <c r="BL234" s="17" t="s">
        <v>207</v>
      </c>
      <c r="BM234" s="244" t="s">
        <v>342</v>
      </c>
    </row>
    <row r="235" s="13" customFormat="1">
      <c r="A235" s="13"/>
      <c r="B235" s="246"/>
      <c r="C235" s="247"/>
      <c r="D235" s="248" t="s">
        <v>127</v>
      </c>
      <c r="E235" s="247"/>
      <c r="F235" s="250" t="s">
        <v>343</v>
      </c>
      <c r="G235" s="247"/>
      <c r="H235" s="251">
        <v>0.47399999999999998</v>
      </c>
      <c r="I235" s="252"/>
      <c r="J235" s="247"/>
      <c r="K235" s="247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127</v>
      </c>
      <c r="AU235" s="257" t="s">
        <v>83</v>
      </c>
      <c r="AV235" s="13" t="s">
        <v>83</v>
      </c>
      <c r="AW235" s="13" t="s">
        <v>4</v>
      </c>
      <c r="AX235" s="13" t="s">
        <v>81</v>
      </c>
      <c r="AY235" s="257" t="s">
        <v>119</v>
      </c>
    </row>
    <row r="236" s="2" customFormat="1" ht="21.75" customHeight="1">
      <c r="A236" s="38"/>
      <c r="B236" s="39"/>
      <c r="C236" s="233" t="s">
        <v>344</v>
      </c>
      <c r="D236" s="233" t="s">
        <v>120</v>
      </c>
      <c r="E236" s="234" t="s">
        <v>345</v>
      </c>
      <c r="F236" s="235" t="s">
        <v>346</v>
      </c>
      <c r="G236" s="236" t="s">
        <v>123</v>
      </c>
      <c r="H236" s="237">
        <v>10.44</v>
      </c>
      <c r="I236" s="238"/>
      <c r="J236" s="239">
        <f>ROUND(I236*H236,2)</f>
        <v>0</v>
      </c>
      <c r="K236" s="235" t="s">
        <v>124</v>
      </c>
      <c r="L236" s="44"/>
      <c r="M236" s="240" t="s">
        <v>1</v>
      </c>
      <c r="N236" s="241" t="s">
        <v>38</v>
      </c>
      <c r="O236" s="91"/>
      <c r="P236" s="242">
        <f>O236*H236</f>
        <v>0</v>
      </c>
      <c r="Q236" s="242">
        <v>0.00039825</v>
      </c>
      <c r="R236" s="242">
        <f>Q236*H236</f>
        <v>0.0041577300000000001</v>
      </c>
      <c r="S236" s="242">
        <v>0</v>
      </c>
      <c r="T236" s="24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4" t="s">
        <v>207</v>
      </c>
      <c r="AT236" s="244" t="s">
        <v>120</v>
      </c>
      <c r="AU236" s="244" t="s">
        <v>83</v>
      </c>
      <c r="AY236" s="17" t="s">
        <v>119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17" t="s">
        <v>81</v>
      </c>
      <c r="BK236" s="245">
        <f>ROUND(I236*H236,2)</f>
        <v>0</v>
      </c>
      <c r="BL236" s="17" t="s">
        <v>207</v>
      </c>
      <c r="BM236" s="244" t="s">
        <v>347</v>
      </c>
    </row>
    <row r="237" s="15" customFormat="1">
      <c r="A237" s="15"/>
      <c r="B237" s="281"/>
      <c r="C237" s="282"/>
      <c r="D237" s="248" t="s">
        <v>127</v>
      </c>
      <c r="E237" s="283" t="s">
        <v>1</v>
      </c>
      <c r="F237" s="284" t="s">
        <v>348</v>
      </c>
      <c r="G237" s="282"/>
      <c r="H237" s="283" t="s">
        <v>1</v>
      </c>
      <c r="I237" s="285"/>
      <c r="J237" s="282"/>
      <c r="K237" s="282"/>
      <c r="L237" s="286"/>
      <c r="M237" s="287"/>
      <c r="N237" s="288"/>
      <c r="O237" s="288"/>
      <c r="P237" s="288"/>
      <c r="Q237" s="288"/>
      <c r="R237" s="288"/>
      <c r="S237" s="288"/>
      <c r="T237" s="289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90" t="s">
        <v>127</v>
      </c>
      <c r="AU237" s="290" t="s">
        <v>83</v>
      </c>
      <c r="AV237" s="15" t="s">
        <v>81</v>
      </c>
      <c r="AW237" s="15" t="s">
        <v>30</v>
      </c>
      <c r="AX237" s="15" t="s">
        <v>73</v>
      </c>
      <c r="AY237" s="290" t="s">
        <v>119</v>
      </c>
    </row>
    <row r="238" s="13" customFormat="1">
      <c r="A238" s="13"/>
      <c r="B238" s="246"/>
      <c r="C238" s="247"/>
      <c r="D238" s="248" t="s">
        <v>127</v>
      </c>
      <c r="E238" s="249" t="s">
        <v>1</v>
      </c>
      <c r="F238" s="250" t="s">
        <v>349</v>
      </c>
      <c r="G238" s="247"/>
      <c r="H238" s="251">
        <v>10.44</v>
      </c>
      <c r="I238" s="252"/>
      <c r="J238" s="247"/>
      <c r="K238" s="247"/>
      <c r="L238" s="253"/>
      <c r="M238" s="254"/>
      <c r="N238" s="255"/>
      <c r="O238" s="255"/>
      <c r="P238" s="255"/>
      <c r="Q238" s="255"/>
      <c r="R238" s="255"/>
      <c r="S238" s="255"/>
      <c r="T238" s="25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7" t="s">
        <v>127</v>
      </c>
      <c r="AU238" s="257" t="s">
        <v>83</v>
      </c>
      <c r="AV238" s="13" t="s">
        <v>83</v>
      </c>
      <c r="AW238" s="13" t="s">
        <v>30</v>
      </c>
      <c r="AX238" s="13" t="s">
        <v>81</v>
      </c>
      <c r="AY238" s="257" t="s">
        <v>119</v>
      </c>
    </row>
    <row r="239" s="2" customFormat="1" ht="21.75" customHeight="1">
      <c r="A239" s="38"/>
      <c r="B239" s="39"/>
      <c r="C239" s="233" t="s">
        <v>350</v>
      </c>
      <c r="D239" s="233" t="s">
        <v>120</v>
      </c>
      <c r="E239" s="234" t="s">
        <v>351</v>
      </c>
      <c r="F239" s="235" t="s">
        <v>352</v>
      </c>
      <c r="G239" s="236" t="s">
        <v>251</v>
      </c>
      <c r="H239" s="237">
        <v>5.7999999999999998</v>
      </c>
      <c r="I239" s="238"/>
      <c r="J239" s="239">
        <f>ROUND(I239*H239,2)</f>
        <v>0</v>
      </c>
      <c r="K239" s="235" t="s">
        <v>124</v>
      </c>
      <c r="L239" s="44"/>
      <c r="M239" s="240" t="s">
        <v>1</v>
      </c>
      <c r="N239" s="241" t="s">
        <v>38</v>
      </c>
      <c r="O239" s="91"/>
      <c r="P239" s="242">
        <f>O239*H239</f>
        <v>0</v>
      </c>
      <c r="Q239" s="242">
        <v>0.00011</v>
      </c>
      <c r="R239" s="242">
        <f>Q239*H239</f>
        <v>0.000638</v>
      </c>
      <c r="S239" s="242">
        <v>0</v>
      </c>
      <c r="T239" s="243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4" t="s">
        <v>207</v>
      </c>
      <c r="AT239" s="244" t="s">
        <v>120</v>
      </c>
      <c r="AU239" s="244" t="s">
        <v>83</v>
      </c>
      <c r="AY239" s="17" t="s">
        <v>119</v>
      </c>
      <c r="BE239" s="245">
        <f>IF(N239="základní",J239,0)</f>
        <v>0</v>
      </c>
      <c r="BF239" s="245">
        <f>IF(N239="snížená",J239,0)</f>
        <v>0</v>
      </c>
      <c r="BG239" s="245">
        <f>IF(N239="zákl. přenesená",J239,0)</f>
        <v>0</v>
      </c>
      <c r="BH239" s="245">
        <f>IF(N239="sníž. přenesená",J239,0)</f>
        <v>0</v>
      </c>
      <c r="BI239" s="245">
        <f>IF(N239="nulová",J239,0)</f>
        <v>0</v>
      </c>
      <c r="BJ239" s="17" t="s">
        <v>81</v>
      </c>
      <c r="BK239" s="245">
        <f>ROUND(I239*H239,2)</f>
        <v>0</v>
      </c>
      <c r="BL239" s="17" t="s">
        <v>207</v>
      </c>
      <c r="BM239" s="244" t="s">
        <v>353</v>
      </c>
    </row>
    <row r="240" s="13" customFormat="1">
      <c r="A240" s="13"/>
      <c r="B240" s="246"/>
      <c r="C240" s="247"/>
      <c r="D240" s="248" t="s">
        <v>127</v>
      </c>
      <c r="E240" s="249" t="s">
        <v>1</v>
      </c>
      <c r="F240" s="250" t="s">
        <v>354</v>
      </c>
      <c r="G240" s="247"/>
      <c r="H240" s="251">
        <v>5.7999999999999998</v>
      </c>
      <c r="I240" s="252"/>
      <c r="J240" s="247"/>
      <c r="K240" s="247"/>
      <c r="L240" s="253"/>
      <c r="M240" s="254"/>
      <c r="N240" s="255"/>
      <c r="O240" s="255"/>
      <c r="P240" s="255"/>
      <c r="Q240" s="255"/>
      <c r="R240" s="255"/>
      <c r="S240" s="255"/>
      <c r="T240" s="25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7" t="s">
        <v>127</v>
      </c>
      <c r="AU240" s="257" t="s">
        <v>83</v>
      </c>
      <c r="AV240" s="13" t="s">
        <v>83</v>
      </c>
      <c r="AW240" s="13" t="s">
        <v>30</v>
      </c>
      <c r="AX240" s="13" t="s">
        <v>81</v>
      </c>
      <c r="AY240" s="257" t="s">
        <v>119</v>
      </c>
    </row>
    <row r="241" s="2" customFormat="1" ht="21.75" customHeight="1">
      <c r="A241" s="38"/>
      <c r="B241" s="39"/>
      <c r="C241" s="233" t="s">
        <v>355</v>
      </c>
      <c r="D241" s="233" t="s">
        <v>120</v>
      </c>
      <c r="E241" s="234" t="s">
        <v>356</v>
      </c>
      <c r="F241" s="235" t="s">
        <v>357</v>
      </c>
      <c r="G241" s="236" t="s">
        <v>171</v>
      </c>
      <c r="H241" s="237">
        <v>0.071999999999999995</v>
      </c>
      <c r="I241" s="238"/>
      <c r="J241" s="239">
        <f>ROUND(I241*H241,2)</f>
        <v>0</v>
      </c>
      <c r="K241" s="235" t="s">
        <v>124</v>
      </c>
      <c r="L241" s="44"/>
      <c r="M241" s="291" t="s">
        <v>1</v>
      </c>
      <c r="N241" s="292" t="s">
        <v>38</v>
      </c>
      <c r="O241" s="293"/>
      <c r="P241" s="294">
        <f>O241*H241</f>
        <v>0</v>
      </c>
      <c r="Q241" s="294">
        <v>0</v>
      </c>
      <c r="R241" s="294">
        <f>Q241*H241</f>
        <v>0</v>
      </c>
      <c r="S241" s="294">
        <v>0</v>
      </c>
      <c r="T241" s="29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4" t="s">
        <v>125</v>
      </c>
      <c r="AT241" s="244" t="s">
        <v>120</v>
      </c>
      <c r="AU241" s="244" t="s">
        <v>83</v>
      </c>
      <c r="AY241" s="17" t="s">
        <v>119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17" t="s">
        <v>81</v>
      </c>
      <c r="BK241" s="245">
        <f>ROUND(I241*H241,2)</f>
        <v>0</v>
      </c>
      <c r="BL241" s="17" t="s">
        <v>125</v>
      </c>
      <c r="BM241" s="244" t="s">
        <v>358</v>
      </c>
    </row>
    <row r="242" s="2" customFormat="1" ht="6.96" customHeight="1">
      <c r="A242" s="38"/>
      <c r="B242" s="66"/>
      <c r="C242" s="67"/>
      <c r="D242" s="67"/>
      <c r="E242" s="67"/>
      <c r="F242" s="67"/>
      <c r="G242" s="67"/>
      <c r="H242" s="67"/>
      <c r="I242" s="183"/>
      <c r="J242" s="67"/>
      <c r="K242" s="67"/>
      <c r="L242" s="44"/>
      <c r="M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</row>
  </sheetData>
  <sheetProtection sheet="1" autoFilter="0" formatColumns="0" formatRows="0" objects="1" scenarios="1" spinCount="100000" saltValue="FvyjpyyxkRN2a7mnZJcNzfqlCwvcHsT5woRz7kugUna74LQsEJXLiTJD8tzwi/VSL3TnetEOasfa9BWpKiE96g==" hashValue="yQta0Rp59oMl207H0jzfkjiW71JE/439XL2x7/qTBCsFcgCOlPbvWo/c5xiRDLGNBX8/0iIusW9RaeBafbgP9g==" algorithmName="SHA-512" password="CC35"/>
  <autoFilter ref="C125:K24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87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propustku v 64,405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88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359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14. 2. 2020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ROUND((SUM(BE122:BE133)),  2)</f>
        <v>0</v>
      </c>
      <c r="G33" s="38"/>
      <c r="H33" s="38"/>
      <c r="I33" s="162">
        <v>0.20999999999999999</v>
      </c>
      <c r="J33" s="161">
        <f>ROUND(((SUM(BE122:BE133))*I33),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ROUND((SUM(BF122:BF133)),  2)</f>
        <v>0</v>
      </c>
      <c r="G34" s="38"/>
      <c r="H34" s="38"/>
      <c r="I34" s="162">
        <v>0.14999999999999999</v>
      </c>
      <c r="J34" s="161">
        <f>ROUND(((SUM(BF122:BF133))*I34),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ROUND((SUM(BG122:BG133)),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ROUND((SUM(BH122:BH133)),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ROUND((SUM(BI122:BI133)),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propustku v 64,405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14. 2. 2020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91</v>
      </c>
      <c r="D94" s="189"/>
      <c r="E94" s="189"/>
      <c r="F94" s="189"/>
      <c r="G94" s="189"/>
      <c r="H94" s="189"/>
      <c r="I94" s="190"/>
      <c r="J94" s="191" t="s">
        <v>92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93</v>
      </c>
      <c r="D96" s="40"/>
      <c r="E96" s="40"/>
      <c r="F96" s="40"/>
      <c r="G96" s="40"/>
      <c r="H96" s="40"/>
      <c r="I96" s="14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hidden="1" s="9" customFormat="1" ht="24.96" customHeight="1">
      <c r="A97" s="9"/>
      <c r="B97" s="193"/>
      <c r="C97" s="194"/>
      <c r="D97" s="195" t="s">
        <v>359</v>
      </c>
      <c r="E97" s="196"/>
      <c r="F97" s="196"/>
      <c r="G97" s="196"/>
      <c r="H97" s="196"/>
      <c r="I97" s="197"/>
      <c r="J97" s="198">
        <f>J123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360</v>
      </c>
      <c r="E98" s="203"/>
      <c r="F98" s="203"/>
      <c r="G98" s="203"/>
      <c r="H98" s="203"/>
      <c r="I98" s="204"/>
      <c r="J98" s="205">
        <f>J124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0"/>
      <c r="C99" s="201"/>
      <c r="D99" s="202" t="s">
        <v>361</v>
      </c>
      <c r="E99" s="203"/>
      <c r="F99" s="203"/>
      <c r="G99" s="203"/>
      <c r="H99" s="203"/>
      <c r="I99" s="204"/>
      <c r="J99" s="205">
        <f>J126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0"/>
      <c r="C100" s="201"/>
      <c r="D100" s="202" t="s">
        <v>362</v>
      </c>
      <c r="E100" s="203"/>
      <c r="F100" s="203"/>
      <c r="G100" s="203"/>
      <c r="H100" s="203"/>
      <c r="I100" s="204"/>
      <c r="J100" s="205">
        <f>J129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0"/>
      <c r="C101" s="201"/>
      <c r="D101" s="202" t="s">
        <v>363</v>
      </c>
      <c r="E101" s="203"/>
      <c r="F101" s="203"/>
      <c r="G101" s="203"/>
      <c r="H101" s="203"/>
      <c r="I101" s="204"/>
      <c r="J101" s="205">
        <f>J131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0"/>
      <c r="C102" s="201"/>
      <c r="D102" s="202" t="s">
        <v>364</v>
      </c>
      <c r="E102" s="203"/>
      <c r="F102" s="203"/>
      <c r="G102" s="203"/>
      <c r="H102" s="203"/>
      <c r="I102" s="204"/>
      <c r="J102" s="205">
        <f>J132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105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7" t="str">
        <f>E7</f>
        <v>Oprava propustku v 64,405</v>
      </c>
      <c r="F112" s="32"/>
      <c r="G112" s="32"/>
      <c r="H112" s="32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88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VRN - Vedlejší rozpočtové náklady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147" t="s">
        <v>22</v>
      </c>
      <c r="J116" s="79" t="str">
        <f>IF(J12="","",J12)</f>
        <v>14. 2. 2020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147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147" t="s">
        <v>31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7"/>
      <c r="B121" s="208"/>
      <c r="C121" s="209" t="s">
        <v>106</v>
      </c>
      <c r="D121" s="210" t="s">
        <v>58</v>
      </c>
      <c r="E121" s="210" t="s">
        <v>54</v>
      </c>
      <c r="F121" s="210" t="s">
        <v>55</v>
      </c>
      <c r="G121" s="210" t="s">
        <v>107</v>
      </c>
      <c r="H121" s="210" t="s">
        <v>108</v>
      </c>
      <c r="I121" s="211" t="s">
        <v>109</v>
      </c>
      <c r="J121" s="210" t="s">
        <v>92</v>
      </c>
      <c r="K121" s="212" t="s">
        <v>110</v>
      </c>
      <c r="L121" s="213"/>
      <c r="M121" s="100" t="s">
        <v>1</v>
      </c>
      <c r="N121" s="101" t="s">
        <v>37</v>
      </c>
      <c r="O121" s="101" t="s">
        <v>111</v>
      </c>
      <c r="P121" s="101" t="s">
        <v>112</v>
      </c>
      <c r="Q121" s="101" t="s">
        <v>113</v>
      </c>
      <c r="R121" s="101" t="s">
        <v>114</v>
      </c>
      <c r="S121" s="101" t="s">
        <v>115</v>
      </c>
      <c r="T121" s="102" t="s">
        <v>116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8"/>
      <c r="B122" s="39"/>
      <c r="C122" s="107" t="s">
        <v>117</v>
      </c>
      <c r="D122" s="40"/>
      <c r="E122" s="40"/>
      <c r="F122" s="40"/>
      <c r="G122" s="40"/>
      <c r="H122" s="40"/>
      <c r="I122" s="144"/>
      <c r="J122" s="214">
        <f>BK122</f>
        <v>0</v>
      </c>
      <c r="K122" s="40"/>
      <c r="L122" s="44"/>
      <c r="M122" s="103"/>
      <c r="N122" s="215"/>
      <c r="O122" s="104"/>
      <c r="P122" s="216">
        <f>P123</f>
        <v>0</v>
      </c>
      <c r="Q122" s="104"/>
      <c r="R122" s="216">
        <f>R123</f>
        <v>0</v>
      </c>
      <c r="S122" s="104"/>
      <c r="T122" s="217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94</v>
      </c>
      <c r="BK122" s="218">
        <f>BK123</f>
        <v>0</v>
      </c>
    </row>
    <row r="123" s="12" customFormat="1" ht="25.92" customHeight="1">
      <c r="A123" s="12"/>
      <c r="B123" s="219"/>
      <c r="C123" s="220"/>
      <c r="D123" s="221" t="s">
        <v>72</v>
      </c>
      <c r="E123" s="222" t="s">
        <v>84</v>
      </c>
      <c r="F123" s="222" t="s">
        <v>85</v>
      </c>
      <c r="G123" s="220"/>
      <c r="H123" s="220"/>
      <c r="I123" s="223"/>
      <c r="J123" s="224">
        <f>BK123</f>
        <v>0</v>
      </c>
      <c r="K123" s="220"/>
      <c r="L123" s="225"/>
      <c r="M123" s="226"/>
      <c r="N123" s="227"/>
      <c r="O123" s="227"/>
      <c r="P123" s="228">
        <f>P124+P126+P129+P131+P132</f>
        <v>0</v>
      </c>
      <c r="Q123" s="227"/>
      <c r="R123" s="228">
        <f>R124+R126+R129+R131+R132</f>
        <v>0</v>
      </c>
      <c r="S123" s="227"/>
      <c r="T123" s="229">
        <f>T124+T126+T129+T131+T132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147</v>
      </c>
      <c r="AT123" s="231" t="s">
        <v>72</v>
      </c>
      <c r="AU123" s="231" t="s">
        <v>73</v>
      </c>
      <c r="AY123" s="230" t="s">
        <v>119</v>
      </c>
      <c r="BK123" s="232">
        <f>BK124+BK126+BK129+BK131+BK132</f>
        <v>0</v>
      </c>
    </row>
    <row r="124" s="12" customFormat="1" ht="22.8" customHeight="1">
      <c r="A124" s="12"/>
      <c r="B124" s="219"/>
      <c r="C124" s="220"/>
      <c r="D124" s="221" t="s">
        <v>72</v>
      </c>
      <c r="E124" s="279" t="s">
        <v>365</v>
      </c>
      <c r="F124" s="279" t="s">
        <v>366</v>
      </c>
      <c r="G124" s="220"/>
      <c r="H124" s="220"/>
      <c r="I124" s="223"/>
      <c r="J124" s="280">
        <f>BK124</f>
        <v>0</v>
      </c>
      <c r="K124" s="220"/>
      <c r="L124" s="225"/>
      <c r="M124" s="226"/>
      <c r="N124" s="227"/>
      <c r="O124" s="227"/>
      <c r="P124" s="228">
        <f>P125</f>
        <v>0</v>
      </c>
      <c r="Q124" s="227"/>
      <c r="R124" s="228">
        <f>R125</f>
        <v>0</v>
      </c>
      <c r="S124" s="227"/>
      <c r="T124" s="229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147</v>
      </c>
      <c r="AT124" s="231" t="s">
        <v>72</v>
      </c>
      <c r="AU124" s="231" t="s">
        <v>81</v>
      </c>
      <c r="AY124" s="230" t="s">
        <v>119</v>
      </c>
      <c r="BK124" s="232">
        <f>BK125</f>
        <v>0</v>
      </c>
    </row>
    <row r="125" s="2" customFormat="1" ht="16.5" customHeight="1">
      <c r="A125" s="38"/>
      <c r="B125" s="39"/>
      <c r="C125" s="233" t="s">
        <v>81</v>
      </c>
      <c r="D125" s="233" t="s">
        <v>120</v>
      </c>
      <c r="E125" s="234" t="s">
        <v>367</v>
      </c>
      <c r="F125" s="235" t="s">
        <v>368</v>
      </c>
      <c r="G125" s="236" t="s">
        <v>369</v>
      </c>
      <c r="H125" s="237">
        <v>1</v>
      </c>
      <c r="I125" s="238"/>
      <c r="J125" s="239">
        <f>ROUND(I125*H125,2)</f>
        <v>0</v>
      </c>
      <c r="K125" s="235" t="s">
        <v>370</v>
      </c>
      <c r="L125" s="44"/>
      <c r="M125" s="240" t="s">
        <v>1</v>
      </c>
      <c r="N125" s="241" t="s">
        <v>38</v>
      </c>
      <c r="O125" s="91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4" t="s">
        <v>371</v>
      </c>
      <c r="AT125" s="244" t="s">
        <v>120</v>
      </c>
      <c r="AU125" s="244" t="s">
        <v>83</v>
      </c>
      <c r="AY125" s="17" t="s">
        <v>119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17" t="s">
        <v>81</v>
      </c>
      <c r="BK125" s="245">
        <f>ROUND(I125*H125,2)</f>
        <v>0</v>
      </c>
      <c r="BL125" s="17" t="s">
        <v>371</v>
      </c>
      <c r="BM125" s="244" t="s">
        <v>372</v>
      </c>
    </row>
    <row r="126" s="12" customFormat="1" ht="22.8" customHeight="1">
      <c r="A126" s="12"/>
      <c r="B126" s="219"/>
      <c r="C126" s="220"/>
      <c r="D126" s="221" t="s">
        <v>72</v>
      </c>
      <c r="E126" s="279" t="s">
        <v>373</v>
      </c>
      <c r="F126" s="279" t="s">
        <v>374</v>
      </c>
      <c r="G126" s="220"/>
      <c r="H126" s="220"/>
      <c r="I126" s="223"/>
      <c r="J126" s="280">
        <f>BK126</f>
        <v>0</v>
      </c>
      <c r="K126" s="220"/>
      <c r="L126" s="225"/>
      <c r="M126" s="226"/>
      <c r="N126" s="227"/>
      <c r="O126" s="227"/>
      <c r="P126" s="228">
        <f>SUM(P127:P128)</f>
        <v>0</v>
      </c>
      <c r="Q126" s="227"/>
      <c r="R126" s="228">
        <f>SUM(R127:R128)</f>
        <v>0</v>
      </c>
      <c r="S126" s="227"/>
      <c r="T126" s="22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147</v>
      </c>
      <c r="AT126" s="231" t="s">
        <v>72</v>
      </c>
      <c r="AU126" s="231" t="s">
        <v>81</v>
      </c>
      <c r="AY126" s="230" t="s">
        <v>119</v>
      </c>
      <c r="BK126" s="232">
        <f>SUM(BK127:BK128)</f>
        <v>0</v>
      </c>
    </row>
    <row r="127" s="2" customFormat="1" ht="16.5" customHeight="1">
      <c r="A127" s="38"/>
      <c r="B127" s="39"/>
      <c r="C127" s="233" t="s">
        <v>83</v>
      </c>
      <c r="D127" s="233" t="s">
        <v>120</v>
      </c>
      <c r="E127" s="234" t="s">
        <v>375</v>
      </c>
      <c r="F127" s="235" t="s">
        <v>374</v>
      </c>
      <c r="G127" s="236" t="s">
        <v>369</v>
      </c>
      <c r="H127" s="237">
        <v>1</v>
      </c>
      <c r="I127" s="238"/>
      <c r="J127" s="239">
        <f>ROUND(I127*H127,2)</f>
        <v>0</v>
      </c>
      <c r="K127" s="235" t="s">
        <v>370</v>
      </c>
      <c r="L127" s="44"/>
      <c r="M127" s="240" t="s">
        <v>1</v>
      </c>
      <c r="N127" s="241" t="s">
        <v>38</v>
      </c>
      <c r="O127" s="91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4" t="s">
        <v>371</v>
      </c>
      <c r="AT127" s="244" t="s">
        <v>120</v>
      </c>
      <c r="AU127" s="244" t="s">
        <v>83</v>
      </c>
      <c r="AY127" s="17" t="s">
        <v>119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7" t="s">
        <v>81</v>
      </c>
      <c r="BK127" s="245">
        <f>ROUND(I127*H127,2)</f>
        <v>0</v>
      </c>
      <c r="BL127" s="17" t="s">
        <v>371</v>
      </c>
      <c r="BM127" s="244" t="s">
        <v>376</v>
      </c>
    </row>
    <row r="128" s="13" customFormat="1">
      <c r="A128" s="13"/>
      <c r="B128" s="246"/>
      <c r="C128" s="247"/>
      <c r="D128" s="248" t="s">
        <v>127</v>
      </c>
      <c r="E128" s="249" t="s">
        <v>1</v>
      </c>
      <c r="F128" s="250" t="s">
        <v>81</v>
      </c>
      <c r="G128" s="247"/>
      <c r="H128" s="251">
        <v>1</v>
      </c>
      <c r="I128" s="252"/>
      <c r="J128" s="247"/>
      <c r="K128" s="247"/>
      <c r="L128" s="253"/>
      <c r="M128" s="254"/>
      <c r="N128" s="255"/>
      <c r="O128" s="255"/>
      <c r="P128" s="255"/>
      <c r="Q128" s="255"/>
      <c r="R128" s="255"/>
      <c r="S128" s="255"/>
      <c r="T128" s="25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7" t="s">
        <v>127</v>
      </c>
      <c r="AU128" s="257" t="s">
        <v>83</v>
      </c>
      <c r="AV128" s="13" t="s">
        <v>83</v>
      </c>
      <c r="AW128" s="13" t="s">
        <v>30</v>
      </c>
      <c r="AX128" s="13" t="s">
        <v>81</v>
      </c>
      <c r="AY128" s="257" t="s">
        <v>119</v>
      </c>
    </row>
    <row r="129" s="12" customFormat="1" ht="22.8" customHeight="1">
      <c r="A129" s="12"/>
      <c r="B129" s="219"/>
      <c r="C129" s="220"/>
      <c r="D129" s="221" t="s">
        <v>72</v>
      </c>
      <c r="E129" s="279" t="s">
        <v>377</v>
      </c>
      <c r="F129" s="279" t="s">
        <v>378</v>
      </c>
      <c r="G129" s="220"/>
      <c r="H129" s="220"/>
      <c r="I129" s="223"/>
      <c r="J129" s="280">
        <f>BK129</f>
        <v>0</v>
      </c>
      <c r="K129" s="220"/>
      <c r="L129" s="225"/>
      <c r="M129" s="226"/>
      <c r="N129" s="227"/>
      <c r="O129" s="227"/>
      <c r="P129" s="228">
        <f>P130</f>
        <v>0</v>
      </c>
      <c r="Q129" s="227"/>
      <c r="R129" s="228">
        <f>R130</f>
        <v>0</v>
      </c>
      <c r="S129" s="227"/>
      <c r="T129" s="229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0" t="s">
        <v>147</v>
      </c>
      <c r="AT129" s="231" t="s">
        <v>72</v>
      </c>
      <c r="AU129" s="231" t="s">
        <v>81</v>
      </c>
      <c r="AY129" s="230" t="s">
        <v>119</v>
      </c>
      <c r="BK129" s="232">
        <f>BK130</f>
        <v>0</v>
      </c>
    </row>
    <row r="130" s="2" customFormat="1" ht="16.5" customHeight="1">
      <c r="A130" s="38"/>
      <c r="B130" s="39"/>
      <c r="C130" s="233" t="s">
        <v>136</v>
      </c>
      <c r="D130" s="233" t="s">
        <v>120</v>
      </c>
      <c r="E130" s="234" t="s">
        <v>379</v>
      </c>
      <c r="F130" s="235" t="s">
        <v>380</v>
      </c>
      <c r="G130" s="236" t="s">
        <v>369</v>
      </c>
      <c r="H130" s="237">
        <v>8</v>
      </c>
      <c r="I130" s="238"/>
      <c r="J130" s="239">
        <f>ROUND(I130*H130,2)</f>
        <v>0</v>
      </c>
      <c r="K130" s="235" t="s">
        <v>370</v>
      </c>
      <c r="L130" s="44"/>
      <c r="M130" s="240" t="s">
        <v>1</v>
      </c>
      <c r="N130" s="241" t="s">
        <v>38</v>
      </c>
      <c r="O130" s="91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4" t="s">
        <v>371</v>
      </c>
      <c r="AT130" s="244" t="s">
        <v>120</v>
      </c>
      <c r="AU130" s="244" t="s">
        <v>83</v>
      </c>
      <c r="AY130" s="17" t="s">
        <v>119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7" t="s">
        <v>81</v>
      </c>
      <c r="BK130" s="245">
        <f>ROUND(I130*H130,2)</f>
        <v>0</v>
      </c>
      <c r="BL130" s="17" t="s">
        <v>371</v>
      </c>
      <c r="BM130" s="244" t="s">
        <v>381</v>
      </c>
    </row>
    <row r="131" s="12" customFormat="1" ht="22.8" customHeight="1">
      <c r="A131" s="12"/>
      <c r="B131" s="219"/>
      <c r="C131" s="220"/>
      <c r="D131" s="221" t="s">
        <v>72</v>
      </c>
      <c r="E131" s="279" t="s">
        <v>382</v>
      </c>
      <c r="F131" s="279" t="s">
        <v>383</v>
      </c>
      <c r="G131" s="220"/>
      <c r="H131" s="220"/>
      <c r="I131" s="223"/>
      <c r="J131" s="280">
        <f>BK131</f>
        <v>0</v>
      </c>
      <c r="K131" s="220"/>
      <c r="L131" s="225"/>
      <c r="M131" s="226"/>
      <c r="N131" s="227"/>
      <c r="O131" s="227"/>
      <c r="P131" s="228">
        <v>0</v>
      </c>
      <c r="Q131" s="227"/>
      <c r="R131" s="228">
        <v>0</v>
      </c>
      <c r="S131" s="227"/>
      <c r="T131" s="229"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0" t="s">
        <v>147</v>
      </c>
      <c r="AT131" s="231" t="s">
        <v>72</v>
      </c>
      <c r="AU131" s="231" t="s">
        <v>81</v>
      </c>
      <c r="AY131" s="230" t="s">
        <v>119</v>
      </c>
      <c r="BK131" s="232">
        <v>0</v>
      </c>
    </row>
    <row r="132" s="12" customFormat="1" ht="22.8" customHeight="1">
      <c r="A132" s="12"/>
      <c r="B132" s="219"/>
      <c r="C132" s="220"/>
      <c r="D132" s="221" t="s">
        <v>72</v>
      </c>
      <c r="E132" s="279" t="s">
        <v>384</v>
      </c>
      <c r="F132" s="279" t="s">
        <v>385</v>
      </c>
      <c r="G132" s="220"/>
      <c r="H132" s="220"/>
      <c r="I132" s="223"/>
      <c r="J132" s="280">
        <f>BK132</f>
        <v>0</v>
      </c>
      <c r="K132" s="220"/>
      <c r="L132" s="225"/>
      <c r="M132" s="226"/>
      <c r="N132" s="227"/>
      <c r="O132" s="227"/>
      <c r="P132" s="228">
        <f>P133</f>
        <v>0</v>
      </c>
      <c r="Q132" s="227"/>
      <c r="R132" s="228">
        <f>R133</f>
        <v>0</v>
      </c>
      <c r="S132" s="227"/>
      <c r="T132" s="229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0" t="s">
        <v>147</v>
      </c>
      <c r="AT132" s="231" t="s">
        <v>72</v>
      </c>
      <c r="AU132" s="231" t="s">
        <v>81</v>
      </c>
      <c r="AY132" s="230" t="s">
        <v>119</v>
      </c>
      <c r="BK132" s="232">
        <f>BK133</f>
        <v>0</v>
      </c>
    </row>
    <row r="133" s="2" customFormat="1" ht="16.5" customHeight="1">
      <c r="A133" s="38"/>
      <c r="B133" s="39"/>
      <c r="C133" s="233" t="s">
        <v>125</v>
      </c>
      <c r="D133" s="233" t="s">
        <v>120</v>
      </c>
      <c r="E133" s="234" t="s">
        <v>386</v>
      </c>
      <c r="F133" s="235" t="s">
        <v>387</v>
      </c>
      <c r="G133" s="236" t="s">
        <v>388</v>
      </c>
      <c r="H133" s="237">
        <v>1</v>
      </c>
      <c r="I133" s="238"/>
      <c r="J133" s="239">
        <f>ROUND(I133*H133,2)</f>
        <v>0</v>
      </c>
      <c r="K133" s="235" t="s">
        <v>370</v>
      </c>
      <c r="L133" s="44"/>
      <c r="M133" s="291" t="s">
        <v>1</v>
      </c>
      <c r="N133" s="292" t="s">
        <v>38</v>
      </c>
      <c r="O133" s="293"/>
      <c r="P133" s="294">
        <f>O133*H133</f>
        <v>0</v>
      </c>
      <c r="Q133" s="294">
        <v>0</v>
      </c>
      <c r="R133" s="294">
        <f>Q133*H133</f>
        <v>0</v>
      </c>
      <c r="S133" s="294">
        <v>0</v>
      </c>
      <c r="T133" s="29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4" t="s">
        <v>371</v>
      </c>
      <c r="AT133" s="244" t="s">
        <v>120</v>
      </c>
      <c r="AU133" s="244" t="s">
        <v>83</v>
      </c>
      <c r="AY133" s="17" t="s">
        <v>119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7" t="s">
        <v>81</v>
      </c>
      <c r="BK133" s="245">
        <f>ROUND(I133*H133,2)</f>
        <v>0</v>
      </c>
      <c r="BL133" s="17" t="s">
        <v>371</v>
      </c>
      <c r="BM133" s="244" t="s">
        <v>389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183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S+C6Z0B+y+9xmfIQ2XBOQXNH3w0wbWJzdrkrhFqw+7mvRTCzif/3Frpk2uohPYeRQ4RcebKQp/aW1X6clrAySA==" hashValue="RDWug7DQW0cr1XWr/pP2dSyNwlQb0BemFCqLd5NLlhaD6w7ZCkUmsYNdHEdaXzPt35vaYl1WlbZDFFBhDrovpg==" algorithmName="SHA-512" password="CC35"/>
  <autoFilter ref="C121:K13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2020-02-27T07:23:39Z</dcterms:created>
  <dcterms:modified xsi:type="dcterms:W3CDTF">2020-02-27T07:23:43Z</dcterms:modified>
</cp:coreProperties>
</file>