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propustku ...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Oprava propustku ...'!$C$124:$K$236</definedName>
    <definedName name="_xlnm.Print_Area" localSheetId="1">'SO 01 - Oprava propustku ...'!$C$4:$J$76,'SO 01 - Oprava propustku ...'!$C$112:$K$236</definedName>
    <definedName name="_xlnm.Print_Titles" localSheetId="1">'SO 01 - Oprava propustku ...'!$124:$124</definedName>
    <definedName name="_xlnm._FilterDatabase" localSheetId="2" hidden="1">'VRN - Vedlejší rozpočtové...'!$C$121:$K$137</definedName>
    <definedName name="_xlnm.Print_Area" localSheetId="2">'VRN - Vedlejší rozpočtové...'!$C$4:$J$76,'VRN - Vedlejší rozpočtové...'!$C$109:$K$137</definedName>
    <definedName name="_xlnm.Print_Titles" localSheetId="2">'VRN - Vedlejší rozpočtové...'!$121:$121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7"/>
  <c r="BH137"/>
  <c r="BG137"/>
  <c r="BF137"/>
  <c r="T137"/>
  <c r="T136"/>
  <c r="R137"/>
  <c r="R136"/>
  <c r="P137"/>
  <c r="P136"/>
  <c r="BI135"/>
  <c r="BH135"/>
  <c r="BG135"/>
  <c r="BF135"/>
  <c r="T135"/>
  <c r="T134"/>
  <c r="R135"/>
  <c r="R134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116"/>
  <c r="E7"/>
  <c r="E112"/>
  <c i="2" r="J37"/>
  <c r="J36"/>
  <c i="1" r="AY95"/>
  <c i="2" r="J35"/>
  <c i="1" r="AX95"/>
  <c i="2" r="BI236"/>
  <c r="BH236"/>
  <c r="BG236"/>
  <c r="BF236"/>
  <c r="T236"/>
  <c r="T235"/>
  <c r="R236"/>
  <c r="R235"/>
  <c r="P236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T204"/>
  <c r="R205"/>
  <c r="R204"/>
  <c r="P205"/>
  <c r="P204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T182"/>
  <c r="R183"/>
  <c r="R182"/>
  <c r="P183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F119"/>
  <c r="E117"/>
  <c r="F89"/>
  <c r="E87"/>
  <c r="J24"/>
  <c r="E24"/>
  <c r="J92"/>
  <c r="J23"/>
  <c r="J21"/>
  <c r="E21"/>
  <c r="J121"/>
  <c r="J20"/>
  <c r="J18"/>
  <c r="E18"/>
  <c r="F122"/>
  <c r="J17"/>
  <c r="J15"/>
  <c r="E15"/>
  <c r="F121"/>
  <c r="J14"/>
  <c r="J12"/>
  <c r="J119"/>
  <c r="E7"/>
  <c r="E115"/>
  <c i="1" r="L90"/>
  <c r="AM90"/>
  <c r="AM89"/>
  <c r="L89"/>
  <c r="AM87"/>
  <c r="L87"/>
  <c r="L85"/>
  <c r="L84"/>
  <c i="3" r="BK137"/>
  <c r="J137"/>
  <c r="BK135"/>
  <c r="J135"/>
  <c r="BK133"/>
  <c r="J133"/>
  <c r="BK132"/>
  <c r="J132"/>
  <c r="BK130"/>
  <c r="J130"/>
  <c r="BK129"/>
  <c r="J129"/>
  <c r="BK128"/>
  <c r="J128"/>
  <c r="BK126"/>
  <c r="J126"/>
  <c r="BK125"/>
  <c r="J125"/>
  <c i="2" r="BK236"/>
  <c r="J236"/>
  <c r="BK234"/>
  <c r="J232"/>
  <c r="J231"/>
  <c r="BK230"/>
  <c r="BK226"/>
  <c r="BK220"/>
  <c r="J216"/>
  <c r="J214"/>
  <c r="J210"/>
  <c r="J202"/>
  <c r="J198"/>
  <c r="J196"/>
  <c r="BK193"/>
  <c r="BK191"/>
  <c r="J187"/>
  <c r="BK183"/>
  <c r="J180"/>
  <c r="BK177"/>
  <c r="J175"/>
  <c r="J169"/>
  <c r="J165"/>
  <c r="J163"/>
  <c r="J159"/>
  <c r="J155"/>
  <c r="J153"/>
  <c r="BK148"/>
  <c r="J140"/>
  <c r="BK136"/>
  <c r="BK134"/>
  <c r="BK127"/>
  <c i="1" r="AS94"/>
  <c i="3" r="J34"/>
  <c i="2" r="J234"/>
  <c r="BK232"/>
  <c r="BK231"/>
  <c r="J230"/>
  <c r="J229"/>
  <c r="J226"/>
  <c r="J224"/>
  <c r="J220"/>
  <c r="BK216"/>
  <c r="BK210"/>
  <c r="J208"/>
  <c r="BK205"/>
  <c r="BK202"/>
  <c r="J193"/>
  <c r="J191"/>
  <c r="BK189"/>
  <c r="J183"/>
  <c r="J177"/>
  <c r="J171"/>
  <c r="J161"/>
  <c r="BK159"/>
  <c r="J157"/>
  <c r="BK155"/>
  <c r="BK153"/>
  <c r="BK150"/>
  <c r="J148"/>
  <c r="J144"/>
  <c r="BK140"/>
  <c r="BK138"/>
  <c r="J136"/>
  <c r="BK132"/>
  <c r="BK229"/>
  <c r="BK224"/>
  <c r="BK214"/>
  <c r="BK208"/>
  <c r="J205"/>
  <c r="BK198"/>
  <c r="BK196"/>
  <c r="J189"/>
  <c r="BK187"/>
  <c r="BK180"/>
  <c r="BK175"/>
  <c r="BK171"/>
  <c r="BK169"/>
  <c r="BK165"/>
  <c r="BK163"/>
  <c r="BK161"/>
  <c r="BK157"/>
  <c r="J150"/>
  <c r="BK144"/>
  <c r="J138"/>
  <c r="J134"/>
  <c r="J132"/>
  <c r="J127"/>
  <c l="1" r="P126"/>
  <c r="R126"/>
  <c r="P195"/>
  <c r="P186"/>
  <c r="P185"/>
  <c r="T195"/>
  <c r="T186"/>
  <c r="T185"/>
  <c r="BK207"/>
  <c r="J207"/>
  <c r="J103"/>
  <c r="R207"/>
  <c r="BK228"/>
  <c r="J228"/>
  <c r="J104"/>
  <c r="T228"/>
  <c r="BK126"/>
  <c r="J126"/>
  <c r="J97"/>
  <c r="T126"/>
  <c r="BK195"/>
  <c r="J195"/>
  <c r="J101"/>
  <c r="R195"/>
  <c r="R186"/>
  <c r="R185"/>
  <c r="P207"/>
  <c r="T207"/>
  <c r="P228"/>
  <c r="R228"/>
  <c i="3" r="BK124"/>
  <c r="J124"/>
  <c r="J98"/>
  <c r="P124"/>
  <c r="R124"/>
  <c r="T124"/>
  <c r="BK127"/>
  <c r="J127"/>
  <c r="J99"/>
  <c r="P127"/>
  <c r="R127"/>
  <c r="T127"/>
  <c r="BK131"/>
  <c r="J131"/>
  <c r="J100"/>
  <c r="P131"/>
  <c r="R131"/>
  <c r="T131"/>
  <c i="2" r="F91"/>
  <c r="J122"/>
  <c r="BE136"/>
  <c r="BE140"/>
  <c r="BE150"/>
  <c r="BE155"/>
  <c r="BE159"/>
  <c r="BE161"/>
  <c r="BE163"/>
  <c r="BE165"/>
  <c r="BE169"/>
  <c r="BE171"/>
  <c r="BE177"/>
  <c r="BE196"/>
  <c r="BE202"/>
  <c r="BE205"/>
  <c r="BE208"/>
  <c r="BE210"/>
  <c r="BE216"/>
  <c r="BE220"/>
  <c r="J89"/>
  <c r="F92"/>
  <c r="BE127"/>
  <c r="BE138"/>
  <c r="BE157"/>
  <c r="BE175"/>
  <c r="BE183"/>
  <c r="BE187"/>
  <c r="BE191"/>
  <c r="BE193"/>
  <c r="BE198"/>
  <c r="BE226"/>
  <c r="BE230"/>
  <c r="BE231"/>
  <c r="BE232"/>
  <c r="BK182"/>
  <c r="J182"/>
  <c r="J98"/>
  <c r="BK235"/>
  <c r="J235"/>
  <c r="J105"/>
  <c r="E85"/>
  <c r="J91"/>
  <c r="BE132"/>
  <c r="BE134"/>
  <c r="BE144"/>
  <c r="BE148"/>
  <c r="BE153"/>
  <c r="BE180"/>
  <c r="BE189"/>
  <c r="BE214"/>
  <c r="BE224"/>
  <c r="BE229"/>
  <c r="BE234"/>
  <c r="BE236"/>
  <c r="BK186"/>
  <c r="J186"/>
  <c r="J100"/>
  <c r="BK204"/>
  <c r="J204"/>
  <c r="J102"/>
  <c i="3" r="E85"/>
  <c r="J89"/>
  <c r="F91"/>
  <c r="J91"/>
  <c r="F92"/>
  <c r="J92"/>
  <c r="BE125"/>
  <c r="BE126"/>
  <c r="BE128"/>
  <c r="BE129"/>
  <c r="BE130"/>
  <c r="BE132"/>
  <c r="BE133"/>
  <c r="BE135"/>
  <c r="BE137"/>
  <c i="1" r="AW96"/>
  <c i="3" r="BK134"/>
  <c r="J134"/>
  <c r="J101"/>
  <c r="BK136"/>
  <c r="J136"/>
  <c r="J102"/>
  <c i="2" r="F34"/>
  <c i="1" r="BA95"/>
  <c i="3" r="F34"/>
  <c i="1" r="BA96"/>
  <c i="3" r="F37"/>
  <c i="1" r="BD96"/>
  <c i="2" r="F36"/>
  <c i="1" r="BC95"/>
  <c i="2" r="J34"/>
  <c i="1" r="AW95"/>
  <c i="3" r="F36"/>
  <c i="1" r="BC96"/>
  <c i="2" r="F37"/>
  <c i="1" r="BD95"/>
  <c i="2" r="F35"/>
  <c i="1" r="BB95"/>
  <c i="3" r="F35"/>
  <c i="1" r="BB96"/>
  <c i="3" l="1" r="P123"/>
  <c r="P122"/>
  <c i="1" r="AU96"/>
  <c i="3" r="R123"/>
  <c r="R122"/>
  <c i="2" r="P125"/>
  <c i="1" r="AU95"/>
  <c i="3" r="T123"/>
  <c r="T122"/>
  <c i="2" r="T125"/>
  <c r="R125"/>
  <c r="BK185"/>
  <c r="J185"/>
  <c r="J99"/>
  <c i="3" r="BK123"/>
  <c r="J123"/>
  <c r="J97"/>
  <c i="1" r="BB94"/>
  <c r="W31"/>
  <c i="3" r="J33"/>
  <c i="1" r="AV96"/>
  <c r="AT96"/>
  <c r="BD94"/>
  <c r="W33"/>
  <c r="BC94"/>
  <c r="W32"/>
  <c i="2" r="J33"/>
  <c i="1" r="AV95"/>
  <c r="AT95"/>
  <c i="2" r="F33"/>
  <c i="1" r="AZ95"/>
  <c r="BA94"/>
  <c r="W30"/>
  <c i="3" r="F33"/>
  <c i="1" r="AZ96"/>
  <c i="2" l="1" r="BK125"/>
  <c r="J125"/>
  <c i="3" r="BK122"/>
  <c r="J122"/>
  <c r="J96"/>
  <c i="1" r="AU94"/>
  <c r="AX94"/>
  <c r="AW94"/>
  <c r="AK30"/>
  <c r="AZ94"/>
  <c r="AV94"/>
  <c r="AK29"/>
  <c i="2" r="J30"/>
  <c i="1" r="AG95"/>
  <c r="AN95"/>
  <c r="AY94"/>
  <c i="2" l="1" r="J39"/>
  <c r="J96"/>
  <c i="1" r="W29"/>
  <c i="3" r="J30"/>
  <c i="1" r="AG96"/>
  <c r="AN96"/>
  <c r="AT94"/>
  <c i="3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<sst xmlns="http://schemas.openxmlformats.org/spreadsheetml/2006/main">
  <si>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</si>
  <si>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</si>
  <si>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</si>
  <si>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</si>
  <si>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</si>
  <si>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{7504a2d8-49f0-4798-b77f-e5628a58d32e}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</si>
  <si>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</si>
  <si>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</si>
  <si>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</si>
  <si>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</si>
  <si>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</si>
  <si>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</si>
  <si>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</si>
  <si>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</si>
  <si>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D19027-03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</si>
  <si>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</si>
  <si>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</si>
  <si>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propustku v km 66,009</t>
  </si>
  <si>
    <t>KSO:</t>
  </si>
  <si>
    <t>CC-CZ:</t>
  </si>
  <si>
    <t>Místo:</t>
  </si>
  <si>
    <t xml:space="preserve"> </t>
  </si>
  <si>
    <t>Datum:</t>
  </si>
  <si>
    <t>4. 3. 2020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</si>
  <si>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</si>
  <si>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</si>
  <si>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</si>
  <si>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</si>
  <si>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</si>
  <si>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</si>
  <si>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</si>
  <si>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</si>
  <si>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</si>
  <si>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</si>
  <si>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</si>
  <si>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</si>
  <si>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</si>
  <si>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</si>
  <si>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</si>
  <si>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</si>
  <si>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</si>
  <si>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</si>
  <si>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</si>
  <si>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</si>
  <si>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</si>
  <si>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</si>
  <si>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</si>
  <si>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</si>
  <si>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</si>
  <si>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</si>
  <si>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</si>
  <si>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</si>
  <si>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</si>
  <si>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</si>
  <si>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</si>
  <si>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</si>
  <si>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</si>
  <si>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</si>
  <si>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</si>
  <si>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</si>
  <si>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</si>
  <si>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</si>
  <si>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</si>
  <si>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</si>
  <si>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</si>
  <si>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</si>
  <si>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</si>
  <si>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</si>
  <si>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</si>
  <si>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</si>
  <si>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</si>
  <si>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</si>
  <si>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</si>
  <si>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</si>
  <si>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</si>
  <si>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</si>
  <si>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</si>
  <si>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</si>
  <si>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</si>
  <si>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</si>
  <si>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</si>
  <si>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{ffbbdd79-2d79-4321-8fb0-4da46f673508}</t>
  </si>
  <si>
    <t>2</t>
  </si>
  <si>
    <t>VRN</t>
  </si>
  <si>
    <t>Vedlejší rozpočtové náklady</t>
  </si>
  <si>
    <t>{b7272d61-976b-4105-a62c-242c77e8369a}</t>
  </si>
  <si>
    <t>KRYCÍ LIST SOUPISU PRACÍ</t>
  </si>
  <si>
    <t>Objekt:</t>
  </si>
  <si>
    <t>SO 01 - Oprava propustku v km 66,009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</si>
  <si>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</si>
  <si>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</si>
  <si>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</si>
  <si>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</si>
  <si>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</si>
  <si>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</si>
  <si>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 xml:space="preserve">96 -  Bourání konstrukcí</t>
  </si>
  <si>
    <t>HSV - Práce a dodávky HSV</t>
  </si>
  <si>
    <t xml:space="preserve">    3 - Svislé a kompletní konstrukce</t>
  </si>
  <si>
    <t xml:space="preserve">  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</si>
  <si>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</si>
  <si>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</si>
  <si>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</si>
  <si>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</si>
  <si>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</si>
  <si>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</si>
  <si>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</si>
  <si>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</si>
  <si>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</si>
  <si>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</si>
  <si>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</si>
  <si>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</si>
  <si>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</si>
  <si>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</si>
  <si>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</si>
  <si>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</si>
  <si>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</si>
  <si>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</si>
  <si>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</si>
  <si>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</si>
  <si>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111251201</t>
  </si>
  <si>
    <t>Odstranění křovin a stromů průměru kmene do 100 mm i s kořeny sklonu terénu přes 1:5 z celkové plochy do 100 m2 strojně</t>
  </si>
  <si>
    <t>m2</t>
  </si>
  <si>
    <t>CS ÚRS 2020 01</t>
  </si>
  <si>
    <t>4</t>
  </si>
  <si>
    <t>1278642773</t>
  </si>
  <si>
    <t>VV</t>
  </si>
  <si>
    <t>5m od křídel</t>
  </si>
  <si>
    <t>"Vpravo"5*5+5*5+4*3</t>
  </si>
  <si>
    <t>"Vlevo"6*5+6*5+4*3</t>
  </si>
  <si>
    <t>Součet</t>
  </si>
  <si>
    <t>113105111</t>
  </si>
  <si>
    <t>Rozebrání dlažeb z lomového kamene kladených na sucho</t>
  </si>
  <si>
    <t>1465677795</t>
  </si>
  <si>
    <t>"rozebrání dlažby na vtoku"10</t>
  </si>
  <si>
    <t>3</t>
  </si>
  <si>
    <t>115001104</t>
  </si>
  <si>
    <t>Převedení vody potrubím DN do 300</t>
  </si>
  <si>
    <t>m</t>
  </si>
  <si>
    <t>1496077260</t>
  </si>
  <si>
    <t>25</t>
  </si>
  <si>
    <t>115101202</t>
  </si>
  <si>
    <t>Čerpání vody na dopravní výšku do 10 m průměrný přítok do 1000 l/min</t>
  </si>
  <si>
    <t>hod</t>
  </si>
  <si>
    <t>244874247</t>
  </si>
  <si>
    <t xml:space="preserve"> 16</t>
  </si>
  <si>
    <t>5</t>
  </si>
  <si>
    <t>115101302</t>
  </si>
  <si>
    <t>Pohotovost čerpací soupravy pro dopravní výšku do 10 m přítok do 1000 l/min</t>
  </si>
  <si>
    <t>den</t>
  </si>
  <si>
    <t>-390597202</t>
  </si>
  <si>
    <t>20</t>
  </si>
  <si>
    <t>6</t>
  </si>
  <si>
    <t>121103112</t>
  </si>
  <si>
    <t>Skrývka zemin schopných zúrodnění ve svahu do 1:2</t>
  </si>
  <si>
    <t>m3</t>
  </si>
  <si>
    <t>-564057278</t>
  </si>
  <si>
    <t>"Vpravo"(5*5+5*5+4*3)*0,1</t>
  </si>
  <si>
    <t>"Vlevo"(6*5+6*5+4*3)*0,1</t>
  </si>
  <si>
    <t>7</t>
  </si>
  <si>
    <t>122352501</t>
  </si>
  <si>
    <t>Odkopávky a prokopávky nezapažené pro spodní stavbu železnic v hornině třídy těžitelnosti II, skupiny 4 objem do 100 m3 strojně</t>
  </si>
  <si>
    <t>2005979473</t>
  </si>
  <si>
    <t>"Výkopy vlevo za římsou a pro dlažbu"2*2*0,5*8,5+23,8*0,25</t>
  </si>
  <si>
    <t>"Výkopy vpravo za římsou a pro dlažbu"1,5*1,2*4+11,3*0,25</t>
  </si>
  <si>
    <t>8</t>
  </si>
  <si>
    <t>151711111</t>
  </si>
  <si>
    <t>Osazení zápor ocelových dl do 8 m</t>
  </si>
  <si>
    <t>1979664724</t>
  </si>
  <si>
    <t>"zápory HEB 140 dl.5m 8ks"8*5</t>
  </si>
  <si>
    <t>9</t>
  </si>
  <si>
    <t>M</t>
  </si>
  <si>
    <t>13010974</t>
  </si>
  <si>
    <t>ocel profilová HE-B 140 jakost 11 375</t>
  </si>
  <si>
    <t>t</t>
  </si>
  <si>
    <t>962349307</t>
  </si>
  <si>
    <t>P</t>
  </si>
  <si>
    <t>Poznámka k položce:_x000d_
Hmotnost: 34,50 kg/m</t>
  </si>
  <si>
    <t>8*5*33,7/1000</t>
  </si>
  <si>
    <t>10</t>
  </si>
  <si>
    <t>151711131</t>
  </si>
  <si>
    <t>Vytažení zápor ocelových dl do 8 m</t>
  </si>
  <si>
    <t>-1470674435</t>
  </si>
  <si>
    <t>40</t>
  </si>
  <si>
    <t>11</t>
  </si>
  <si>
    <t>151721111</t>
  </si>
  <si>
    <t>Zřízení pažení do ocelových zápor hl výkopu do 4 m s jeho následným odstraněním</t>
  </si>
  <si>
    <t>2141387145</t>
  </si>
  <si>
    <t>2*8,5</t>
  </si>
  <si>
    <t>12</t>
  </si>
  <si>
    <t>162751137</t>
  </si>
  <si>
    <t>Vodorovné přemístění do 10000 m výkopku/sypaniny z horniny třídy těžitelnosti II, skupiny 4 a 5</t>
  </si>
  <si>
    <t>-1154791650</t>
  </si>
  <si>
    <t>"odvoz na skládku"32,975</t>
  </si>
  <si>
    <t>13</t>
  </si>
  <si>
    <t>162751139</t>
  </si>
  <si>
    <t>Příplatek k vodorovnému přemístění výkopku/sypaniny z horniny třídy těžitelnosti II, skupiny 4 a 5 ZKD 1000 m přes 10000 m</t>
  </si>
  <si>
    <t>2083442866</t>
  </si>
  <si>
    <t>"odvoz na skládku 20km"10*32,975</t>
  </si>
  <si>
    <t>14</t>
  </si>
  <si>
    <t>58344197</t>
  </si>
  <si>
    <t>štěrkodrť frakce 0/63</t>
  </si>
  <si>
    <t>-1193773818</t>
  </si>
  <si>
    <t>"zásypy za římsami" (2*2*0,5*8,5+1,5*1,2*4)*1,8</t>
  </si>
  <si>
    <t>171112121</t>
  </si>
  <si>
    <t>Uložení sypaniny z hornin nesoudržných sypkých do násypů do 3 m3 pro spodní stavbu železnic</t>
  </si>
  <si>
    <t>1393965074</t>
  </si>
  <si>
    <t>"zásypy za římsami"2*2*0,5*8,5+1,5*1,2*4</t>
  </si>
  <si>
    <t>16</t>
  </si>
  <si>
    <t>171151101</t>
  </si>
  <si>
    <t>Hutnění boků násypů pro jakýkoliv sklon a míru zhutnění svahu</t>
  </si>
  <si>
    <t>1738341363</t>
  </si>
  <si>
    <t>17</t>
  </si>
  <si>
    <t>171201221</t>
  </si>
  <si>
    <t>Poplatek za uložení na skládce (skládkovné) zeminy a kamení kód odpadu 17 05 04</t>
  </si>
  <si>
    <t>-1484361064</t>
  </si>
  <si>
    <t>"uoložení nevyhovující zeminy na skládku"32,975*1,8</t>
  </si>
  <si>
    <t>18</t>
  </si>
  <si>
    <t>181006111</t>
  </si>
  <si>
    <t>Rozprostření zemin tl vrstvy do 0,1 m schopných zúrodnění v rovině a sklonu do 1:5</t>
  </si>
  <si>
    <t>443945538</t>
  </si>
  <si>
    <t>19</t>
  </si>
  <si>
    <t>182201101</t>
  </si>
  <si>
    <t>Svahování násypů</t>
  </si>
  <si>
    <t>1664817926</t>
  </si>
  <si>
    <t>150</t>
  </si>
  <si>
    <t>183405212</t>
  </si>
  <si>
    <t>Výsev trávníku hydroosevem na hlušinu</t>
  </si>
  <si>
    <t>1908052462</t>
  </si>
  <si>
    <t>"výsev na upravované části náspu" 150</t>
  </si>
  <si>
    <t>005724700</t>
  </si>
  <si>
    <t>osivo směs travní univerzál</t>
  </si>
  <si>
    <t>kg</t>
  </si>
  <si>
    <t>-572452002</t>
  </si>
  <si>
    <t>150*0,025 'Přepočtené koeficientem množství</t>
  </si>
  <si>
    <t>96</t>
  </si>
  <si>
    <t xml:space="preserve"> Bourání konstrukcí</t>
  </si>
  <si>
    <t>22</t>
  </si>
  <si>
    <t>963021112</t>
  </si>
  <si>
    <t>Bourání mostní nosné konstrukce z kamene</t>
  </si>
  <si>
    <t>-630706465</t>
  </si>
  <si>
    <t>"vybourání nosné konstrukce - 2 ks kamenné desky"0,25*1,6*0,7*2</t>
  </si>
  <si>
    <t>HSV</t>
  </si>
  <si>
    <t>Práce a dodávky HSV</t>
  </si>
  <si>
    <t>Svislé a kompletní konstrukce</t>
  </si>
  <si>
    <t>23</t>
  </si>
  <si>
    <t>317321118</t>
  </si>
  <si>
    <t>Mostní římsy ze ŽB C 30/37</t>
  </si>
  <si>
    <t>1998227957</t>
  </si>
  <si>
    <t>"římsa na čele vlevo - z přílohy tvar a výztuž římsy" 0,7</t>
  </si>
  <si>
    <t>24</t>
  </si>
  <si>
    <t>317353121</t>
  </si>
  <si>
    <t>Bednění mostních říms všech tvarů - zřízení</t>
  </si>
  <si>
    <t>923004902</t>
  </si>
  <si>
    <t>"římsa na průčelí vlevo"5,35*0,25*2+0,5*0,5*2</t>
  </si>
  <si>
    <t>317353221</t>
  </si>
  <si>
    <t>Bednění mostních říms všech tvarů - odstranění</t>
  </si>
  <si>
    <t>2010739505</t>
  </si>
  <si>
    <t>26</t>
  </si>
  <si>
    <t>317361116</t>
  </si>
  <si>
    <t>Výztuž mostních říms z betonářské oceli 10 505</t>
  </si>
  <si>
    <t>-1969577962</t>
  </si>
  <si>
    <t>"římsa na průčelí vlevo - příloha tvar a výztuž římsy"109/1000</t>
  </si>
  <si>
    <t>Vodorovné konstrukce</t>
  </si>
  <si>
    <t>27</t>
  </si>
  <si>
    <t>411125001</t>
  </si>
  <si>
    <t>Montáž ŽB stropních panelů hmotnosti do 1,5 t</t>
  </si>
  <si>
    <t>kus</t>
  </si>
  <si>
    <t>1244889274</t>
  </si>
  <si>
    <t>"montáž stropních kamenných desek 2ks"2</t>
  </si>
  <si>
    <t>28</t>
  </si>
  <si>
    <t>465513157</t>
  </si>
  <si>
    <t>Dlažba svahu u opěr z upraveného lomového žulového kamene LK 20 do lože C 25/30 plochy přes 10 m2</t>
  </si>
  <si>
    <t>313759480</t>
  </si>
  <si>
    <t xml:space="preserve">"dláždění  vlevo"7,35*1+3*3+3*2,5</t>
  </si>
  <si>
    <t>"dláždění vpravo"3,8*1+3,5*1+4*1</t>
  </si>
  <si>
    <t>29</t>
  </si>
  <si>
    <t>31316006</t>
  </si>
  <si>
    <t>síť výztužná svařovaná 100x100mm drát D 6mm</t>
  </si>
  <si>
    <t>-1317556645</t>
  </si>
  <si>
    <t>"výztuž obkladu z lomového kamene +10% přesahy"35,15*1,10</t>
  </si>
  <si>
    <t>Úpravy povrchů, podlahy a osazování výplní</t>
  </si>
  <si>
    <t>30</t>
  </si>
  <si>
    <t>636111421</t>
  </si>
  <si>
    <t>Doplnění dlažby z lomového kamene pl do 4 m2 do MC</t>
  </si>
  <si>
    <t>-1371471624</t>
  </si>
  <si>
    <t>"oprava dlažby v propustku 50%"22,7*1*0,5</t>
  </si>
  <si>
    <t>Ostatní konstrukce a práce-bourání</t>
  </si>
  <si>
    <t>31</t>
  </si>
  <si>
    <t>936942211</t>
  </si>
  <si>
    <t>Zhotovení tabulky s letopočtem opravy mostu vložením šablony do bednění</t>
  </si>
  <si>
    <t>538753369</t>
  </si>
  <si>
    <t>32</t>
  </si>
  <si>
    <t>985131111</t>
  </si>
  <si>
    <t>Očištění ploch stěn, rubu kleneb a podlah tlakovou vodou</t>
  </si>
  <si>
    <t>1742666240</t>
  </si>
  <si>
    <t>"dlažba v propustku"22,7*1</t>
  </si>
  <si>
    <t>"opěry"20*1,52*2</t>
  </si>
  <si>
    <t>33</t>
  </si>
  <si>
    <t>985142211</t>
  </si>
  <si>
    <t>Vysekání spojovací hmoty ze spár zdiva hl přes 40 mm dl do 6 m/m2</t>
  </si>
  <si>
    <t>-109105624</t>
  </si>
  <si>
    <t>"opěry 70%"20*1,52*2*0,7</t>
  </si>
  <si>
    <t>34</t>
  </si>
  <si>
    <t>985221013</t>
  </si>
  <si>
    <t>Postupné rozebírání kamenného zdiva pro další použití přes 3 m3</t>
  </si>
  <si>
    <t>-903050522</t>
  </si>
  <si>
    <t>"rozebrání křídel na výtoku - z přílohy E.1.5" 9,7</t>
  </si>
  <si>
    <t>"rozebrání zdiva průčelí na vtoku - z přílohy E.1.5" 12,6</t>
  </si>
  <si>
    <t>35</t>
  </si>
  <si>
    <t>985223212</t>
  </si>
  <si>
    <t>Přezdívání kamenného zdiva do aktivované malty přes 3 m3</t>
  </si>
  <si>
    <t>1552478866</t>
  </si>
  <si>
    <t>"přezdění křídel na výtoku - z přílohy E.1.5" 9,7</t>
  </si>
  <si>
    <t>"přezdění zdiva průčelí na vtoku - z přílohy E.1.5" 12,6</t>
  </si>
  <si>
    <t>36</t>
  </si>
  <si>
    <t>985232111</t>
  </si>
  <si>
    <t>Hloubkové spárování zdiva aktivovanou maltou spára hl do 80 mm dl do 6 m/m2</t>
  </si>
  <si>
    <t>-1512135979</t>
  </si>
  <si>
    <t>37</t>
  </si>
  <si>
    <t>985331114</t>
  </si>
  <si>
    <t>Dodatečné vlepování betonářské výztuže D 14 mm do cementové aktivované malty včetně vyvrtání otvoru</t>
  </si>
  <si>
    <t>-773647450</t>
  </si>
  <si>
    <t>"kotvení výztuže římsy na průčelí vlevo"24*0,35</t>
  </si>
  <si>
    <t>997</t>
  </si>
  <si>
    <t>Přesun sutě</t>
  </si>
  <si>
    <t>38</t>
  </si>
  <si>
    <t>997211111</t>
  </si>
  <si>
    <t>Svislá doprava suti na v 3,5 m</t>
  </si>
  <si>
    <t>834831789</t>
  </si>
  <si>
    <t>39</t>
  </si>
  <si>
    <t>997211119</t>
  </si>
  <si>
    <t>Příplatek ZKD 3,5 m výšky u svislé dopravy suti</t>
  </si>
  <si>
    <t>-1698119798</t>
  </si>
  <si>
    <t>997211511</t>
  </si>
  <si>
    <t>Vodorovná doprava suti po suchu na vzdálenost do 1 km</t>
  </si>
  <si>
    <t>-1319730645</t>
  </si>
  <si>
    <t>41</t>
  </si>
  <si>
    <t>997211519</t>
  </si>
  <si>
    <t>Příplatek ZKD 1 km u vodorovné dopravy suti</t>
  </si>
  <si>
    <t>-350199342</t>
  </si>
  <si>
    <t>"Odvoz suti na skládku 20km"20*119,384</t>
  </si>
  <si>
    <t>42</t>
  </si>
  <si>
    <t>997211611</t>
  </si>
  <si>
    <t>Nakládání suti na dopravní prostředky pro vodorovnou dopravu</t>
  </si>
  <si>
    <t>-551184415</t>
  </si>
  <si>
    <t>998</t>
  </si>
  <si>
    <t>Přesun hmot</t>
  </si>
  <si>
    <t>43</t>
  </si>
  <si>
    <t>998212111</t>
  </si>
  <si>
    <t>Přesun hmot pro mosty zděné, monolitické betonové nebo ocelové v do 20 m</t>
  </si>
  <si>
    <t>1856698003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</si>
  <si>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</si>
  <si>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</si>
  <si>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</si>
  <si>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</si>
  <si>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</si>
  <si>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</si>
  <si>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</si>
  <si>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</si>
  <si>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012303000</t>
  </si>
  <si>
    <t>Geodetické práce po výstavbě</t>
  </si>
  <si>
    <t>kpl</t>
  </si>
  <si>
    <t>CS ÚRS 2019 01</t>
  </si>
  <si>
    <t>1024</t>
  </si>
  <si>
    <t>-181389668</t>
  </si>
  <si>
    <t>013254000</t>
  </si>
  <si>
    <t>Dokumentace skutečného provedení stavby</t>
  </si>
  <si>
    <t>36650665</t>
  </si>
  <si>
    <t>VRN3</t>
  </si>
  <si>
    <t>Zařízení staveniště</t>
  </si>
  <si>
    <t>030001000</t>
  </si>
  <si>
    <t>838332698</t>
  </si>
  <si>
    <t>032403000</t>
  </si>
  <si>
    <t>Provizorní komunikace</t>
  </si>
  <si>
    <t>891745533</t>
  </si>
  <si>
    <t>035103001</t>
  </si>
  <si>
    <t>Pronájem ploch</t>
  </si>
  <si>
    <t>1436630660</t>
  </si>
  <si>
    <t>VRN4</t>
  </si>
  <si>
    <t>Inženýrská činnost</t>
  </si>
  <si>
    <t>041103000</t>
  </si>
  <si>
    <t>Autorský dozor projektanta</t>
  </si>
  <si>
    <t>-80005782</t>
  </si>
  <si>
    <t>043194000</t>
  </si>
  <si>
    <t>Ostatní zkoušky</t>
  </si>
  <si>
    <t>-476959726</t>
  </si>
  <si>
    <t>VRN6</t>
  </si>
  <si>
    <t>Územní vlivy</t>
  </si>
  <si>
    <t>065002000</t>
  </si>
  <si>
    <t>Mimostaveništní doprava materiálů</t>
  </si>
  <si>
    <t>1614490078</t>
  </si>
  <si>
    <t>VRN7</t>
  </si>
  <si>
    <t>Provozní vlivy</t>
  </si>
  <si>
    <t>074002000</t>
  </si>
  <si>
    <t>Železniční a městský kolejový provoz</t>
  </si>
  <si>
    <t>-863397508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</si>
</sst>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D19027-03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propustku v km 66,009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4. 3. 2020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Oprava propustku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'SO 01 - Oprava propustku ...'!P125</f>
        <v>0</v>
      </c>
      <c r="AV95" s="128">
        <f>'SO 01 - Oprava propustku ...'!J33</f>
        <v>0</v>
      </c>
      <c r="AW95" s="128">
        <f>'SO 01 - Oprava propustku ...'!J34</f>
        <v>0</v>
      </c>
      <c r="AX95" s="128">
        <f>'SO 01 - Oprava propustku ...'!J35</f>
        <v>0</v>
      </c>
      <c r="AY95" s="128">
        <f>'SO 01 - Oprava propustku ...'!J36</f>
        <v>0</v>
      </c>
      <c r="AZ95" s="128">
        <f>'SO 01 - Oprava propustku ...'!F33</f>
        <v>0</v>
      </c>
      <c r="BA95" s="128">
        <f>'SO 01 - Oprava propustku ...'!F34</f>
        <v>0</v>
      </c>
      <c r="BB95" s="128">
        <f>'SO 01 - Oprava propustku ...'!F35</f>
        <v>0</v>
      </c>
      <c r="BC95" s="128">
        <f>'SO 01 - Oprava propustku ...'!F36</f>
        <v>0</v>
      </c>
      <c r="BD95" s="130">
        <f>'SO 01 - Oprava propustku ...'!F37</f>
        <v>0</v>
      </c>
      <c r="BE95" s="7"/>
      <c r="BT95" s="131" t="s">
        <v>80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7" customFormat="1" ht="16.5" customHeight="1">
      <c r="A96" s="119" t="s">
        <v>77</v>
      </c>
      <c r="B96" s="120"/>
      <c r="C96" s="121"/>
      <c r="D96" s="122" t="s">
        <v>83</v>
      </c>
      <c r="E96" s="122"/>
      <c r="F96" s="122"/>
      <c r="G96" s="122"/>
      <c r="H96" s="122"/>
      <c r="I96" s="123"/>
      <c r="J96" s="122" t="s">
        <v>84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'VRN - Vedlejší rozpočtové...'!J30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79</v>
      </c>
      <c r="AR96" s="126"/>
      <c r="AS96" s="132">
        <v>0</v>
      </c>
      <c r="AT96" s="133">
        <f>ROUND(SUM(AV96:AW96),2)</f>
        <v>0</v>
      </c>
      <c r="AU96" s="134">
        <f>'VRN - Vedlejší rozpočtové...'!P122</f>
        <v>0</v>
      </c>
      <c r="AV96" s="133">
        <f>'VRN - Vedlejší rozpočtové...'!J33</f>
        <v>0</v>
      </c>
      <c r="AW96" s="133">
        <f>'VRN - Vedlejší rozpočtové...'!J34</f>
        <v>0</v>
      </c>
      <c r="AX96" s="133">
        <f>'VRN - Vedlejší rozpočtové...'!J35</f>
        <v>0</v>
      </c>
      <c r="AY96" s="133">
        <f>'VRN - Vedlejší rozpočtové...'!J36</f>
        <v>0</v>
      </c>
      <c r="AZ96" s="133">
        <f>'VRN - Vedlejší rozpočtové...'!F33</f>
        <v>0</v>
      </c>
      <c r="BA96" s="133">
        <f>'VRN - Vedlejší rozpočtové...'!F34</f>
        <v>0</v>
      </c>
      <c r="BB96" s="133">
        <f>'VRN - Vedlejší rozpočtové...'!F35</f>
        <v>0</v>
      </c>
      <c r="BC96" s="133">
        <f>'VRN - Vedlejší rozpočtové...'!F36</f>
        <v>0</v>
      </c>
      <c r="BD96" s="135">
        <f>'VRN - Vedlejší rozpočtové...'!F37</f>
        <v>0</v>
      </c>
      <c r="BE96" s="7"/>
      <c r="BT96" s="131" t="s">
        <v>80</v>
      </c>
      <c r="BV96" s="131" t="s">
        <v>75</v>
      </c>
      <c r="BW96" s="131" t="s">
        <v>85</v>
      </c>
      <c r="BX96" s="131" t="s">
        <v>5</v>
      </c>
      <c r="CL96" s="131" t="s">
        <v>1</v>
      </c>
      <c r="CM96" s="131" t="s">
        <v>82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Xx8hlIqxS5+z5nJLMgHugKH9Jik30LCQcPG9fjJR/nd1IWWNAyzwqFX4npJ++iv2e8KoZ1F+iPAlMC/QU3OvUA==" hashValue="s95dbKVYRFgPuLkTmqGPixwe/9Wnj6WYG2fMwE4nu6BgzUKlN2D7sBfuSMsMS6T9qxUTKclJfxvzLqMwT+BRq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Oprava propustku ...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s="1" customFormat="1" ht="24.96" customHeight="1">
      <c r="B4" s="20"/>
      <c r="D4" s="140" t="s">
        <v>86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propustku v km 66,009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87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88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4. 3. 2020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ROUND((SUM(BE125:BE236)),  2)</f>
        <v>0</v>
      </c>
      <c r="G33" s="38"/>
      <c r="H33" s="38"/>
      <c r="I33" s="162">
        <v>0.20999999999999999</v>
      </c>
      <c r="J33" s="161">
        <f>ROUND(((SUM(BE125:BE236))*I33),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ROUND((SUM(BF125:BF236)),  2)</f>
        <v>0</v>
      </c>
      <c r="G34" s="38"/>
      <c r="H34" s="38"/>
      <c r="I34" s="162">
        <v>0.14999999999999999</v>
      </c>
      <c r="J34" s="161">
        <f>ROUND(((SUM(BF125:BF236))*I34),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ROUND((SUM(BG125:BG236)),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ROUND((SUM(BH125:BH236)),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ROUND((SUM(BI125:BI236)),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Oprava propustku v km 66,009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01 - Oprava propustku v km 66,009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4. 3. 2020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90</v>
      </c>
      <c r="D94" s="189"/>
      <c r="E94" s="189"/>
      <c r="F94" s="189"/>
      <c r="G94" s="189"/>
      <c r="H94" s="189"/>
      <c r="I94" s="190"/>
      <c r="J94" s="191" t="s">
        <v>91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92</v>
      </c>
      <c r="D96" s="40"/>
      <c r="E96" s="40"/>
      <c r="F96" s="40"/>
      <c r="G96" s="40"/>
      <c r="H96" s="40"/>
      <c r="I96" s="144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hidden="1" s="9" customFormat="1" ht="24.96" customHeight="1">
      <c r="A97" s="9"/>
      <c r="B97" s="193"/>
      <c r="C97" s="194"/>
      <c r="D97" s="195" t="s">
        <v>94</v>
      </c>
      <c r="E97" s="196"/>
      <c r="F97" s="196"/>
      <c r="G97" s="196"/>
      <c r="H97" s="196"/>
      <c r="I97" s="197"/>
      <c r="J97" s="198">
        <f>J126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93"/>
      <c r="C98" s="194"/>
      <c r="D98" s="195" t="s">
        <v>95</v>
      </c>
      <c r="E98" s="196"/>
      <c r="F98" s="196"/>
      <c r="G98" s="196"/>
      <c r="H98" s="196"/>
      <c r="I98" s="197"/>
      <c r="J98" s="198">
        <f>J182</f>
        <v>0</v>
      </c>
      <c r="K98" s="194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93"/>
      <c r="C99" s="194"/>
      <c r="D99" s="195" t="s">
        <v>96</v>
      </c>
      <c r="E99" s="196"/>
      <c r="F99" s="196"/>
      <c r="G99" s="196"/>
      <c r="H99" s="196"/>
      <c r="I99" s="197"/>
      <c r="J99" s="198">
        <f>J185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200"/>
      <c r="C100" s="201"/>
      <c r="D100" s="202" t="s">
        <v>97</v>
      </c>
      <c r="E100" s="203"/>
      <c r="F100" s="203"/>
      <c r="G100" s="203"/>
      <c r="H100" s="203"/>
      <c r="I100" s="204"/>
      <c r="J100" s="205">
        <f>J186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4.88" customHeight="1">
      <c r="A101" s="10"/>
      <c r="B101" s="200"/>
      <c r="C101" s="201"/>
      <c r="D101" s="202" t="s">
        <v>98</v>
      </c>
      <c r="E101" s="203"/>
      <c r="F101" s="203"/>
      <c r="G101" s="203"/>
      <c r="H101" s="203"/>
      <c r="I101" s="204"/>
      <c r="J101" s="205">
        <f>J195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0"/>
      <c r="C102" s="201"/>
      <c r="D102" s="202" t="s">
        <v>99</v>
      </c>
      <c r="E102" s="203"/>
      <c r="F102" s="203"/>
      <c r="G102" s="203"/>
      <c r="H102" s="203"/>
      <c r="I102" s="204"/>
      <c r="J102" s="205">
        <f>J204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0"/>
      <c r="C103" s="201"/>
      <c r="D103" s="202" t="s">
        <v>100</v>
      </c>
      <c r="E103" s="203"/>
      <c r="F103" s="203"/>
      <c r="G103" s="203"/>
      <c r="H103" s="203"/>
      <c r="I103" s="204"/>
      <c r="J103" s="205">
        <f>J207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0"/>
      <c r="C104" s="201"/>
      <c r="D104" s="202" t="s">
        <v>101</v>
      </c>
      <c r="E104" s="203"/>
      <c r="F104" s="203"/>
      <c r="G104" s="203"/>
      <c r="H104" s="203"/>
      <c r="I104" s="204"/>
      <c r="J104" s="205">
        <f>J228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200"/>
      <c r="C105" s="201"/>
      <c r="D105" s="202" t="s">
        <v>102</v>
      </c>
      <c r="E105" s="203"/>
      <c r="F105" s="203"/>
      <c r="G105" s="203"/>
      <c r="H105" s="203"/>
      <c r="I105" s="204"/>
      <c r="J105" s="205">
        <f>J235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183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/>
    <row r="109" hidden="1"/>
    <row r="110" hidden="1"/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186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103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7" t="str">
        <f>E7</f>
        <v>Oprava propustku v km 66,009</v>
      </c>
      <c r="F115" s="32"/>
      <c r="G115" s="32"/>
      <c r="H115" s="32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87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01 - Oprava propustku v km 66,009</v>
      </c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147" t="s">
        <v>22</v>
      </c>
      <c r="J119" s="79" t="str">
        <f>IF(J12="","",J12)</f>
        <v>4. 3. 2020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147" t="s">
        <v>29</v>
      </c>
      <c r="J121" s="36" t="str">
        <f>E21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IF(E18="","",E18)</f>
        <v>Vyplň údaj</v>
      </c>
      <c r="G122" s="40"/>
      <c r="H122" s="40"/>
      <c r="I122" s="147" t="s">
        <v>31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07"/>
      <c r="B124" s="208"/>
      <c r="C124" s="209" t="s">
        <v>104</v>
      </c>
      <c r="D124" s="210" t="s">
        <v>58</v>
      </c>
      <c r="E124" s="210" t="s">
        <v>54</v>
      </c>
      <c r="F124" s="210" t="s">
        <v>55</v>
      </c>
      <c r="G124" s="210" t="s">
        <v>105</v>
      </c>
      <c r="H124" s="210" t="s">
        <v>106</v>
      </c>
      <c r="I124" s="211" t="s">
        <v>107</v>
      </c>
      <c r="J124" s="210" t="s">
        <v>91</v>
      </c>
      <c r="K124" s="212" t="s">
        <v>108</v>
      </c>
      <c r="L124" s="213"/>
      <c r="M124" s="100" t="s">
        <v>1</v>
      </c>
      <c r="N124" s="101" t="s">
        <v>37</v>
      </c>
      <c r="O124" s="101" t="s">
        <v>109</v>
      </c>
      <c r="P124" s="101" t="s">
        <v>110</v>
      </c>
      <c r="Q124" s="101" t="s">
        <v>111</v>
      </c>
      <c r="R124" s="101" t="s">
        <v>112</v>
      </c>
      <c r="S124" s="101" t="s">
        <v>113</v>
      </c>
      <c r="T124" s="102" t="s">
        <v>114</v>
      </c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</row>
    <row r="125" s="2" customFormat="1" ht="22.8" customHeight="1">
      <c r="A125" s="38"/>
      <c r="B125" s="39"/>
      <c r="C125" s="107" t="s">
        <v>115</v>
      </c>
      <c r="D125" s="40"/>
      <c r="E125" s="40"/>
      <c r="F125" s="40"/>
      <c r="G125" s="40"/>
      <c r="H125" s="40"/>
      <c r="I125" s="144"/>
      <c r="J125" s="214">
        <f>BK125</f>
        <v>0</v>
      </c>
      <c r="K125" s="40"/>
      <c r="L125" s="44"/>
      <c r="M125" s="103"/>
      <c r="N125" s="215"/>
      <c r="O125" s="104"/>
      <c r="P125" s="216">
        <f>P126+P182+P185</f>
        <v>0</v>
      </c>
      <c r="Q125" s="104"/>
      <c r="R125" s="216">
        <f>R126+R182+R185</f>
        <v>101.0463841998</v>
      </c>
      <c r="S125" s="104"/>
      <c r="T125" s="217">
        <f>T126+T182+T185</f>
        <v>119.38391999999999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93</v>
      </c>
      <c r="BK125" s="218">
        <f>BK126+BK182+BK185</f>
        <v>0</v>
      </c>
    </row>
    <row r="126" s="12" customFormat="1" ht="25.92" customHeight="1">
      <c r="A126" s="12"/>
      <c r="B126" s="219"/>
      <c r="C126" s="220"/>
      <c r="D126" s="221" t="s">
        <v>72</v>
      </c>
      <c r="E126" s="222" t="s">
        <v>80</v>
      </c>
      <c r="F126" s="222" t="s">
        <v>116</v>
      </c>
      <c r="G126" s="220"/>
      <c r="H126" s="220"/>
      <c r="I126" s="223"/>
      <c r="J126" s="224">
        <f>BK126</f>
        <v>0</v>
      </c>
      <c r="K126" s="220"/>
      <c r="L126" s="225"/>
      <c r="M126" s="226"/>
      <c r="N126" s="227"/>
      <c r="O126" s="227"/>
      <c r="P126" s="228">
        <f>SUM(P127:P181)</f>
        <v>0</v>
      </c>
      <c r="Q126" s="227"/>
      <c r="R126" s="228">
        <f>SUM(R127:R181)</f>
        <v>46.447514105000003</v>
      </c>
      <c r="S126" s="227"/>
      <c r="T126" s="229">
        <f>SUM(T127:T181)</f>
        <v>4.7999999999999998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80</v>
      </c>
      <c r="AT126" s="231" t="s">
        <v>72</v>
      </c>
      <c r="AU126" s="231" t="s">
        <v>73</v>
      </c>
      <c r="AY126" s="230" t="s">
        <v>117</v>
      </c>
      <c r="BK126" s="232">
        <f>SUM(BK127:BK181)</f>
        <v>0</v>
      </c>
    </row>
    <row r="127" s="2" customFormat="1" ht="33" customHeight="1">
      <c r="A127" s="38"/>
      <c r="B127" s="39"/>
      <c r="C127" s="233" t="s">
        <v>80</v>
      </c>
      <c r="D127" s="233" t="s">
        <v>118</v>
      </c>
      <c r="E127" s="234" t="s">
        <v>119</v>
      </c>
      <c r="F127" s="235" t="s">
        <v>120</v>
      </c>
      <c r="G127" s="236" t="s">
        <v>121</v>
      </c>
      <c r="H127" s="237">
        <v>134</v>
      </c>
      <c r="I127" s="238"/>
      <c r="J127" s="239">
        <f>ROUND(I127*H127,2)</f>
        <v>0</v>
      </c>
      <c r="K127" s="235" t="s">
        <v>122</v>
      </c>
      <c r="L127" s="44"/>
      <c r="M127" s="240" t="s">
        <v>1</v>
      </c>
      <c r="N127" s="241" t="s">
        <v>38</v>
      </c>
      <c r="O127" s="91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4" t="s">
        <v>123</v>
      </c>
      <c r="AT127" s="244" t="s">
        <v>118</v>
      </c>
      <c r="AU127" s="244" t="s">
        <v>80</v>
      </c>
      <c r="AY127" s="17" t="s">
        <v>117</v>
      </c>
      <c r="BE127" s="245">
        <f>IF(N127="základní",J127,0)</f>
        <v>0</v>
      </c>
      <c r="BF127" s="245">
        <f>IF(N127="snížená",J127,0)</f>
        <v>0</v>
      </c>
      <c r="BG127" s="245">
        <f>IF(N127="zákl. přenesená",J127,0)</f>
        <v>0</v>
      </c>
      <c r="BH127" s="245">
        <f>IF(N127="sníž. přenesená",J127,0)</f>
        <v>0</v>
      </c>
      <c r="BI127" s="245">
        <f>IF(N127="nulová",J127,0)</f>
        <v>0</v>
      </c>
      <c r="BJ127" s="17" t="s">
        <v>80</v>
      </c>
      <c r="BK127" s="245">
        <f>ROUND(I127*H127,2)</f>
        <v>0</v>
      </c>
      <c r="BL127" s="17" t="s">
        <v>123</v>
      </c>
      <c r="BM127" s="244" t="s">
        <v>124</v>
      </c>
    </row>
    <row r="128" s="13" customFormat="1">
      <c r="A128" s="13"/>
      <c r="B128" s="246"/>
      <c r="C128" s="247"/>
      <c r="D128" s="248" t="s">
        <v>125</v>
      </c>
      <c r="E128" s="249" t="s">
        <v>1</v>
      </c>
      <c r="F128" s="250" t="s">
        <v>126</v>
      </c>
      <c r="G128" s="247"/>
      <c r="H128" s="249" t="s">
        <v>1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6" t="s">
        <v>125</v>
      </c>
      <c r="AU128" s="256" t="s">
        <v>80</v>
      </c>
      <c r="AV128" s="13" t="s">
        <v>80</v>
      </c>
      <c r="AW128" s="13" t="s">
        <v>30</v>
      </c>
      <c r="AX128" s="13" t="s">
        <v>73</v>
      </c>
      <c r="AY128" s="256" t="s">
        <v>117</v>
      </c>
    </row>
    <row r="129" s="14" customFormat="1">
      <c r="A129" s="14"/>
      <c r="B129" s="257"/>
      <c r="C129" s="258"/>
      <c r="D129" s="248" t="s">
        <v>125</v>
      </c>
      <c r="E129" s="259" t="s">
        <v>1</v>
      </c>
      <c r="F129" s="260" t="s">
        <v>127</v>
      </c>
      <c r="G129" s="258"/>
      <c r="H129" s="261">
        <v>62</v>
      </c>
      <c r="I129" s="262"/>
      <c r="J129" s="258"/>
      <c r="K129" s="258"/>
      <c r="L129" s="263"/>
      <c r="M129" s="264"/>
      <c r="N129" s="265"/>
      <c r="O129" s="265"/>
      <c r="P129" s="265"/>
      <c r="Q129" s="265"/>
      <c r="R129" s="265"/>
      <c r="S129" s="265"/>
      <c r="T129" s="26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7" t="s">
        <v>125</v>
      </c>
      <c r="AU129" s="267" t="s">
        <v>80</v>
      </c>
      <c r="AV129" s="14" t="s">
        <v>82</v>
      </c>
      <c r="AW129" s="14" t="s">
        <v>30</v>
      </c>
      <c r="AX129" s="14" t="s">
        <v>73</v>
      </c>
      <c r="AY129" s="267" t="s">
        <v>117</v>
      </c>
    </row>
    <row r="130" s="14" customFormat="1">
      <c r="A130" s="14"/>
      <c r="B130" s="257"/>
      <c r="C130" s="258"/>
      <c r="D130" s="248" t="s">
        <v>125</v>
      </c>
      <c r="E130" s="259" t="s">
        <v>1</v>
      </c>
      <c r="F130" s="260" t="s">
        <v>128</v>
      </c>
      <c r="G130" s="258"/>
      <c r="H130" s="261">
        <v>72</v>
      </c>
      <c r="I130" s="262"/>
      <c r="J130" s="258"/>
      <c r="K130" s="258"/>
      <c r="L130" s="263"/>
      <c r="M130" s="264"/>
      <c r="N130" s="265"/>
      <c r="O130" s="265"/>
      <c r="P130" s="265"/>
      <c r="Q130" s="265"/>
      <c r="R130" s="265"/>
      <c r="S130" s="265"/>
      <c r="T130" s="26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7" t="s">
        <v>125</v>
      </c>
      <c r="AU130" s="267" t="s">
        <v>80</v>
      </c>
      <c r="AV130" s="14" t="s">
        <v>82</v>
      </c>
      <c r="AW130" s="14" t="s">
        <v>30</v>
      </c>
      <c r="AX130" s="14" t="s">
        <v>73</v>
      </c>
      <c r="AY130" s="267" t="s">
        <v>117</v>
      </c>
    </row>
    <row r="131" s="15" customFormat="1">
      <c r="A131" s="15"/>
      <c r="B131" s="268"/>
      <c r="C131" s="269"/>
      <c r="D131" s="248" t="s">
        <v>125</v>
      </c>
      <c r="E131" s="270" t="s">
        <v>1</v>
      </c>
      <c r="F131" s="271" t="s">
        <v>129</v>
      </c>
      <c r="G131" s="269"/>
      <c r="H131" s="272">
        <v>134</v>
      </c>
      <c r="I131" s="273"/>
      <c r="J131" s="269"/>
      <c r="K131" s="269"/>
      <c r="L131" s="274"/>
      <c r="M131" s="275"/>
      <c r="N131" s="276"/>
      <c r="O131" s="276"/>
      <c r="P131" s="276"/>
      <c r="Q131" s="276"/>
      <c r="R131" s="276"/>
      <c r="S131" s="276"/>
      <c r="T131" s="27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8" t="s">
        <v>125</v>
      </c>
      <c r="AU131" s="278" t="s">
        <v>80</v>
      </c>
      <c r="AV131" s="15" t="s">
        <v>123</v>
      </c>
      <c r="AW131" s="15" t="s">
        <v>30</v>
      </c>
      <c r="AX131" s="15" t="s">
        <v>80</v>
      </c>
      <c r="AY131" s="278" t="s">
        <v>117</v>
      </c>
    </row>
    <row r="132" s="2" customFormat="1" ht="21.75" customHeight="1">
      <c r="A132" s="38"/>
      <c r="B132" s="39"/>
      <c r="C132" s="233" t="s">
        <v>82</v>
      </c>
      <c r="D132" s="233" t="s">
        <v>118</v>
      </c>
      <c r="E132" s="234" t="s">
        <v>130</v>
      </c>
      <c r="F132" s="235" t="s">
        <v>131</v>
      </c>
      <c r="G132" s="236" t="s">
        <v>121</v>
      </c>
      <c r="H132" s="237">
        <v>10</v>
      </c>
      <c r="I132" s="238"/>
      <c r="J132" s="239">
        <f>ROUND(I132*H132,2)</f>
        <v>0</v>
      </c>
      <c r="K132" s="235" t="s">
        <v>122</v>
      </c>
      <c r="L132" s="44"/>
      <c r="M132" s="240" t="s">
        <v>1</v>
      </c>
      <c r="N132" s="241" t="s">
        <v>38</v>
      </c>
      <c r="O132" s="91"/>
      <c r="P132" s="242">
        <f>O132*H132</f>
        <v>0</v>
      </c>
      <c r="Q132" s="242">
        <v>0</v>
      </c>
      <c r="R132" s="242">
        <f>Q132*H132</f>
        <v>0</v>
      </c>
      <c r="S132" s="242">
        <v>0.47999999999999998</v>
      </c>
      <c r="T132" s="243">
        <f>S132*H132</f>
        <v>4.7999999999999998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4" t="s">
        <v>123</v>
      </c>
      <c r="AT132" s="244" t="s">
        <v>118</v>
      </c>
      <c r="AU132" s="244" t="s">
        <v>80</v>
      </c>
      <c r="AY132" s="17" t="s">
        <v>117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7" t="s">
        <v>80</v>
      </c>
      <c r="BK132" s="245">
        <f>ROUND(I132*H132,2)</f>
        <v>0</v>
      </c>
      <c r="BL132" s="17" t="s">
        <v>123</v>
      </c>
      <c r="BM132" s="244" t="s">
        <v>132</v>
      </c>
    </row>
    <row r="133" s="14" customFormat="1">
      <c r="A133" s="14"/>
      <c r="B133" s="257"/>
      <c r="C133" s="258"/>
      <c r="D133" s="248" t="s">
        <v>125</v>
      </c>
      <c r="E133" s="259" t="s">
        <v>1</v>
      </c>
      <c r="F133" s="260" t="s">
        <v>133</v>
      </c>
      <c r="G133" s="258"/>
      <c r="H133" s="261">
        <v>10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7" t="s">
        <v>125</v>
      </c>
      <c r="AU133" s="267" t="s">
        <v>80</v>
      </c>
      <c r="AV133" s="14" t="s">
        <v>82</v>
      </c>
      <c r="AW133" s="14" t="s">
        <v>30</v>
      </c>
      <c r="AX133" s="14" t="s">
        <v>80</v>
      </c>
      <c r="AY133" s="267" t="s">
        <v>117</v>
      </c>
    </row>
    <row r="134" s="2" customFormat="1" ht="16.5" customHeight="1">
      <c r="A134" s="38"/>
      <c r="B134" s="39"/>
      <c r="C134" s="233" t="s">
        <v>134</v>
      </c>
      <c r="D134" s="233" t="s">
        <v>118</v>
      </c>
      <c r="E134" s="234" t="s">
        <v>135</v>
      </c>
      <c r="F134" s="235" t="s">
        <v>136</v>
      </c>
      <c r="G134" s="236" t="s">
        <v>137</v>
      </c>
      <c r="H134" s="237">
        <v>25</v>
      </c>
      <c r="I134" s="238"/>
      <c r="J134" s="239">
        <f>ROUND(I134*H134,2)</f>
        <v>0</v>
      </c>
      <c r="K134" s="235" t="s">
        <v>122</v>
      </c>
      <c r="L134" s="44"/>
      <c r="M134" s="240" t="s">
        <v>1</v>
      </c>
      <c r="N134" s="241" t="s">
        <v>38</v>
      </c>
      <c r="O134" s="91"/>
      <c r="P134" s="242">
        <f>O134*H134</f>
        <v>0</v>
      </c>
      <c r="Q134" s="242">
        <v>0.017500247399999998</v>
      </c>
      <c r="R134" s="242">
        <f>Q134*H134</f>
        <v>0.43750618499999994</v>
      </c>
      <c r="S134" s="242">
        <v>0</v>
      </c>
      <c r="T134" s="243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4" t="s">
        <v>123</v>
      </c>
      <c r="AT134" s="244" t="s">
        <v>118</v>
      </c>
      <c r="AU134" s="244" t="s">
        <v>80</v>
      </c>
      <c r="AY134" s="17" t="s">
        <v>117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7" t="s">
        <v>80</v>
      </c>
      <c r="BK134" s="245">
        <f>ROUND(I134*H134,2)</f>
        <v>0</v>
      </c>
      <c r="BL134" s="17" t="s">
        <v>123</v>
      </c>
      <c r="BM134" s="244" t="s">
        <v>138</v>
      </c>
    </row>
    <row r="135" s="14" customFormat="1">
      <c r="A135" s="14"/>
      <c r="B135" s="257"/>
      <c r="C135" s="258"/>
      <c r="D135" s="248" t="s">
        <v>125</v>
      </c>
      <c r="E135" s="259" t="s">
        <v>1</v>
      </c>
      <c r="F135" s="260" t="s">
        <v>139</v>
      </c>
      <c r="G135" s="258"/>
      <c r="H135" s="261">
        <v>25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7" t="s">
        <v>125</v>
      </c>
      <c r="AU135" s="267" t="s">
        <v>80</v>
      </c>
      <c r="AV135" s="14" t="s">
        <v>82</v>
      </c>
      <c r="AW135" s="14" t="s">
        <v>30</v>
      </c>
      <c r="AX135" s="14" t="s">
        <v>80</v>
      </c>
      <c r="AY135" s="267" t="s">
        <v>117</v>
      </c>
    </row>
    <row r="136" s="2" customFormat="1" ht="21.75" customHeight="1">
      <c r="A136" s="38"/>
      <c r="B136" s="39"/>
      <c r="C136" s="233" t="s">
        <v>123</v>
      </c>
      <c r="D136" s="233" t="s">
        <v>118</v>
      </c>
      <c r="E136" s="234" t="s">
        <v>140</v>
      </c>
      <c r="F136" s="235" t="s">
        <v>141</v>
      </c>
      <c r="G136" s="236" t="s">
        <v>142</v>
      </c>
      <c r="H136" s="237">
        <v>16</v>
      </c>
      <c r="I136" s="238"/>
      <c r="J136" s="239">
        <f>ROUND(I136*H136,2)</f>
        <v>0</v>
      </c>
      <c r="K136" s="235" t="s">
        <v>122</v>
      </c>
      <c r="L136" s="44"/>
      <c r="M136" s="240" t="s">
        <v>1</v>
      </c>
      <c r="N136" s="241" t="s">
        <v>38</v>
      </c>
      <c r="O136" s="91"/>
      <c r="P136" s="242">
        <f>O136*H136</f>
        <v>0</v>
      </c>
      <c r="Q136" s="242">
        <v>4.07925E-05</v>
      </c>
      <c r="R136" s="242">
        <f>Q136*H136</f>
        <v>0.00065267999999999999</v>
      </c>
      <c r="S136" s="242">
        <v>0</v>
      </c>
      <c r="T136" s="24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4" t="s">
        <v>123</v>
      </c>
      <c r="AT136" s="244" t="s">
        <v>118</v>
      </c>
      <c r="AU136" s="244" t="s">
        <v>80</v>
      </c>
      <c r="AY136" s="17" t="s">
        <v>117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7" t="s">
        <v>80</v>
      </c>
      <c r="BK136" s="245">
        <f>ROUND(I136*H136,2)</f>
        <v>0</v>
      </c>
      <c r="BL136" s="17" t="s">
        <v>123</v>
      </c>
      <c r="BM136" s="244" t="s">
        <v>143</v>
      </c>
    </row>
    <row r="137" s="14" customFormat="1">
      <c r="A137" s="14"/>
      <c r="B137" s="257"/>
      <c r="C137" s="258"/>
      <c r="D137" s="248" t="s">
        <v>125</v>
      </c>
      <c r="E137" s="259" t="s">
        <v>1</v>
      </c>
      <c r="F137" s="260" t="s">
        <v>144</v>
      </c>
      <c r="G137" s="258"/>
      <c r="H137" s="261">
        <v>16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7" t="s">
        <v>125</v>
      </c>
      <c r="AU137" s="267" t="s">
        <v>80</v>
      </c>
      <c r="AV137" s="14" t="s">
        <v>82</v>
      </c>
      <c r="AW137" s="14" t="s">
        <v>30</v>
      </c>
      <c r="AX137" s="14" t="s">
        <v>80</v>
      </c>
      <c r="AY137" s="267" t="s">
        <v>117</v>
      </c>
    </row>
    <row r="138" s="2" customFormat="1" ht="21.75" customHeight="1">
      <c r="A138" s="38"/>
      <c r="B138" s="39"/>
      <c r="C138" s="233" t="s">
        <v>145</v>
      </c>
      <c r="D138" s="233" t="s">
        <v>118</v>
      </c>
      <c r="E138" s="234" t="s">
        <v>146</v>
      </c>
      <c r="F138" s="235" t="s">
        <v>147</v>
      </c>
      <c r="G138" s="236" t="s">
        <v>148</v>
      </c>
      <c r="H138" s="237">
        <v>20</v>
      </c>
      <c r="I138" s="238"/>
      <c r="J138" s="239">
        <f>ROUND(I138*H138,2)</f>
        <v>0</v>
      </c>
      <c r="K138" s="235" t="s">
        <v>122</v>
      </c>
      <c r="L138" s="44"/>
      <c r="M138" s="240" t="s">
        <v>1</v>
      </c>
      <c r="N138" s="241" t="s">
        <v>38</v>
      </c>
      <c r="O138" s="91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4" t="s">
        <v>123</v>
      </c>
      <c r="AT138" s="244" t="s">
        <v>118</v>
      </c>
      <c r="AU138" s="244" t="s">
        <v>80</v>
      </c>
      <c r="AY138" s="17" t="s">
        <v>117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7" t="s">
        <v>80</v>
      </c>
      <c r="BK138" s="245">
        <f>ROUND(I138*H138,2)</f>
        <v>0</v>
      </c>
      <c r="BL138" s="17" t="s">
        <v>123</v>
      </c>
      <c r="BM138" s="244" t="s">
        <v>149</v>
      </c>
    </row>
    <row r="139" s="14" customFormat="1">
      <c r="A139" s="14"/>
      <c r="B139" s="257"/>
      <c r="C139" s="258"/>
      <c r="D139" s="248" t="s">
        <v>125</v>
      </c>
      <c r="E139" s="259" t="s">
        <v>1</v>
      </c>
      <c r="F139" s="260" t="s">
        <v>150</v>
      </c>
      <c r="G139" s="258"/>
      <c r="H139" s="261">
        <v>20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7" t="s">
        <v>125</v>
      </c>
      <c r="AU139" s="267" t="s">
        <v>80</v>
      </c>
      <c r="AV139" s="14" t="s">
        <v>82</v>
      </c>
      <c r="AW139" s="14" t="s">
        <v>30</v>
      </c>
      <c r="AX139" s="14" t="s">
        <v>80</v>
      </c>
      <c r="AY139" s="267" t="s">
        <v>117</v>
      </c>
    </row>
    <row r="140" s="2" customFormat="1" ht="16.5" customHeight="1">
      <c r="A140" s="38"/>
      <c r="B140" s="39"/>
      <c r="C140" s="233" t="s">
        <v>151</v>
      </c>
      <c r="D140" s="233" t="s">
        <v>118</v>
      </c>
      <c r="E140" s="234" t="s">
        <v>152</v>
      </c>
      <c r="F140" s="235" t="s">
        <v>153</v>
      </c>
      <c r="G140" s="236" t="s">
        <v>154</v>
      </c>
      <c r="H140" s="237">
        <v>13.4</v>
      </c>
      <c r="I140" s="238"/>
      <c r="J140" s="239">
        <f>ROUND(I140*H140,2)</f>
        <v>0</v>
      </c>
      <c r="K140" s="235" t="s">
        <v>122</v>
      </c>
      <c r="L140" s="44"/>
      <c r="M140" s="240" t="s">
        <v>1</v>
      </c>
      <c r="N140" s="241" t="s">
        <v>38</v>
      </c>
      <c r="O140" s="91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4" t="s">
        <v>123</v>
      </c>
      <c r="AT140" s="244" t="s">
        <v>118</v>
      </c>
      <c r="AU140" s="244" t="s">
        <v>80</v>
      </c>
      <c r="AY140" s="17" t="s">
        <v>117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7" t="s">
        <v>80</v>
      </c>
      <c r="BK140" s="245">
        <f>ROUND(I140*H140,2)</f>
        <v>0</v>
      </c>
      <c r="BL140" s="17" t="s">
        <v>123</v>
      </c>
      <c r="BM140" s="244" t="s">
        <v>155</v>
      </c>
    </row>
    <row r="141" s="14" customFormat="1">
      <c r="A141" s="14"/>
      <c r="B141" s="257"/>
      <c r="C141" s="258"/>
      <c r="D141" s="248" t="s">
        <v>125</v>
      </c>
      <c r="E141" s="259" t="s">
        <v>1</v>
      </c>
      <c r="F141" s="260" t="s">
        <v>156</v>
      </c>
      <c r="G141" s="258"/>
      <c r="H141" s="261">
        <v>6.2000000000000002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7" t="s">
        <v>125</v>
      </c>
      <c r="AU141" s="267" t="s">
        <v>80</v>
      </c>
      <c r="AV141" s="14" t="s">
        <v>82</v>
      </c>
      <c r="AW141" s="14" t="s">
        <v>30</v>
      </c>
      <c r="AX141" s="14" t="s">
        <v>73</v>
      </c>
      <c r="AY141" s="267" t="s">
        <v>117</v>
      </c>
    </row>
    <row r="142" s="14" customFormat="1">
      <c r="A142" s="14"/>
      <c r="B142" s="257"/>
      <c r="C142" s="258"/>
      <c r="D142" s="248" t="s">
        <v>125</v>
      </c>
      <c r="E142" s="259" t="s">
        <v>1</v>
      </c>
      <c r="F142" s="260" t="s">
        <v>157</v>
      </c>
      <c r="G142" s="258"/>
      <c r="H142" s="261">
        <v>7.2000000000000002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7" t="s">
        <v>125</v>
      </c>
      <c r="AU142" s="267" t="s">
        <v>80</v>
      </c>
      <c r="AV142" s="14" t="s">
        <v>82</v>
      </c>
      <c r="AW142" s="14" t="s">
        <v>30</v>
      </c>
      <c r="AX142" s="14" t="s">
        <v>73</v>
      </c>
      <c r="AY142" s="267" t="s">
        <v>117</v>
      </c>
    </row>
    <row r="143" s="15" customFormat="1">
      <c r="A143" s="15"/>
      <c r="B143" s="268"/>
      <c r="C143" s="269"/>
      <c r="D143" s="248" t="s">
        <v>125</v>
      </c>
      <c r="E143" s="270" t="s">
        <v>1</v>
      </c>
      <c r="F143" s="271" t="s">
        <v>129</v>
      </c>
      <c r="G143" s="269"/>
      <c r="H143" s="272">
        <v>13.4</v>
      </c>
      <c r="I143" s="273"/>
      <c r="J143" s="269"/>
      <c r="K143" s="269"/>
      <c r="L143" s="274"/>
      <c r="M143" s="275"/>
      <c r="N143" s="276"/>
      <c r="O143" s="276"/>
      <c r="P143" s="276"/>
      <c r="Q143" s="276"/>
      <c r="R143" s="276"/>
      <c r="S143" s="276"/>
      <c r="T143" s="27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8" t="s">
        <v>125</v>
      </c>
      <c r="AU143" s="278" t="s">
        <v>80</v>
      </c>
      <c r="AV143" s="15" t="s">
        <v>123</v>
      </c>
      <c r="AW143" s="15" t="s">
        <v>30</v>
      </c>
      <c r="AX143" s="15" t="s">
        <v>80</v>
      </c>
      <c r="AY143" s="278" t="s">
        <v>117</v>
      </c>
    </row>
    <row r="144" s="2" customFormat="1" ht="33" customHeight="1">
      <c r="A144" s="38"/>
      <c r="B144" s="39"/>
      <c r="C144" s="233" t="s">
        <v>158</v>
      </c>
      <c r="D144" s="233" t="s">
        <v>118</v>
      </c>
      <c r="E144" s="234" t="s">
        <v>159</v>
      </c>
      <c r="F144" s="235" t="s">
        <v>160</v>
      </c>
      <c r="G144" s="236" t="s">
        <v>154</v>
      </c>
      <c r="H144" s="237">
        <v>32.975000000000001</v>
      </c>
      <c r="I144" s="238"/>
      <c r="J144" s="239">
        <f>ROUND(I144*H144,2)</f>
        <v>0</v>
      </c>
      <c r="K144" s="235" t="s">
        <v>122</v>
      </c>
      <c r="L144" s="44"/>
      <c r="M144" s="240" t="s">
        <v>1</v>
      </c>
      <c r="N144" s="241" t="s">
        <v>38</v>
      </c>
      <c r="O144" s="91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4" t="s">
        <v>123</v>
      </c>
      <c r="AT144" s="244" t="s">
        <v>118</v>
      </c>
      <c r="AU144" s="244" t="s">
        <v>80</v>
      </c>
      <c r="AY144" s="17" t="s">
        <v>117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7" t="s">
        <v>80</v>
      </c>
      <c r="BK144" s="245">
        <f>ROUND(I144*H144,2)</f>
        <v>0</v>
      </c>
      <c r="BL144" s="17" t="s">
        <v>123</v>
      </c>
      <c r="BM144" s="244" t="s">
        <v>161</v>
      </c>
    </row>
    <row r="145" s="14" customFormat="1">
      <c r="A145" s="14"/>
      <c r="B145" s="257"/>
      <c r="C145" s="258"/>
      <c r="D145" s="248" t="s">
        <v>125</v>
      </c>
      <c r="E145" s="259" t="s">
        <v>1</v>
      </c>
      <c r="F145" s="260" t="s">
        <v>162</v>
      </c>
      <c r="G145" s="258"/>
      <c r="H145" s="261">
        <v>22.949999999999999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7" t="s">
        <v>125</v>
      </c>
      <c r="AU145" s="267" t="s">
        <v>80</v>
      </c>
      <c r="AV145" s="14" t="s">
        <v>82</v>
      </c>
      <c r="AW145" s="14" t="s">
        <v>30</v>
      </c>
      <c r="AX145" s="14" t="s">
        <v>73</v>
      </c>
      <c r="AY145" s="267" t="s">
        <v>117</v>
      </c>
    </row>
    <row r="146" s="14" customFormat="1">
      <c r="A146" s="14"/>
      <c r="B146" s="257"/>
      <c r="C146" s="258"/>
      <c r="D146" s="248" t="s">
        <v>125</v>
      </c>
      <c r="E146" s="259" t="s">
        <v>1</v>
      </c>
      <c r="F146" s="260" t="s">
        <v>163</v>
      </c>
      <c r="G146" s="258"/>
      <c r="H146" s="261">
        <v>10.025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7" t="s">
        <v>125</v>
      </c>
      <c r="AU146" s="267" t="s">
        <v>80</v>
      </c>
      <c r="AV146" s="14" t="s">
        <v>82</v>
      </c>
      <c r="AW146" s="14" t="s">
        <v>30</v>
      </c>
      <c r="AX146" s="14" t="s">
        <v>73</v>
      </c>
      <c r="AY146" s="267" t="s">
        <v>117</v>
      </c>
    </row>
    <row r="147" s="15" customFormat="1">
      <c r="A147" s="15"/>
      <c r="B147" s="268"/>
      <c r="C147" s="269"/>
      <c r="D147" s="248" t="s">
        <v>125</v>
      </c>
      <c r="E147" s="270" t="s">
        <v>1</v>
      </c>
      <c r="F147" s="271" t="s">
        <v>129</v>
      </c>
      <c r="G147" s="269"/>
      <c r="H147" s="272">
        <v>32.975000000000001</v>
      </c>
      <c r="I147" s="273"/>
      <c r="J147" s="269"/>
      <c r="K147" s="269"/>
      <c r="L147" s="274"/>
      <c r="M147" s="275"/>
      <c r="N147" s="276"/>
      <c r="O147" s="276"/>
      <c r="P147" s="276"/>
      <c r="Q147" s="276"/>
      <c r="R147" s="276"/>
      <c r="S147" s="276"/>
      <c r="T147" s="27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8" t="s">
        <v>125</v>
      </c>
      <c r="AU147" s="278" t="s">
        <v>80</v>
      </c>
      <c r="AV147" s="15" t="s">
        <v>123</v>
      </c>
      <c r="AW147" s="15" t="s">
        <v>30</v>
      </c>
      <c r="AX147" s="15" t="s">
        <v>80</v>
      </c>
      <c r="AY147" s="278" t="s">
        <v>117</v>
      </c>
    </row>
    <row r="148" s="2" customFormat="1" ht="16.5" customHeight="1">
      <c r="A148" s="38"/>
      <c r="B148" s="39"/>
      <c r="C148" s="233" t="s">
        <v>164</v>
      </c>
      <c r="D148" s="233" t="s">
        <v>118</v>
      </c>
      <c r="E148" s="234" t="s">
        <v>165</v>
      </c>
      <c r="F148" s="235" t="s">
        <v>166</v>
      </c>
      <c r="G148" s="236" t="s">
        <v>137</v>
      </c>
      <c r="H148" s="237">
        <v>40</v>
      </c>
      <c r="I148" s="238"/>
      <c r="J148" s="239">
        <f>ROUND(I148*H148,2)</f>
        <v>0</v>
      </c>
      <c r="K148" s="235" t="s">
        <v>122</v>
      </c>
      <c r="L148" s="44"/>
      <c r="M148" s="240" t="s">
        <v>1</v>
      </c>
      <c r="N148" s="241" t="s">
        <v>38</v>
      </c>
      <c r="O148" s="91"/>
      <c r="P148" s="242">
        <f>O148*H148</f>
        <v>0</v>
      </c>
      <c r="Q148" s="242">
        <v>0.0013302559999999999</v>
      </c>
      <c r="R148" s="242">
        <f>Q148*H148</f>
        <v>0.053210239999999999</v>
      </c>
      <c r="S148" s="242">
        <v>0</v>
      </c>
      <c r="T148" s="24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4" t="s">
        <v>123</v>
      </c>
      <c r="AT148" s="244" t="s">
        <v>118</v>
      </c>
      <c r="AU148" s="244" t="s">
        <v>80</v>
      </c>
      <c r="AY148" s="17" t="s">
        <v>117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7" t="s">
        <v>80</v>
      </c>
      <c r="BK148" s="245">
        <f>ROUND(I148*H148,2)</f>
        <v>0</v>
      </c>
      <c r="BL148" s="17" t="s">
        <v>123</v>
      </c>
      <c r="BM148" s="244" t="s">
        <v>167</v>
      </c>
    </row>
    <row r="149" s="14" customFormat="1">
      <c r="A149" s="14"/>
      <c r="B149" s="257"/>
      <c r="C149" s="258"/>
      <c r="D149" s="248" t="s">
        <v>125</v>
      </c>
      <c r="E149" s="259" t="s">
        <v>1</v>
      </c>
      <c r="F149" s="260" t="s">
        <v>168</v>
      </c>
      <c r="G149" s="258"/>
      <c r="H149" s="261">
        <v>40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7" t="s">
        <v>125</v>
      </c>
      <c r="AU149" s="267" t="s">
        <v>80</v>
      </c>
      <c r="AV149" s="14" t="s">
        <v>82</v>
      </c>
      <c r="AW149" s="14" t="s">
        <v>30</v>
      </c>
      <c r="AX149" s="14" t="s">
        <v>80</v>
      </c>
      <c r="AY149" s="267" t="s">
        <v>117</v>
      </c>
    </row>
    <row r="150" s="2" customFormat="1" ht="16.5" customHeight="1">
      <c r="A150" s="38"/>
      <c r="B150" s="39"/>
      <c r="C150" s="279" t="s">
        <v>169</v>
      </c>
      <c r="D150" s="279" t="s">
        <v>170</v>
      </c>
      <c r="E150" s="280" t="s">
        <v>171</v>
      </c>
      <c r="F150" s="281" t="s">
        <v>172</v>
      </c>
      <c r="G150" s="282" t="s">
        <v>173</v>
      </c>
      <c r="H150" s="283">
        <v>1.3480000000000001</v>
      </c>
      <c r="I150" s="284"/>
      <c r="J150" s="285">
        <f>ROUND(I150*H150,2)</f>
        <v>0</v>
      </c>
      <c r="K150" s="281" t="s">
        <v>122</v>
      </c>
      <c r="L150" s="286"/>
      <c r="M150" s="287" t="s">
        <v>1</v>
      </c>
      <c r="N150" s="288" t="s">
        <v>38</v>
      </c>
      <c r="O150" s="91"/>
      <c r="P150" s="242">
        <f>O150*H150</f>
        <v>0</v>
      </c>
      <c r="Q150" s="242">
        <v>1</v>
      </c>
      <c r="R150" s="242">
        <f>Q150*H150</f>
        <v>1.3480000000000001</v>
      </c>
      <c r="S150" s="242">
        <v>0</v>
      </c>
      <c r="T150" s="24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4" t="s">
        <v>164</v>
      </c>
      <c r="AT150" s="244" t="s">
        <v>170</v>
      </c>
      <c r="AU150" s="244" t="s">
        <v>80</v>
      </c>
      <c r="AY150" s="17" t="s">
        <v>117</v>
      </c>
      <c r="BE150" s="245">
        <f>IF(N150="základní",J150,0)</f>
        <v>0</v>
      </c>
      <c r="BF150" s="245">
        <f>IF(N150="snížená",J150,0)</f>
        <v>0</v>
      </c>
      <c r="BG150" s="245">
        <f>IF(N150="zákl. přenesená",J150,0)</f>
        <v>0</v>
      </c>
      <c r="BH150" s="245">
        <f>IF(N150="sníž. přenesená",J150,0)</f>
        <v>0</v>
      </c>
      <c r="BI150" s="245">
        <f>IF(N150="nulová",J150,0)</f>
        <v>0</v>
      </c>
      <c r="BJ150" s="17" t="s">
        <v>80</v>
      </c>
      <c r="BK150" s="245">
        <f>ROUND(I150*H150,2)</f>
        <v>0</v>
      </c>
      <c r="BL150" s="17" t="s">
        <v>123</v>
      </c>
      <c r="BM150" s="244" t="s">
        <v>174</v>
      </c>
    </row>
    <row r="151" s="2" customFormat="1">
      <c r="A151" s="38"/>
      <c r="B151" s="39"/>
      <c r="C151" s="40"/>
      <c r="D151" s="248" t="s">
        <v>175</v>
      </c>
      <c r="E151" s="40"/>
      <c r="F151" s="289" t="s">
        <v>176</v>
      </c>
      <c r="G151" s="40"/>
      <c r="H151" s="40"/>
      <c r="I151" s="144"/>
      <c r="J151" s="40"/>
      <c r="K151" s="40"/>
      <c r="L151" s="44"/>
      <c r="M151" s="290"/>
      <c r="N151" s="29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175</v>
      </c>
      <c r="AU151" s="17" t="s">
        <v>80</v>
      </c>
    </row>
    <row r="152" s="14" customFormat="1">
      <c r="A152" s="14"/>
      <c r="B152" s="257"/>
      <c r="C152" s="258"/>
      <c r="D152" s="248" t="s">
        <v>125</v>
      </c>
      <c r="E152" s="259" t="s">
        <v>1</v>
      </c>
      <c r="F152" s="260" t="s">
        <v>177</v>
      </c>
      <c r="G152" s="258"/>
      <c r="H152" s="261">
        <v>1.3480000000000001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7" t="s">
        <v>125</v>
      </c>
      <c r="AU152" s="267" t="s">
        <v>80</v>
      </c>
      <c r="AV152" s="14" t="s">
        <v>82</v>
      </c>
      <c r="AW152" s="14" t="s">
        <v>30</v>
      </c>
      <c r="AX152" s="14" t="s">
        <v>80</v>
      </c>
      <c r="AY152" s="267" t="s">
        <v>117</v>
      </c>
    </row>
    <row r="153" s="2" customFormat="1" ht="16.5" customHeight="1">
      <c r="A153" s="38"/>
      <c r="B153" s="39"/>
      <c r="C153" s="233" t="s">
        <v>178</v>
      </c>
      <c r="D153" s="233" t="s">
        <v>118</v>
      </c>
      <c r="E153" s="234" t="s">
        <v>179</v>
      </c>
      <c r="F153" s="235" t="s">
        <v>180</v>
      </c>
      <c r="G153" s="236" t="s">
        <v>137</v>
      </c>
      <c r="H153" s="237">
        <v>40</v>
      </c>
      <c r="I153" s="238"/>
      <c r="J153" s="239">
        <f>ROUND(I153*H153,2)</f>
        <v>0</v>
      </c>
      <c r="K153" s="235" t="s">
        <v>122</v>
      </c>
      <c r="L153" s="44"/>
      <c r="M153" s="240" t="s">
        <v>1</v>
      </c>
      <c r="N153" s="241" t="s">
        <v>38</v>
      </c>
      <c r="O153" s="91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4" t="s">
        <v>123</v>
      </c>
      <c r="AT153" s="244" t="s">
        <v>118</v>
      </c>
      <c r="AU153" s="244" t="s">
        <v>80</v>
      </c>
      <c r="AY153" s="17" t="s">
        <v>117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17" t="s">
        <v>80</v>
      </c>
      <c r="BK153" s="245">
        <f>ROUND(I153*H153,2)</f>
        <v>0</v>
      </c>
      <c r="BL153" s="17" t="s">
        <v>123</v>
      </c>
      <c r="BM153" s="244" t="s">
        <v>181</v>
      </c>
    </row>
    <row r="154" s="14" customFormat="1">
      <c r="A154" s="14"/>
      <c r="B154" s="257"/>
      <c r="C154" s="258"/>
      <c r="D154" s="248" t="s">
        <v>125</v>
      </c>
      <c r="E154" s="259" t="s">
        <v>1</v>
      </c>
      <c r="F154" s="260" t="s">
        <v>182</v>
      </c>
      <c r="G154" s="258"/>
      <c r="H154" s="261">
        <v>40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7" t="s">
        <v>125</v>
      </c>
      <c r="AU154" s="267" t="s">
        <v>80</v>
      </c>
      <c r="AV154" s="14" t="s">
        <v>82</v>
      </c>
      <c r="AW154" s="14" t="s">
        <v>30</v>
      </c>
      <c r="AX154" s="14" t="s">
        <v>80</v>
      </c>
      <c r="AY154" s="267" t="s">
        <v>117</v>
      </c>
    </row>
    <row r="155" s="2" customFormat="1" ht="21.75" customHeight="1">
      <c r="A155" s="38"/>
      <c r="B155" s="39"/>
      <c r="C155" s="233" t="s">
        <v>183</v>
      </c>
      <c r="D155" s="233" t="s">
        <v>118</v>
      </c>
      <c r="E155" s="234" t="s">
        <v>184</v>
      </c>
      <c r="F155" s="235" t="s">
        <v>185</v>
      </c>
      <c r="G155" s="236" t="s">
        <v>121</v>
      </c>
      <c r="H155" s="237">
        <v>17</v>
      </c>
      <c r="I155" s="238"/>
      <c r="J155" s="239">
        <f>ROUND(I155*H155,2)</f>
        <v>0</v>
      </c>
      <c r="K155" s="235" t="s">
        <v>122</v>
      </c>
      <c r="L155" s="44"/>
      <c r="M155" s="240" t="s">
        <v>1</v>
      </c>
      <c r="N155" s="241" t="s">
        <v>38</v>
      </c>
      <c r="O155" s="91"/>
      <c r="P155" s="242">
        <f>O155*H155</f>
        <v>0</v>
      </c>
      <c r="Q155" s="242">
        <v>0.026394999999999998</v>
      </c>
      <c r="R155" s="242">
        <f>Q155*H155</f>
        <v>0.44871499999999998</v>
      </c>
      <c r="S155" s="242">
        <v>0</v>
      </c>
      <c r="T155" s="243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4" t="s">
        <v>123</v>
      </c>
      <c r="AT155" s="244" t="s">
        <v>118</v>
      </c>
      <c r="AU155" s="244" t="s">
        <v>80</v>
      </c>
      <c r="AY155" s="17" t="s">
        <v>117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17" t="s">
        <v>80</v>
      </c>
      <c r="BK155" s="245">
        <f>ROUND(I155*H155,2)</f>
        <v>0</v>
      </c>
      <c r="BL155" s="17" t="s">
        <v>123</v>
      </c>
      <c r="BM155" s="244" t="s">
        <v>186</v>
      </c>
    </row>
    <row r="156" s="14" customFormat="1">
      <c r="A156" s="14"/>
      <c r="B156" s="257"/>
      <c r="C156" s="258"/>
      <c r="D156" s="248" t="s">
        <v>125</v>
      </c>
      <c r="E156" s="259" t="s">
        <v>1</v>
      </c>
      <c r="F156" s="260" t="s">
        <v>187</v>
      </c>
      <c r="G156" s="258"/>
      <c r="H156" s="261">
        <v>17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7" t="s">
        <v>125</v>
      </c>
      <c r="AU156" s="267" t="s">
        <v>80</v>
      </c>
      <c r="AV156" s="14" t="s">
        <v>82</v>
      </c>
      <c r="AW156" s="14" t="s">
        <v>30</v>
      </c>
      <c r="AX156" s="14" t="s">
        <v>80</v>
      </c>
      <c r="AY156" s="267" t="s">
        <v>117</v>
      </c>
    </row>
    <row r="157" s="2" customFormat="1" ht="21.75" customHeight="1">
      <c r="A157" s="38"/>
      <c r="B157" s="39"/>
      <c r="C157" s="233" t="s">
        <v>188</v>
      </c>
      <c r="D157" s="233" t="s">
        <v>118</v>
      </c>
      <c r="E157" s="234" t="s">
        <v>189</v>
      </c>
      <c r="F157" s="235" t="s">
        <v>190</v>
      </c>
      <c r="G157" s="236" t="s">
        <v>154</v>
      </c>
      <c r="H157" s="237">
        <v>32.975000000000001</v>
      </c>
      <c r="I157" s="238"/>
      <c r="J157" s="239">
        <f>ROUND(I157*H157,2)</f>
        <v>0</v>
      </c>
      <c r="K157" s="235" t="s">
        <v>122</v>
      </c>
      <c r="L157" s="44"/>
      <c r="M157" s="240" t="s">
        <v>1</v>
      </c>
      <c r="N157" s="241" t="s">
        <v>38</v>
      </c>
      <c r="O157" s="91"/>
      <c r="P157" s="242">
        <f>O157*H157</f>
        <v>0</v>
      </c>
      <c r="Q157" s="242">
        <v>0</v>
      </c>
      <c r="R157" s="242">
        <f>Q157*H157</f>
        <v>0</v>
      </c>
      <c r="S157" s="242">
        <v>0</v>
      </c>
      <c r="T157" s="24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4" t="s">
        <v>123</v>
      </c>
      <c r="AT157" s="244" t="s">
        <v>118</v>
      </c>
      <c r="AU157" s="244" t="s">
        <v>80</v>
      </c>
      <c r="AY157" s="17" t="s">
        <v>117</v>
      </c>
      <c r="BE157" s="245">
        <f>IF(N157="základní",J157,0)</f>
        <v>0</v>
      </c>
      <c r="BF157" s="245">
        <f>IF(N157="snížená",J157,0)</f>
        <v>0</v>
      </c>
      <c r="BG157" s="245">
        <f>IF(N157="zákl. přenesená",J157,0)</f>
        <v>0</v>
      </c>
      <c r="BH157" s="245">
        <f>IF(N157="sníž. přenesená",J157,0)</f>
        <v>0</v>
      </c>
      <c r="BI157" s="245">
        <f>IF(N157="nulová",J157,0)</f>
        <v>0</v>
      </c>
      <c r="BJ157" s="17" t="s">
        <v>80</v>
      </c>
      <c r="BK157" s="245">
        <f>ROUND(I157*H157,2)</f>
        <v>0</v>
      </c>
      <c r="BL157" s="17" t="s">
        <v>123</v>
      </c>
      <c r="BM157" s="244" t="s">
        <v>191</v>
      </c>
    </row>
    <row r="158" s="14" customFormat="1">
      <c r="A158" s="14"/>
      <c r="B158" s="257"/>
      <c r="C158" s="258"/>
      <c r="D158" s="248" t="s">
        <v>125</v>
      </c>
      <c r="E158" s="259" t="s">
        <v>1</v>
      </c>
      <c r="F158" s="260" t="s">
        <v>192</v>
      </c>
      <c r="G158" s="258"/>
      <c r="H158" s="261">
        <v>32.975000000000001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7" t="s">
        <v>125</v>
      </c>
      <c r="AU158" s="267" t="s">
        <v>80</v>
      </c>
      <c r="AV158" s="14" t="s">
        <v>82</v>
      </c>
      <c r="AW158" s="14" t="s">
        <v>30</v>
      </c>
      <c r="AX158" s="14" t="s">
        <v>80</v>
      </c>
      <c r="AY158" s="267" t="s">
        <v>117</v>
      </c>
    </row>
    <row r="159" s="2" customFormat="1" ht="33" customHeight="1">
      <c r="A159" s="38"/>
      <c r="B159" s="39"/>
      <c r="C159" s="233" t="s">
        <v>193</v>
      </c>
      <c r="D159" s="233" t="s">
        <v>118</v>
      </c>
      <c r="E159" s="234" t="s">
        <v>194</v>
      </c>
      <c r="F159" s="235" t="s">
        <v>195</v>
      </c>
      <c r="G159" s="236" t="s">
        <v>154</v>
      </c>
      <c r="H159" s="237">
        <v>329.75</v>
      </c>
      <c r="I159" s="238"/>
      <c r="J159" s="239">
        <f>ROUND(I159*H159,2)</f>
        <v>0</v>
      </c>
      <c r="K159" s="235" t="s">
        <v>122</v>
      </c>
      <c r="L159" s="44"/>
      <c r="M159" s="240" t="s">
        <v>1</v>
      </c>
      <c r="N159" s="241" t="s">
        <v>38</v>
      </c>
      <c r="O159" s="91"/>
      <c r="P159" s="242">
        <f>O159*H159</f>
        <v>0</v>
      </c>
      <c r="Q159" s="242">
        <v>0</v>
      </c>
      <c r="R159" s="242">
        <f>Q159*H159</f>
        <v>0</v>
      </c>
      <c r="S159" s="242">
        <v>0</v>
      </c>
      <c r="T159" s="24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4" t="s">
        <v>123</v>
      </c>
      <c r="AT159" s="244" t="s">
        <v>118</v>
      </c>
      <c r="AU159" s="244" t="s">
        <v>80</v>
      </c>
      <c r="AY159" s="17" t="s">
        <v>117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17" t="s">
        <v>80</v>
      </c>
      <c r="BK159" s="245">
        <f>ROUND(I159*H159,2)</f>
        <v>0</v>
      </c>
      <c r="BL159" s="17" t="s">
        <v>123</v>
      </c>
      <c r="BM159" s="244" t="s">
        <v>196</v>
      </c>
    </row>
    <row r="160" s="14" customFormat="1">
      <c r="A160" s="14"/>
      <c r="B160" s="257"/>
      <c r="C160" s="258"/>
      <c r="D160" s="248" t="s">
        <v>125</v>
      </c>
      <c r="E160" s="259" t="s">
        <v>1</v>
      </c>
      <c r="F160" s="260" t="s">
        <v>197</v>
      </c>
      <c r="G160" s="258"/>
      <c r="H160" s="261">
        <v>329.75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7" t="s">
        <v>125</v>
      </c>
      <c r="AU160" s="267" t="s">
        <v>80</v>
      </c>
      <c r="AV160" s="14" t="s">
        <v>82</v>
      </c>
      <c r="AW160" s="14" t="s">
        <v>30</v>
      </c>
      <c r="AX160" s="14" t="s">
        <v>80</v>
      </c>
      <c r="AY160" s="267" t="s">
        <v>117</v>
      </c>
    </row>
    <row r="161" s="2" customFormat="1" ht="16.5" customHeight="1">
      <c r="A161" s="38"/>
      <c r="B161" s="39"/>
      <c r="C161" s="279" t="s">
        <v>198</v>
      </c>
      <c r="D161" s="279" t="s">
        <v>170</v>
      </c>
      <c r="E161" s="280" t="s">
        <v>199</v>
      </c>
      <c r="F161" s="281" t="s">
        <v>200</v>
      </c>
      <c r="G161" s="282" t="s">
        <v>173</v>
      </c>
      <c r="H161" s="283">
        <v>43.560000000000002</v>
      </c>
      <c r="I161" s="284"/>
      <c r="J161" s="285">
        <f>ROUND(I161*H161,2)</f>
        <v>0</v>
      </c>
      <c r="K161" s="281" t="s">
        <v>122</v>
      </c>
      <c r="L161" s="286"/>
      <c r="M161" s="287" t="s">
        <v>1</v>
      </c>
      <c r="N161" s="288" t="s">
        <v>38</v>
      </c>
      <c r="O161" s="91"/>
      <c r="P161" s="242">
        <f>O161*H161</f>
        <v>0</v>
      </c>
      <c r="Q161" s="242">
        <v>1</v>
      </c>
      <c r="R161" s="242">
        <f>Q161*H161</f>
        <v>43.560000000000002</v>
      </c>
      <c r="S161" s="242">
        <v>0</v>
      </c>
      <c r="T161" s="24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4" t="s">
        <v>164</v>
      </c>
      <c r="AT161" s="244" t="s">
        <v>170</v>
      </c>
      <c r="AU161" s="244" t="s">
        <v>80</v>
      </c>
      <c r="AY161" s="17" t="s">
        <v>117</v>
      </c>
      <c r="BE161" s="245">
        <f>IF(N161="základní",J161,0)</f>
        <v>0</v>
      </c>
      <c r="BF161" s="245">
        <f>IF(N161="snížená",J161,0)</f>
        <v>0</v>
      </c>
      <c r="BG161" s="245">
        <f>IF(N161="zákl. přenesená",J161,0)</f>
        <v>0</v>
      </c>
      <c r="BH161" s="245">
        <f>IF(N161="sníž. přenesená",J161,0)</f>
        <v>0</v>
      </c>
      <c r="BI161" s="245">
        <f>IF(N161="nulová",J161,0)</f>
        <v>0</v>
      </c>
      <c r="BJ161" s="17" t="s">
        <v>80</v>
      </c>
      <c r="BK161" s="245">
        <f>ROUND(I161*H161,2)</f>
        <v>0</v>
      </c>
      <c r="BL161" s="17" t="s">
        <v>123</v>
      </c>
      <c r="BM161" s="244" t="s">
        <v>201</v>
      </c>
    </row>
    <row r="162" s="14" customFormat="1">
      <c r="A162" s="14"/>
      <c r="B162" s="257"/>
      <c r="C162" s="258"/>
      <c r="D162" s="248" t="s">
        <v>125</v>
      </c>
      <c r="E162" s="259" t="s">
        <v>1</v>
      </c>
      <c r="F162" s="260" t="s">
        <v>202</v>
      </c>
      <c r="G162" s="258"/>
      <c r="H162" s="261">
        <v>43.560000000000002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7" t="s">
        <v>125</v>
      </c>
      <c r="AU162" s="267" t="s">
        <v>80</v>
      </c>
      <c r="AV162" s="14" t="s">
        <v>82</v>
      </c>
      <c r="AW162" s="14" t="s">
        <v>30</v>
      </c>
      <c r="AX162" s="14" t="s">
        <v>80</v>
      </c>
      <c r="AY162" s="267" t="s">
        <v>117</v>
      </c>
    </row>
    <row r="163" s="2" customFormat="1" ht="21.75" customHeight="1">
      <c r="A163" s="38"/>
      <c r="B163" s="39"/>
      <c r="C163" s="233" t="s">
        <v>8</v>
      </c>
      <c r="D163" s="233" t="s">
        <v>118</v>
      </c>
      <c r="E163" s="234" t="s">
        <v>203</v>
      </c>
      <c r="F163" s="235" t="s">
        <v>204</v>
      </c>
      <c r="G163" s="236" t="s">
        <v>154</v>
      </c>
      <c r="H163" s="237">
        <v>24.199999999999999</v>
      </c>
      <c r="I163" s="238"/>
      <c r="J163" s="239">
        <f>ROUND(I163*H163,2)</f>
        <v>0</v>
      </c>
      <c r="K163" s="235" t="s">
        <v>122</v>
      </c>
      <c r="L163" s="44"/>
      <c r="M163" s="240" t="s">
        <v>1</v>
      </c>
      <c r="N163" s="241" t="s">
        <v>38</v>
      </c>
      <c r="O163" s="91"/>
      <c r="P163" s="242">
        <f>O163*H163</f>
        <v>0</v>
      </c>
      <c r="Q163" s="242">
        <v>0</v>
      </c>
      <c r="R163" s="242">
        <f>Q163*H163</f>
        <v>0</v>
      </c>
      <c r="S163" s="242">
        <v>0</v>
      </c>
      <c r="T163" s="24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4" t="s">
        <v>123</v>
      </c>
      <c r="AT163" s="244" t="s">
        <v>118</v>
      </c>
      <c r="AU163" s="244" t="s">
        <v>80</v>
      </c>
      <c r="AY163" s="17" t="s">
        <v>117</v>
      </c>
      <c r="BE163" s="245">
        <f>IF(N163="základní",J163,0)</f>
        <v>0</v>
      </c>
      <c r="BF163" s="245">
        <f>IF(N163="snížená",J163,0)</f>
        <v>0</v>
      </c>
      <c r="BG163" s="245">
        <f>IF(N163="zákl. přenesená",J163,0)</f>
        <v>0</v>
      </c>
      <c r="BH163" s="245">
        <f>IF(N163="sníž. přenesená",J163,0)</f>
        <v>0</v>
      </c>
      <c r="BI163" s="245">
        <f>IF(N163="nulová",J163,0)</f>
        <v>0</v>
      </c>
      <c r="BJ163" s="17" t="s">
        <v>80</v>
      </c>
      <c r="BK163" s="245">
        <f>ROUND(I163*H163,2)</f>
        <v>0</v>
      </c>
      <c r="BL163" s="17" t="s">
        <v>123</v>
      </c>
      <c r="BM163" s="244" t="s">
        <v>205</v>
      </c>
    </row>
    <row r="164" s="14" customFormat="1">
      <c r="A164" s="14"/>
      <c r="B164" s="257"/>
      <c r="C164" s="258"/>
      <c r="D164" s="248" t="s">
        <v>125</v>
      </c>
      <c r="E164" s="259" t="s">
        <v>1</v>
      </c>
      <c r="F164" s="260" t="s">
        <v>206</v>
      </c>
      <c r="G164" s="258"/>
      <c r="H164" s="261">
        <v>24.199999999999999</v>
      </c>
      <c r="I164" s="262"/>
      <c r="J164" s="258"/>
      <c r="K164" s="258"/>
      <c r="L164" s="263"/>
      <c r="M164" s="264"/>
      <c r="N164" s="265"/>
      <c r="O164" s="265"/>
      <c r="P164" s="265"/>
      <c r="Q164" s="265"/>
      <c r="R164" s="265"/>
      <c r="S164" s="265"/>
      <c r="T164" s="26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7" t="s">
        <v>125</v>
      </c>
      <c r="AU164" s="267" t="s">
        <v>80</v>
      </c>
      <c r="AV164" s="14" t="s">
        <v>82</v>
      </c>
      <c r="AW164" s="14" t="s">
        <v>30</v>
      </c>
      <c r="AX164" s="14" t="s">
        <v>80</v>
      </c>
      <c r="AY164" s="267" t="s">
        <v>117</v>
      </c>
    </row>
    <row r="165" s="2" customFormat="1" ht="21.75" customHeight="1">
      <c r="A165" s="38"/>
      <c r="B165" s="39"/>
      <c r="C165" s="233" t="s">
        <v>207</v>
      </c>
      <c r="D165" s="233" t="s">
        <v>118</v>
      </c>
      <c r="E165" s="234" t="s">
        <v>208</v>
      </c>
      <c r="F165" s="235" t="s">
        <v>209</v>
      </c>
      <c r="G165" s="236" t="s">
        <v>121</v>
      </c>
      <c r="H165" s="237">
        <v>134</v>
      </c>
      <c r="I165" s="238"/>
      <c r="J165" s="239">
        <f>ROUND(I165*H165,2)</f>
        <v>0</v>
      </c>
      <c r="K165" s="235" t="s">
        <v>122</v>
      </c>
      <c r="L165" s="44"/>
      <c r="M165" s="240" t="s">
        <v>1</v>
      </c>
      <c r="N165" s="241" t="s">
        <v>38</v>
      </c>
      <c r="O165" s="91"/>
      <c r="P165" s="242">
        <f>O165*H165</f>
        <v>0</v>
      </c>
      <c r="Q165" s="242">
        <v>0</v>
      </c>
      <c r="R165" s="242">
        <f>Q165*H165</f>
        <v>0</v>
      </c>
      <c r="S165" s="242">
        <v>0</v>
      </c>
      <c r="T165" s="24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4" t="s">
        <v>123</v>
      </c>
      <c r="AT165" s="244" t="s">
        <v>118</v>
      </c>
      <c r="AU165" s="244" t="s">
        <v>80</v>
      </c>
      <c r="AY165" s="17" t="s">
        <v>117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17" t="s">
        <v>80</v>
      </c>
      <c r="BK165" s="245">
        <f>ROUND(I165*H165,2)</f>
        <v>0</v>
      </c>
      <c r="BL165" s="17" t="s">
        <v>123</v>
      </c>
      <c r="BM165" s="244" t="s">
        <v>210</v>
      </c>
    </row>
    <row r="166" s="14" customFormat="1">
      <c r="A166" s="14"/>
      <c r="B166" s="257"/>
      <c r="C166" s="258"/>
      <c r="D166" s="248" t="s">
        <v>125</v>
      </c>
      <c r="E166" s="259" t="s">
        <v>1</v>
      </c>
      <c r="F166" s="260" t="s">
        <v>127</v>
      </c>
      <c r="G166" s="258"/>
      <c r="H166" s="261">
        <v>62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7" t="s">
        <v>125</v>
      </c>
      <c r="AU166" s="267" t="s">
        <v>80</v>
      </c>
      <c r="AV166" s="14" t="s">
        <v>82</v>
      </c>
      <c r="AW166" s="14" t="s">
        <v>30</v>
      </c>
      <c r="AX166" s="14" t="s">
        <v>73</v>
      </c>
      <c r="AY166" s="267" t="s">
        <v>117</v>
      </c>
    </row>
    <row r="167" s="14" customFormat="1">
      <c r="A167" s="14"/>
      <c r="B167" s="257"/>
      <c r="C167" s="258"/>
      <c r="D167" s="248" t="s">
        <v>125</v>
      </c>
      <c r="E167" s="259" t="s">
        <v>1</v>
      </c>
      <c r="F167" s="260" t="s">
        <v>128</v>
      </c>
      <c r="G167" s="258"/>
      <c r="H167" s="261">
        <v>72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7" t="s">
        <v>125</v>
      </c>
      <c r="AU167" s="267" t="s">
        <v>80</v>
      </c>
      <c r="AV167" s="14" t="s">
        <v>82</v>
      </c>
      <c r="AW167" s="14" t="s">
        <v>30</v>
      </c>
      <c r="AX167" s="14" t="s">
        <v>73</v>
      </c>
      <c r="AY167" s="267" t="s">
        <v>117</v>
      </c>
    </row>
    <row r="168" s="15" customFormat="1">
      <c r="A168" s="15"/>
      <c r="B168" s="268"/>
      <c r="C168" s="269"/>
      <c r="D168" s="248" t="s">
        <v>125</v>
      </c>
      <c r="E168" s="270" t="s">
        <v>1</v>
      </c>
      <c r="F168" s="271" t="s">
        <v>129</v>
      </c>
      <c r="G168" s="269"/>
      <c r="H168" s="272">
        <v>134</v>
      </c>
      <c r="I168" s="273"/>
      <c r="J168" s="269"/>
      <c r="K168" s="269"/>
      <c r="L168" s="274"/>
      <c r="M168" s="275"/>
      <c r="N168" s="276"/>
      <c r="O168" s="276"/>
      <c r="P168" s="276"/>
      <c r="Q168" s="276"/>
      <c r="R168" s="276"/>
      <c r="S168" s="276"/>
      <c r="T168" s="27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8" t="s">
        <v>125</v>
      </c>
      <c r="AU168" s="278" t="s">
        <v>80</v>
      </c>
      <c r="AV168" s="15" t="s">
        <v>123</v>
      </c>
      <c r="AW168" s="15" t="s">
        <v>30</v>
      </c>
      <c r="AX168" s="15" t="s">
        <v>80</v>
      </c>
      <c r="AY168" s="278" t="s">
        <v>117</v>
      </c>
    </row>
    <row r="169" s="2" customFormat="1" ht="21.75" customHeight="1">
      <c r="A169" s="38"/>
      <c r="B169" s="39"/>
      <c r="C169" s="233" t="s">
        <v>211</v>
      </c>
      <c r="D169" s="233" t="s">
        <v>118</v>
      </c>
      <c r="E169" s="234" t="s">
        <v>212</v>
      </c>
      <c r="F169" s="235" t="s">
        <v>213</v>
      </c>
      <c r="G169" s="236" t="s">
        <v>173</v>
      </c>
      <c r="H169" s="237">
        <v>59.354999999999997</v>
      </c>
      <c r="I169" s="238"/>
      <c r="J169" s="239">
        <f>ROUND(I169*H169,2)</f>
        <v>0</v>
      </c>
      <c r="K169" s="235" t="s">
        <v>122</v>
      </c>
      <c r="L169" s="44"/>
      <c r="M169" s="240" t="s">
        <v>1</v>
      </c>
      <c r="N169" s="241" t="s">
        <v>38</v>
      </c>
      <c r="O169" s="91"/>
      <c r="P169" s="242">
        <f>O169*H169</f>
        <v>0</v>
      </c>
      <c r="Q169" s="242">
        <v>0</v>
      </c>
      <c r="R169" s="242">
        <f>Q169*H169</f>
        <v>0</v>
      </c>
      <c r="S169" s="242">
        <v>0</v>
      </c>
      <c r="T169" s="24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4" t="s">
        <v>123</v>
      </c>
      <c r="AT169" s="244" t="s">
        <v>118</v>
      </c>
      <c r="AU169" s="244" t="s">
        <v>80</v>
      </c>
      <c r="AY169" s="17" t="s">
        <v>117</v>
      </c>
      <c r="BE169" s="245">
        <f>IF(N169="základní",J169,0)</f>
        <v>0</v>
      </c>
      <c r="BF169" s="245">
        <f>IF(N169="snížená",J169,0)</f>
        <v>0</v>
      </c>
      <c r="BG169" s="245">
        <f>IF(N169="zákl. přenesená",J169,0)</f>
        <v>0</v>
      </c>
      <c r="BH169" s="245">
        <f>IF(N169="sníž. přenesená",J169,0)</f>
        <v>0</v>
      </c>
      <c r="BI169" s="245">
        <f>IF(N169="nulová",J169,0)</f>
        <v>0</v>
      </c>
      <c r="BJ169" s="17" t="s">
        <v>80</v>
      </c>
      <c r="BK169" s="245">
        <f>ROUND(I169*H169,2)</f>
        <v>0</v>
      </c>
      <c r="BL169" s="17" t="s">
        <v>123</v>
      </c>
      <c r="BM169" s="244" t="s">
        <v>214</v>
      </c>
    </row>
    <row r="170" s="14" customFormat="1">
      <c r="A170" s="14"/>
      <c r="B170" s="257"/>
      <c r="C170" s="258"/>
      <c r="D170" s="248" t="s">
        <v>125</v>
      </c>
      <c r="E170" s="259" t="s">
        <v>1</v>
      </c>
      <c r="F170" s="260" t="s">
        <v>215</v>
      </c>
      <c r="G170" s="258"/>
      <c r="H170" s="261">
        <v>59.354999999999997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7" t="s">
        <v>125</v>
      </c>
      <c r="AU170" s="267" t="s">
        <v>80</v>
      </c>
      <c r="AV170" s="14" t="s">
        <v>82</v>
      </c>
      <c r="AW170" s="14" t="s">
        <v>30</v>
      </c>
      <c r="AX170" s="14" t="s">
        <v>80</v>
      </c>
      <c r="AY170" s="267" t="s">
        <v>117</v>
      </c>
    </row>
    <row r="171" s="2" customFormat="1" ht="21.75" customHeight="1">
      <c r="A171" s="38"/>
      <c r="B171" s="39"/>
      <c r="C171" s="233" t="s">
        <v>216</v>
      </c>
      <c r="D171" s="233" t="s">
        <v>118</v>
      </c>
      <c r="E171" s="234" t="s">
        <v>217</v>
      </c>
      <c r="F171" s="235" t="s">
        <v>218</v>
      </c>
      <c r="G171" s="236" t="s">
        <v>121</v>
      </c>
      <c r="H171" s="237">
        <v>134</v>
      </c>
      <c r="I171" s="238"/>
      <c r="J171" s="239">
        <f>ROUND(I171*H171,2)</f>
        <v>0</v>
      </c>
      <c r="K171" s="235" t="s">
        <v>122</v>
      </c>
      <c r="L171" s="44"/>
      <c r="M171" s="240" t="s">
        <v>1</v>
      </c>
      <c r="N171" s="241" t="s">
        <v>38</v>
      </c>
      <c r="O171" s="91"/>
      <c r="P171" s="242">
        <f>O171*H171</f>
        <v>0</v>
      </c>
      <c r="Q171" s="242">
        <v>0</v>
      </c>
      <c r="R171" s="242">
        <f>Q171*H171</f>
        <v>0</v>
      </c>
      <c r="S171" s="242">
        <v>0</v>
      </c>
      <c r="T171" s="24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4" t="s">
        <v>123</v>
      </c>
      <c r="AT171" s="244" t="s">
        <v>118</v>
      </c>
      <c r="AU171" s="244" t="s">
        <v>80</v>
      </c>
      <c r="AY171" s="17" t="s">
        <v>117</v>
      </c>
      <c r="BE171" s="245">
        <f>IF(N171="základní",J171,0)</f>
        <v>0</v>
      </c>
      <c r="BF171" s="245">
        <f>IF(N171="snížená",J171,0)</f>
        <v>0</v>
      </c>
      <c r="BG171" s="245">
        <f>IF(N171="zákl. přenesená",J171,0)</f>
        <v>0</v>
      </c>
      <c r="BH171" s="245">
        <f>IF(N171="sníž. přenesená",J171,0)</f>
        <v>0</v>
      </c>
      <c r="BI171" s="245">
        <f>IF(N171="nulová",J171,0)</f>
        <v>0</v>
      </c>
      <c r="BJ171" s="17" t="s">
        <v>80</v>
      </c>
      <c r="BK171" s="245">
        <f>ROUND(I171*H171,2)</f>
        <v>0</v>
      </c>
      <c r="BL171" s="17" t="s">
        <v>123</v>
      </c>
      <c r="BM171" s="244" t="s">
        <v>219</v>
      </c>
    </row>
    <row r="172" s="14" customFormat="1">
      <c r="A172" s="14"/>
      <c r="B172" s="257"/>
      <c r="C172" s="258"/>
      <c r="D172" s="248" t="s">
        <v>125</v>
      </c>
      <c r="E172" s="259" t="s">
        <v>1</v>
      </c>
      <c r="F172" s="260" t="s">
        <v>127</v>
      </c>
      <c r="G172" s="258"/>
      <c r="H172" s="261">
        <v>62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7" t="s">
        <v>125</v>
      </c>
      <c r="AU172" s="267" t="s">
        <v>80</v>
      </c>
      <c r="AV172" s="14" t="s">
        <v>82</v>
      </c>
      <c r="AW172" s="14" t="s">
        <v>30</v>
      </c>
      <c r="AX172" s="14" t="s">
        <v>73</v>
      </c>
      <c r="AY172" s="267" t="s">
        <v>117</v>
      </c>
    </row>
    <row r="173" s="14" customFormat="1">
      <c r="A173" s="14"/>
      <c r="B173" s="257"/>
      <c r="C173" s="258"/>
      <c r="D173" s="248" t="s">
        <v>125</v>
      </c>
      <c r="E173" s="259" t="s">
        <v>1</v>
      </c>
      <c r="F173" s="260" t="s">
        <v>128</v>
      </c>
      <c r="G173" s="258"/>
      <c r="H173" s="261">
        <v>72</v>
      </c>
      <c r="I173" s="262"/>
      <c r="J173" s="258"/>
      <c r="K173" s="258"/>
      <c r="L173" s="263"/>
      <c r="M173" s="264"/>
      <c r="N173" s="265"/>
      <c r="O173" s="265"/>
      <c r="P173" s="265"/>
      <c r="Q173" s="265"/>
      <c r="R173" s="265"/>
      <c r="S173" s="265"/>
      <c r="T173" s="26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7" t="s">
        <v>125</v>
      </c>
      <c r="AU173" s="267" t="s">
        <v>80</v>
      </c>
      <c r="AV173" s="14" t="s">
        <v>82</v>
      </c>
      <c r="AW173" s="14" t="s">
        <v>30</v>
      </c>
      <c r="AX173" s="14" t="s">
        <v>73</v>
      </c>
      <c r="AY173" s="267" t="s">
        <v>117</v>
      </c>
    </row>
    <row r="174" s="15" customFormat="1">
      <c r="A174" s="15"/>
      <c r="B174" s="268"/>
      <c r="C174" s="269"/>
      <c r="D174" s="248" t="s">
        <v>125</v>
      </c>
      <c r="E174" s="270" t="s">
        <v>1</v>
      </c>
      <c r="F174" s="271" t="s">
        <v>129</v>
      </c>
      <c r="G174" s="269"/>
      <c r="H174" s="272">
        <v>134</v>
      </c>
      <c r="I174" s="273"/>
      <c r="J174" s="269"/>
      <c r="K174" s="269"/>
      <c r="L174" s="274"/>
      <c r="M174" s="275"/>
      <c r="N174" s="276"/>
      <c r="O174" s="276"/>
      <c r="P174" s="276"/>
      <c r="Q174" s="276"/>
      <c r="R174" s="276"/>
      <c r="S174" s="276"/>
      <c r="T174" s="27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8" t="s">
        <v>125</v>
      </c>
      <c r="AU174" s="278" t="s">
        <v>80</v>
      </c>
      <c r="AV174" s="15" t="s">
        <v>123</v>
      </c>
      <c r="AW174" s="15" t="s">
        <v>30</v>
      </c>
      <c r="AX174" s="15" t="s">
        <v>80</v>
      </c>
      <c r="AY174" s="278" t="s">
        <v>117</v>
      </c>
    </row>
    <row r="175" s="2" customFormat="1" ht="16.5" customHeight="1">
      <c r="A175" s="38"/>
      <c r="B175" s="39"/>
      <c r="C175" s="233" t="s">
        <v>220</v>
      </c>
      <c r="D175" s="233" t="s">
        <v>118</v>
      </c>
      <c r="E175" s="234" t="s">
        <v>221</v>
      </c>
      <c r="F175" s="235" t="s">
        <v>222</v>
      </c>
      <c r="G175" s="236" t="s">
        <v>121</v>
      </c>
      <c r="H175" s="237">
        <v>150</v>
      </c>
      <c r="I175" s="238"/>
      <c r="J175" s="239">
        <f>ROUND(I175*H175,2)</f>
        <v>0</v>
      </c>
      <c r="K175" s="235" t="s">
        <v>122</v>
      </c>
      <c r="L175" s="44"/>
      <c r="M175" s="240" t="s">
        <v>1</v>
      </c>
      <c r="N175" s="241" t="s">
        <v>38</v>
      </c>
      <c r="O175" s="91"/>
      <c r="P175" s="242">
        <f>O175*H175</f>
        <v>0</v>
      </c>
      <c r="Q175" s="242">
        <v>0</v>
      </c>
      <c r="R175" s="242">
        <f>Q175*H175</f>
        <v>0</v>
      </c>
      <c r="S175" s="242">
        <v>0</v>
      </c>
      <c r="T175" s="24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4" t="s">
        <v>123</v>
      </c>
      <c r="AT175" s="244" t="s">
        <v>118</v>
      </c>
      <c r="AU175" s="244" t="s">
        <v>80</v>
      </c>
      <c r="AY175" s="17" t="s">
        <v>117</v>
      </c>
      <c r="BE175" s="245">
        <f>IF(N175="základní",J175,0)</f>
        <v>0</v>
      </c>
      <c r="BF175" s="245">
        <f>IF(N175="snížená",J175,0)</f>
        <v>0</v>
      </c>
      <c r="BG175" s="245">
        <f>IF(N175="zákl. přenesená",J175,0)</f>
        <v>0</v>
      </c>
      <c r="BH175" s="245">
        <f>IF(N175="sníž. přenesená",J175,0)</f>
        <v>0</v>
      </c>
      <c r="BI175" s="245">
        <f>IF(N175="nulová",J175,0)</f>
        <v>0</v>
      </c>
      <c r="BJ175" s="17" t="s">
        <v>80</v>
      </c>
      <c r="BK175" s="245">
        <f>ROUND(I175*H175,2)</f>
        <v>0</v>
      </c>
      <c r="BL175" s="17" t="s">
        <v>123</v>
      </c>
      <c r="BM175" s="244" t="s">
        <v>223</v>
      </c>
    </row>
    <row r="176" s="14" customFormat="1">
      <c r="A176" s="14"/>
      <c r="B176" s="257"/>
      <c r="C176" s="258"/>
      <c r="D176" s="248" t="s">
        <v>125</v>
      </c>
      <c r="E176" s="259" t="s">
        <v>1</v>
      </c>
      <c r="F176" s="260" t="s">
        <v>224</v>
      </c>
      <c r="G176" s="258"/>
      <c r="H176" s="261">
        <v>150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125</v>
      </c>
      <c r="AU176" s="267" t="s">
        <v>80</v>
      </c>
      <c r="AV176" s="14" t="s">
        <v>82</v>
      </c>
      <c r="AW176" s="14" t="s">
        <v>30</v>
      </c>
      <c r="AX176" s="14" t="s">
        <v>80</v>
      </c>
      <c r="AY176" s="267" t="s">
        <v>117</v>
      </c>
    </row>
    <row r="177" s="2" customFormat="1" ht="16.5" customHeight="1">
      <c r="A177" s="38"/>
      <c r="B177" s="39"/>
      <c r="C177" s="233" t="s">
        <v>150</v>
      </c>
      <c r="D177" s="233" t="s">
        <v>118</v>
      </c>
      <c r="E177" s="234" t="s">
        <v>225</v>
      </c>
      <c r="F177" s="235" t="s">
        <v>226</v>
      </c>
      <c r="G177" s="236" t="s">
        <v>121</v>
      </c>
      <c r="H177" s="237">
        <v>150</v>
      </c>
      <c r="I177" s="238"/>
      <c r="J177" s="239">
        <f>ROUND(I177*H177,2)</f>
        <v>0</v>
      </c>
      <c r="K177" s="235" t="s">
        <v>122</v>
      </c>
      <c r="L177" s="44"/>
      <c r="M177" s="240" t="s">
        <v>1</v>
      </c>
      <c r="N177" s="241" t="s">
        <v>38</v>
      </c>
      <c r="O177" s="91"/>
      <c r="P177" s="242">
        <f>O177*H177</f>
        <v>0</v>
      </c>
      <c r="Q177" s="242">
        <v>0.0039712000000000003</v>
      </c>
      <c r="R177" s="242">
        <f>Q177*H177</f>
        <v>0.59567999999999999</v>
      </c>
      <c r="S177" s="242">
        <v>0</v>
      </c>
      <c r="T177" s="243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4" t="s">
        <v>123</v>
      </c>
      <c r="AT177" s="244" t="s">
        <v>118</v>
      </c>
      <c r="AU177" s="244" t="s">
        <v>80</v>
      </c>
      <c r="AY177" s="17" t="s">
        <v>117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17" t="s">
        <v>80</v>
      </c>
      <c r="BK177" s="245">
        <f>ROUND(I177*H177,2)</f>
        <v>0</v>
      </c>
      <c r="BL177" s="17" t="s">
        <v>123</v>
      </c>
      <c r="BM177" s="244" t="s">
        <v>227</v>
      </c>
    </row>
    <row r="178" s="14" customFormat="1">
      <c r="A178" s="14"/>
      <c r="B178" s="257"/>
      <c r="C178" s="258"/>
      <c r="D178" s="248" t="s">
        <v>125</v>
      </c>
      <c r="E178" s="259" t="s">
        <v>1</v>
      </c>
      <c r="F178" s="260" t="s">
        <v>228</v>
      </c>
      <c r="G178" s="258"/>
      <c r="H178" s="261">
        <v>150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7" t="s">
        <v>125</v>
      </c>
      <c r="AU178" s="267" t="s">
        <v>80</v>
      </c>
      <c r="AV178" s="14" t="s">
        <v>82</v>
      </c>
      <c r="AW178" s="14" t="s">
        <v>30</v>
      </c>
      <c r="AX178" s="14" t="s">
        <v>73</v>
      </c>
      <c r="AY178" s="267" t="s">
        <v>117</v>
      </c>
    </row>
    <row r="179" s="15" customFormat="1">
      <c r="A179" s="15"/>
      <c r="B179" s="268"/>
      <c r="C179" s="269"/>
      <c r="D179" s="248" t="s">
        <v>125</v>
      </c>
      <c r="E179" s="270" t="s">
        <v>1</v>
      </c>
      <c r="F179" s="271" t="s">
        <v>129</v>
      </c>
      <c r="G179" s="269"/>
      <c r="H179" s="272">
        <v>150</v>
      </c>
      <c r="I179" s="273"/>
      <c r="J179" s="269"/>
      <c r="K179" s="269"/>
      <c r="L179" s="274"/>
      <c r="M179" s="275"/>
      <c r="N179" s="276"/>
      <c r="O179" s="276"/>
      <c r="P179" s="276"/>
      <c r="Q179" s="276"/>
      <c r="R179" s="276"/>
      <c r="S179" s="276"/>
      <c r="T179" s="27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8" t="s">
        <v>125</v>
      </c>
      <c r="AU179" s="278" t="s">
        <v>80</v>
      </c>
      <c r="AV179" s="15" t="s">
        <v>123</v>
      </c>
      <c r="AW179" s="15" t="s">
        <v>30</v>
      </c>
      <c r="AX179" s="15" t="s">
        <v>80</v>
      </c>
      <c r="AY179" s="278" t="s">
        <v>117</v>
      </c>
    </row>
    <row r="180" s="2" customFormat="1" ht="16.5" customHeight="1">
      <c r="A180" s="38"/>
      <c r="B180" s="39"/>
      <c r="C180" s="279" t="s">
        <v>7</v>
      </c>
      <c r="D180" s="279" t="s">
        <v>170</v>
      </c>
      <c r="E180" s="280" t="s">
        <v>229</v>
      </c>
      <c r="F180" s="281" t="s">
        <v>230</v>
      </c>
      <c r="G180" s="282" t="s">
        <v>231</v>
      </c>
      <c r="H180" s="283">
        <v>3.75</v>
      </c>
      <c r="I180" s="284"/>
      <c r="J180" s="285">
        <f>ROUND(I180*H180,2)</f>
        <v>0</v>
      </c>
      <c r="K180" s="281" t="s">
        <v>122</v>
      </c>
      <c r="L180" s="286"/>
      <c r="M180" s="287" t="s">
        <v>1</v>
      </c>
      <c r="N180" s="288" t="s">
        <v>38</v>
      </c>
      <c r="O180" s="91"/>
      <c r="P180" s="242">
        <f>O180*H180</f>
        <v>0</v>
      </c>
      <c r="Q180" s="242">
        <v>0.001</v>
      </c>
      <c r="R180" s="242">
        <f>Q180*H180</f>
        <v>0.0037499999999999999</v>
      </c>
      <c r="S180" s="242">
        <v>0</v>
      </c>
      <c r="T180" s="243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4" t="s">
        <v>164</v>
      </c>
      <c r="AT180" s="244" t="s">
        <v>170</v>
      </c>
      <c r="AU180" s="244" t="s">
        <v>80</v>
      </c>
      <c r="AY180" s="17" t="s">
        <v>117</v>
      </c>
      <c r="BE180" s="245">
        <f>IF(N180="základní",J180,0)</f>
        <v>0</v>
      </c>
      <c r="BF180" s="245">
        <f>IF(N180="snížená",J180,0)</f>
        <v>0</v>
      </c>
      <c r="BG180" s="245">
        <f>IF(N180="zákl. přenesená",J180,0)</f>
        <v>0</v>
      </c>
      <c r="BH180" s="245">
        <f>IF(N180="sníž. přenesená",J180,0)</f>
        <v>0</v>
      </c>
      <c r="BI180" s="245">
        <f>IF(N180="nulová",J180,0)</f>
        <v>0</v>
      </c>
      <c r="BJ180" s="17" t="s">
        <v>80</v>
      </c>
      <c r="BK180" s="245">
        <f>ROUND(I180*H180,2)</f>
        <v>0</v>
      </c>
      <c r="BL180" s="17" t="s">
        <v>123</v>
      </c>
      <c r="BM180" s="244" t="s">
        <v>232</v>
      </c>
    </row>
    <row r="181" s="14" customFormat="1">
      <c r="A181" s="14"/>
      <c r="B181" s="257"/>
      <c r="C181" s="258"/>
      <c r="D181" s="248" t="s">
        <v>125</v>
      </c>
      <c r="E181" s="258"/>
      <c r="F181" s="260" t="s">
        <v>233</v>
      </c>
      <c r="G181" s="258"/>
      <c r="H181" s="261">
        <v>3.75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7" t="s">
        <v>125</v>
      </c>
      <c r="AU181" s="267" t="s">
        <v>80</v>
      </c>
      <c r="AV181" s="14" t="s">
        <v>82</v>
      </c>
      <c r="AW181" s="14" t="s">
        <v>4</v>
      </c>
      <c r="AX181" s="14" t="s">
        <v>80</v>
      </c>
      <c r="AY181" s="267" t="s">
        <v>117</v>
      </c>
    </row>
    <row r="182" s="12" customFormat="1" ht="25.92" customHeight="1">
      <c r="A182" s="12"/>
      <c r="B182" s="219"/>
      <c r="C182" s="220"/>
      <c r="D182" s="221" t="s">
        <v>72</v>
      </c>
      <c r="E182" s="222" t="s">
        <v>234</v>
      </c>
      <c r="F182" s="222" t="s">
        <v>235</v>
      </c>
      <c r="G182" s="220"/>
      <c r="H182" s="220"/>
      <c r="I182" s="223"/>
      <c r="J182" s="224">
        <f>BK182</f>
        <v>0</v>
      </c>
      <c r="K182" s="220"/>
      <c r="L182" s="225"/>
      <c r="M182" s="226"/>
      <c r="N182" s="227"/>
      <c r="O182" s="227"/>
      <c r="P182" s="228">
        <f>SUM(P183:P184)</f>
        <v>0</v>
      </c>
      <c r="Q182" s="227"/>
      <c r="R182" s="228">
        <f>SUM(R183:R184)</f>
        <v>0.06720000000000001</v>
      </c>
      <c r="S182" s="227"/>
      <c r="T182" s="229">
        <f>SUM(T183:T184)</f>
        <v>1.3944000000000003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0" t="s">
        <v>80</v>
      </c>
      <c r="AT182" s="231" t="s">
        <v>72</v>
      </c>
      <c r="AU182" s="231" t="s">
        <v>73</v>
      </c>
      <c r="AY182" s="230" t="s">
        <v>117</v>
      </c>
      <c r="BK182" s="232">
        <f>SUM(BK183:BK184)</f>
        <v>0</v>
      </c>
    </row>
    <row r="183" s="2" customFormat="1" ht="16.5" customHeight="1">
      <c r="A183" s="38"/>
      <c r="B183" s="39"/>
      <c r="C183" s="233" t="s">
        <v>236</v>
      </c>
      <c r="D183" s="233" t="s">
        <v>118</v>
      </c>
      <c r="E183" s="234" t="s">
        <v>237</v>
      </c>
      <c r="F183" s="235" t="s">
        <v>238</v>
      </c>
      <c r="G183" s="236" t="s">
        <v>154</v>
      </c>
      <c r="H183" s="237">
        <v>0.56000000000000005</v>
      </c>
      <c r="I183" s="238"/>
      <c r="J183" s="239">
        <f>ROUND(I183*H183,2)</f>
        <v>0</v>
      </c>
      <c r="K183" s="235" t="s">
        <v>122</v>
      </c>
      <c r="L183" s="44"/>
      <c r="M183" s="240" t="s">
        <v>1</v>
      </c>
      <c r="N183" s="241" t="s">
        <v>38</v>
      </c>
      <c r="O183" s="91"/>
      <c r="P183" s="242">
        <f>O183*H183</f>
        <v>0</v>
      </c>
      <c r="Q183" s="242">
        <v>0.12</v>
      </c>
      <c r="R183" s="242">
        <f>Q183*H183</f>
        <v>0.06720000000000001</v>
      </c>
      <c r="S183" s="242">
        <v>2.4900000000000002</v>
      </c>
      <c r="T183" s="243">
        <f>S183*H183</f>
        <v>1.3944000000000003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4" t="s">
        <v>123</v>
      </c>
      <c r="AT183" s="244" t="s">
        <v>118</v>
      </c>
      <c r="AU183" s="244" t="s">
        <v>80</v>
      </c>
      <c r="AY183" s="17" t="s">
        <v>117</v>
      </c>
      <c r="BE183" s="245">
        <f>IF(N183="základní",J183,0)</f>
        <v>0</v>
      </c>
      <c r="BF183" s="245">
        <f>IF(N183="snížená",J183,0)</f>
        <v>0</v>
      </c>
      <c r="BG183" s="245">
        <f>IF(N183="zákl. přenesená",J183,0)</f>
        <v>0</v>
      </c>
      <c r="BH183" s="245">
        <f>IF(N183="sníž. přenesená",J183,0)</f>
        <v>0</v>
      </c>
      <c r="BI183" s="245">
        <f>IF(N183="nulová",J183,0)</f>
        <v>0</v>
      </c>
      <c r="BJ183" s="17" t="s">
        <v>80</v>
      </c>
      <c r="BK183" s="245">
        <f>ROUND(I183*H183,2)</f>
        <v>0</v>
      </c>
      <c r="BL183" s="17" t="s">
        <v>123</v>
      </c>
      <c r="BM183" s="244" t="s">
        <v>239</v>
      </c>
    </row>
    <row r="184" s="14" customFormat="1">
      <c r="A184" s="14"/>
      <c r="B184" s="257"/>
      <c r="C184" s="258"/>
      <c r="D184" s="248" t="s">
        <v>125</v>
      </c>
      <c r="E184" s="259" t="s">
        <v>1</v>
      </c>
      <c r="F184" s="260" t="s">
        <v>240</v>
      </c>
      <c r="G184" s="258"/>
      <c r="H184" s="261">
        <v>0.56000000000000005</v>
      </c>
      <c r="I184" s="262"/>
      <c r="J184" s="258"/>
      <c r="K184" s="258"/>
      <c r="L184" s="263"/>
      <c r="M184" s="264"/>
      <c r="N184" s="265"/>
      <c r="O184" s="265"/>
      <c r="P184" s="265"/>
      <c r="Q184" s="265"/>
      <c r="R184" s="265"/>
      <c r="S184" s="265"/>
      <c r="T184" s="26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7" t="s">
        <v>125</v>
      </c>
      <c r="AU184" s="267" t="s">
        <v>80</v>
      </c>
      <c r="AV184" s="14" t="s">
        <v>82</v>
      </c>
      <c r="AW184" s="14" t="s">
        <v>30</v>
      </c>
      <c r="AX184" s="14" t="s">
        <v>80</v>
      </c>
      <c r="AY184" s="267" t="s">
        <v>117</v>
      </c>
    </row>
    <row r="185" s="12" customFormat="1" ht="25.92" customHeight="1">
      <c r="A185" s="12"/>
      <c r="B185" s="219"/>
      <c r="C185" s="220"/>
      <c r="D185" s="221" t="s">
        <v>72</v>
      </c>
      <c r="E185" s="222" t="s">
        <v>241</v>
      </c>
      <c r="F185" s="222" t="s">
        <v>242</v>
      </c>
      <c r="G185" s="220"/>
      <c r="H185" s="220"/>
      <c r="I185" s="223"/>
      <c r="J185" s="224">
        <f>BK185</f>
        <v>0</v>
      </c>
      <c r="K185" s="220"/>
      <c r="L185" s="225"/>
      <c r="M185" s="226"/>
      <c r="N185" s="227"/>
      <c r="O185" s="227"/>
      <c r="P185" s="228">
        <f>P186+P204+P207+P228+P235</f>
        <v>0</v>
      </c>
      <c r="Q185" s="227"/>
      <c r="R185" s="228">
        <f>R186+R204+R207+R228+R235</f>
        <v>54.531670094799992</v>
      </c>
      <c r="S185" s="227"/>
      <c r="T185" s="229">
        <f>T186+T204+T207+T228+T235</f>
        <v>113.18951999999999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0" t="s">
        <v>80</v>
      </c>
      <c r="AT185" s="231" t="s">
        <v>72</v>
      </c>
      <c r="AU185" s="231" t="s">
        <v>73</v>
      </c>
      <c r="AY185" s="230" t="s">
        <v>117</v>
      </c>
      <c r="BK185" s="232">
        <f>BK186+BK204+BK207+BK228+BK235</f>
        <v>0</v>
      </c>
    </row>
    <row r="186" s="12" customFormat="1" ht="22.8" customHeight="1">
      <c r="A186" s="12"/>
      <c r="B186" s="219"/>
      <c r="C186" s="220"/>
      <c r="D186" s="221" t="s">
        <v>72</v>
      </c>
      <c r="E186" s="292" t="s">
        <v>134</v>
      </c>
      <c r="F186" s="292" t="s">
        <v>243</v>
      </c>
      <c r="G186" s="220"/>
      <c r="H186" s="220"/>
      <c r="I186" s="223"/>
      <c r="J186" s="293">
        <f>BK186</f>
        <v>0</v>
      </c>
      <c r="K186" s="220"/>
      <c r="L186" s="225"/>
      <c r="M186" s="226"/>
      <c r="N186" s="227"/>
      <c r="O186" s="227"/>
      <c r="P186" s="228">
        <f>P187+SUM(P188:P195)</f>
        <v>0</v>
      </c>
      <c r="Q186" s="227"/>
      <c r="R186" s="228">
        <f>R187+SUM(R188:R195)</f>
        <v>36.975628166799993</v>
      </c>
      <c r="S186" s="227"/>
      <c r="T186" s="229">
        <f>T187+SUM(T188:T195)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0" t="s">
        <v>80</v>
      </c>
      <c r="AT186" s="231" t="s">
        <v>72</v>
      </c>
      <c r="AU186" s="231" t="s">
        <v>80</v>
      </c>
      <c r="AY186" s="230" t="s">
        <v>117</v>
      </c>
      <c r="BK186" s="232">
        <f>BK187+SUM(BK188:BK195)</f>
        <v>0</v>
      </c>
    </row>
    <row r="187" s="2" customFormat="1" ht="16.5" customHeight="1">
      <c r="A187" s="38"/>
      <c r="B187" s="39"/>
      <c r="C187" s="233" t="s">
        <v>244</v>
      </c>
      <c r="D187" s="233" t="s">
        <v>118</v>
      </c>
      <c r="E187" s="234" t="s">
        <v>245</v>
      </c>
      <c r="F187" s="235" t="s">
        <v>246</v>
      </c>
      <c r="G187" s="236" t="s">
        <v>154</v>
      </c>
      <c r="H187" s="237">
        <v>0.69999999999999996</v>
      </c>
      <c r="I187" s="238"/>
      <c r="J187" s="239">
        <f>ROUND(I187*H187,2)</f>
        <v>0</v>
      </c>
      <c r="K187" s="235" t="s">
        <v>122</v>
      </c>
      <c r="L187" s="44"/>
      <c r="M187" s="240" t="s">
        <v>1</v>
      </c>
      <c r="N187" s="241" t="s">
        <v>38</v>
      </c>
      <c r="O187" s="91"/>
      <c r="P187" s="242">
        <f>O187*H187</f>
        <v>0</v>
      </c>
      <c r="Q187" s="242">
        <v>0</v>
      </c>
      <c r="R187" s="242">
        <f>Q187*H187</f>
        <v>0</v>
      </c>
      <c r="S187" s="242">
        <v>0</v>
      </c>
      <c r="T187" s="243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4" t="s">
        <v>123</v>
      </c>
      <c r="AT187" s="244" t="s">
        <v>118</v>
      </c>
      <c r="AU187" s="244" t="s">
        <v>82</v>
      </c>
      <c r="AY187" s="17" t="s">
        <v>117</v>
      </c>
      <c r="BE187" s="245">
        <f>IF(N187="základní",J187,0)</f>
        <v>0</v>
      </c>
      <c r="BF187" s="245">
        <f>IF(N187="snížená",J187,0)</f>
        <v>0</v>
      </c>
      <c r="BG187" s="245">
        <f>IF(N187="zákl. přenesená",J187,0)</f>
        <v>0</v>
      </c>
      <c r="BH187" s="245">
        <f>IF(N187="sníž. přenesená",J187,0)</f>
        <v>0</v>
      </c>
      <c r="BI187" s="245">
        <f>IF(N187="nulová",J187,0)</f>
        <v>0</v>
      </c>
      <c r="BJ187" s="17" t="s">
        <v>80</v>
      </c>
      <c r="BK187" s="245">
        <f>ROUND(I187*H187,2)</f>
        <v>0</v>
      </c>
      <c r="BL187" s="17" t="s">
        <v>123</v>
      </c>
      <c r="BM187" s="244" t="s">
        <v>247</v>
      </c>
    </row>
    <row r="188" s="14" customFormat="1">
      <c r="A188" s="14"/>
      <c r="B188" s="257"/>
      <c r="C188" s="258"/>
      <c r="D188" s="248" t="s">
        <v>125</v>
      </c>
      <c r="E188" s="259" t="s">
        <v>1</v>
      </c>
      <c r="F188" s="260" t="s">
        <v>248</v>
      </c>
      <c r="G188" s="258"/>
      <c r="H188" s="261">
        <v>0.69999999999999996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7" t="s">
        <v>125</v>
      </c>
      <c r="AU188" s="267" t="s">
        <v>82</v>
      </c>
      <c r="AV188" s="14" t="s">
        <v>82</v>
      </c>
      <c r="AW188" s="14" t="s">
        <v>30</v>
      </c>
      <c r="AX188" s="14" t="s">
        <v>80</v>
      </c>
      <c r="AY188" s="267" t="s">
        <v>117</v>
      </c>
    </row>
    <row r="189" s="2" customFormat="1" ht="16.5" customHeight="1">
      <c r="A189" s="38"/>
      <c r="B189" s="39"/>
      <c r="C189" s="233" t="s">
        <v>249</v>
      </c>
      <c r="D189" s="233" t="s">
        <v>118</v>
      </c>
      <c r="E189" s="234" t="s">
        <v>250</v>
      </c>
      <c r="F189" s="235" t="s">
        <v>251</v>
      </c>
      <c r="G189" s="236" t="s">
        <v>121</v>
      </c>
      <c r="H189" s="237">
        <v>3.1749999999999998</v>
      </c>
      <c r="I189" s="238"/>
      <c r="J189" s="239">
        <f>ROUND(I189*H189,2)</f>
        <v>0</v>
      </c>
      <c r="K189" s="235" t="s">
        <v>122</v>
      </c>
      <c r="L189" s="44"/>
      <c r="M189" s="240" t="s">
        <v>1</v>
      </c>
      <c r="N189" s="241" t="s">
        <v>38</v>
      </c>
      <c r="O189" s="91"/>
      <c r="P189" s="242">
        <f>O189*H189</f>
        <v>0</v>
      </c>
      <c r="Q189" s="242">
        <v>0.041744200000000002</v>
      </c>
      <c r="R189" s="242">
        <f>Q189*H189</f>
        <v>0.13253783499999999</v>
      </c>
      <c r="S189" s="242">
        <v>0</v>
      </c>
      <c r="T189" s="243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4" t="s">
        <v>123</v>
      </c>
      <c r="AT189" s="244" t="s">
        <v>118</v>
      </c>
      <c r="AU189" s="244" t="s">
        <v>82</v>
      </c>
      <c r="AY189" s="17" t="s">
        <v>117</v>
      </c>
      <c r="BE189" s="245">
        <f>IF(N189="základní",J189,0)</f>
        <v>0</v>
      </c>
      <c r="BF189" s="245">
        <f>IF(N189="snížená",J189,0)</f>
        <v>0</v>
      </c>
      <c r="BG189" s="245">
        <f>IF(N189="zákl. přenesená",J189,0)</f>
        <v>0</v>
      </c>
      <c r="BH189" s="245">
        <f>IF(N189="sníž. přenesená",J189,0)</f>
        <v>0</v>
      </c>
      <c r="BI189" s="245">
        <f>IF(N189="nulová",J189,0)</f>
        <v>0</v>
      </c>
      <c r="BJ189" s="17" t="s">
        <v>80</v>
      </c>
      <c r="BK189" s="245">
        <f>ROUND(I189*H189,2)</f>
        <v>0</v>
      </c>
      <c r="BL189" s="17" t="s">
        <v>123</v>
      </c>
      <c r="BM189" s="244" t="s">
        <v>252</v>
      </c>
    </row>
    <row r="190" s="14" customFormat="1">
      <c r="A190" s="14"/>
      <c r="B190" s="257"/>
      <c r="C190" s="258"/>
      <c r="D190" s="248" t="s">
        <v>125</v>
      </c>
      <c r="E190" s="259" t="s">
        <v>1</v>
      </c>
      <c r="F190" s="260" t="s">
        <v>253</v>
      </c>
      <c r="G190" s="258"/>
      <c r="H190" s="261">
        <v>3.1749999999999998</v>
      </c>
      <c r="I190" s="262"/>
      <c r="J190" s="258"/>
      <c r="K190" s="258"/>
      <c r="L190" s="263"/>
      <c r="M190" s="264"/>
      <c r="N190" s="265"/>
      <c r="O190" s="265"/>
      <c r="P190" s="265"/>
      <c r="Q190" s="265"/>
      <c r="R190" s="265"/>
      <c r="S190" s="265"/>
      <c r="T190" s="26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7" t="s">
        <v>125</v>
      </c>
      <c r="AU190" s="267" t="s">
        <v>82</v>
      </c>
      <c r="AV190" s="14" t="s">
        <v>82</v>
      </c>
      <c r="AW190" s="14" t="s">
        <v>30</v>
      </c>
      <c r="AX190" s="14" t="s">
        <v>80</v>
      </c>
      <c r="AY190" s="267" t="s">
        <v>117</v>
      </c>
    </row>
    <row r="191" s="2" customFormat="1" ht="16.5" customHeight="1">
      <c r="A191" s="38"/>
      <c r="B191" s="39"/>
      <c r="C191" s="233" t="s">
        <v>139</v>
      </c>
      <c r="D191" s="233" t="s">
        <v>118</v>
      </c>
      <c r="E191" s="234" t="s">
        <v>254</v>
      </c>
      <c r="F191" s="235" t="s">
        <v>255</v>
      </c>
      <c r="G191" s="236" t="s">
        <v>121</v>
      </c>
      <c r="H191" s="237">
        <v>3.1749999999999998</v>
      </c>
      <c r="I191" s="238"/>
      <c r="J191" s="239">
        <f>ROUND(I191*H191,2)</f>
        <v>0</v>
      </c>
      <c r="K191" s="235" t="s">
        <v>122</v>
      </c>
      <c r="L191" s="44"/>
      <c r="M191" s="240" t="s">
        <v>1</v>
      </c>
      <c r="N191" s="241" t="s">
        <v>38</v>
      </c>
      <c r="O191" s="91"/>
      <c r="P191" s="242">
        <f>O191*H191</f>
        <v>0</v>
      </c>
      <c r="Q191" s="242">
        <v>1.5E-05</v>
      </c>
      <c r="R191" s="242">
        <f>Q191*H191</f>
        <v>4.7624999999999999E-05</v>
      </c>
      <c r="S191" s="242">
        <v>0</v>
      </c>
      <c r="T191" s="24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4" t="s">
        <v>123</v>
      </c>
      <c r="AT191" s="244" t="s">
        <v>118</v>
      </c>
      <c r="AU191" s="244" t="s">
        <v>82</v>
      </c>
      <c r="AY191" s="17" t="s">
        <v>117</v>
      </c>
      <c r="BE191" s="245">
        <f>IF(N191="základní",J191,0)</f>
        <v>0</v>
      </c>
      <c r="BF191" s="245">
        <f>IF(N191="snížená",J191,0)</f>
        <v>0</v>
      </c>
      <c r="BG191" s="245">
        <f>IF(N191="zákl. přenesená",J191,0)</f>
        <v>0</v>
      </c>
      <c r="BH191" s="245">
        <f>IF(N191="sníž. přenesená",J191,0)</f>
        <v>0</v>
      </c>
      <c r="BI191" s="245">
        <f>IF(N191="nulová",J191,0)</f>
        <v>0</v>
      </c>
      <c r="BJ191" s="17" t="s">
        <v>80</v>
      </c>
      <c r="BK191" s="245">
        <f>ROUND(I191*H191,2)</f>
        <v>0</v>
      </c>
      <c r="BL191" s="17" t="s">
        <v>123</v>
      </c>
      <c r="BM191" s="244" t="s">
        <v>256</v>
      </c>
    </row>
    <row r="192" s="14" customFormat="1">
      <c r="A192" s="14"/>
      <c r="B192" s="257"/>
      <c r="C192" s="258"/>
      <c r="D192" s="248" t="s">
        <v>125</v>
      </c>
      <c r="E192" s="259" t="s">
        <v>1</v>
      </c>
      <c r="F192" s="260" t="s">
        <v>253</v>
      </c>
      <c r="G192" s="258"/>
      <c r="H192" s="261">
        <v>3.1749999999999998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7" t="s">
        <v>125</v>
      </c>
      <c r="AU192" s="267" t="s">
        <v>82</v>
      </c>
      <c r="AV192" s="14" t="s">
        <v>82</v>
      </c>
      <c r="AW192" s="14" t="s">
        <v>30</v>
      </c>
      <c r="AX192" s="14" t="s">
        <v>80</v>
      </c>
      <c r="AY192" s="267" t="s">
        <v>117</v>
      </c>
    </row>
    <row r="193" s="2" customFormat="1" ht="16.5" customHeight="1">
      <c r="A193" s="38"/>
      <c r="B193" s="39"/>
      <c r="C193" s="233" t="s">
        <v>257</v>
      </c>
      <c r="D193" s="233" t="s">
        <v>118</v>
      </c>
      <c r="E193" s="234" t="s">
        <v>258</v>
      </c>
      <c r="F193" s="235" t="s">
        <v>259</v>
      </c>
      <c r="G193" s="236" t="s">
        <v>173</v>
      </c>
      <c r="H193" s="237">
        <v>0.109</v>
      </c>
      <c r="I193" s="238"/>
      <c r="J193" s="239">
        <f>ROUND(I193*H193,2)</f>
        <v>0</v>
      </c>
      <c r="K193" s="235" t="s">
        <v>122</v>
      </c>
      <c r="L193" s="44"/>
      <c r="M193" s="240" t="s">
        <v>1</v>
      </c>
      <c r="N193" s="241" t="s">
        <v>38</v>
      </c>
      <c r="O193" s="91"/>
      <c r="P193" s="242">
        <f>O193*H193</f>
        <v>0</v>
      </c>
      <c r="Q193" s="242">
        <v>1.0487652000000001</v>
      </c>
      <c r="R193" s="242">
        <f>Q193*H193</f>
        <v>0.11431540680000001</v>
      </c>
      <c r="S193" s="242">
        <v>0</v>
      </c>
      <c r="T193" s="24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4" t="s">
        <v>123</v>
      </c>
      <c r="AT193" s="244" t="s">
        <v>118</v>
      </c>
      <c r="AU193" s="244" t="s">
        <v>82</v>
      </c>
      <c r="AY193" s="17" t="s">
        <v>117</v>
      </c>
      <c r="BE193" s="245">
        <f>IF(N193="základní",J193,0)</f>
        <v>0</v>
      </c>
      <c r="BF193" s="245">
        <f>IF(N193="snížená",J193,0)</f>
        <v>0</v>
      </c>
      <c r="BG193" s="245">
        <f>IF(N193="zákl. přenesená",J193,0)</f>
        <v>0</v>
      </c>
      <c r="BH193" s="245">
        <f>IF(N193="sníž. přenesená",J193,0)</f>
        <v>0</v>
      </c>
      <c r="BI193" s="245">
        <f>IF(N193="nulová",J193,0)</f>
        <v>0</v>
      </c>
      <c r="BJ193" s="17" t="s">
        <v>80</v>
      </c>
      <c r="BK193" s="245">
        <f>ROUND(I193*H193,2)</f>
        <v>0</v>
      </c>
      <c r="BL193" s="17" t="s">
        <v>123</v>
      </c>
      <c r="BM193" s="244" t="s">
        <v>260</v>
      </c>
    </row>
    <row r="194" s="14" customFormat="1">
      <c r="A194" s="14"/>
      <c r="B194" s="257"/>
      <c r="C194" s="258"/>
      <c r="D194" s="248" t="s">
        <v>125</v>
      </c>
      <c r="E194" s="259" t="s">
        <v>1</v>
      </c>
      <c r="F194" s="260" t="s">
        <v>261</v>
      </c>
      <c r="G194" s="258"/>
      <c r="H194" s="261">
        <v>0.109</v>
      </c>
      <c r="I194" s="262"/>
      <c r="J194" s="258"/>
      <c r="K194" s="258"/>
      <c r="L194" s="263"/>
      <c r="M194" s="264"/>
      <c r="N194" s="265"/>
      <c r="O194" s="265"/>
      <c r="P194" s="265"/>
      <c r="Q194" s="265"/>
      <c r="R194" s="265"/>
      <c r="S194" s="265"/>
      <c r="T194" s="26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7" t="s">
        <v>125</v>
      </c>
      <c r="AU194" s="267" t="s">
        <v>82</v>
      </c>
      <c r="AV194" s="14" t="s">
        <v>82</v>
      </c>
      <c r="AW194" s="14" t="s">
        <v>30</v>
      </c>
      <c r="AX194" s="14" t="s">
        <v>80</v>
      </c>
      <c r="AY194" s="267" t="s">
        <v>117</v>
      </c>
    </row>
    <row r="195" s="12" customFormat="1" ht="20.88" customHeight="1">
      <c r="A195" s="12"/>
      <c r="B195" s="219"/>
      <c r="C195" s="220"/>
      <c r="D195" s="221" t="s">
        <v>72</v>
      </c>
      <c r="E195" s="292" t="s">
        <v>123</v>
      </c>
      <c r="F195" s="292" t="s">
        <v>262</v>
      </c>
      <c r="G195" s="220"/>
      <c r="H195" s="220"/>
      <c r="I195" s="223"/>
      <c r="J195" s="293">
        <f>BK195</f>
        <v>0</v>
      </c>
      <c r="K195" s="220"/>
      <c r="L195" s="225"/>
      <c r="M195" s="226"/>
      <c r="N195" s="227"/>
      <c r="O195" s="227"/>
      <c r="P195" s="228">
        <f>SUM(P196:P203)</f>
        <v>0</v>
      </c>
      <c r="Q195" s="227"/>
      <c r="R195" s="228">
        <f>SUM(R196:R203)</f>
        <v>36.728727299999996</v>
      </c>
      <c r="S195" s="227"/>
      <c r="T195" s="229">
        <f>SUM(T196:T203)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30" t="s">
        <v>80</v>
      </c>
      <c r="AT195" s="231" t="s">
        <v>72</v>
      </c>
      <c r="AU195" s="231" t="s">
        <v>82</v>
      </c>
      <c r="AY195" s="230" t="s">
        <v>117</v>
      </c>
      <c r="BK195" s="232">
        <f>SUM(BK196:BK203)</f>
        <v>0</v>
      </c>
    </row>
    <row r="196" s="2" customFormat="1" ht="16.5" customHeight="1">
      <c r="A196" s="38"/>
      <c r="B196" s="39"/>
      <c r="C196" s="233" t="s">
        <v>263</v>
      </c>
      <c r="D196" s="233" t="s">
        <v>118</v>
      </c>
      <c r="E196" s="234" t="s">
        <v>264</v>
      </c>
      <c r="F196" s="235" t="s">
        <v>265</v>
      </c>
      <c r="G196" s="236" t="s">
        <v>266</v>
      </c>
      <c r="H196" s="237">
        <v>2</v>
      </c>
      <c r="I196" s="238"/>
      <c r="J196" s="239">
        <f>ROUND(I196*H196,2)</f>
        <v>0</v>
      </c>
      <c r="K196" s="235" t="s">
        <v>122</v>
      </c>
      <c r="L196" s="44"/>
      <c r="M196" s="240" t="s">
        <v>1</v>
      </c>
      <c r="N196" s="241" t="s">
        <v>38</v>
      </c>
      <c r="O196" s="91"/>
      <c r="P196" s="242">
        <f>O196*H196</f>
        <v>0</v>
      </c>
      <c r="Q196" s="242">
        <v>0.1550116</v>
      </c>
      <c r="R196" s="242">
        <f>Q196*H196</f>
        <v>0.3100232</v>
      </c>
      <c r="S196" s="242">
        <v>0</v>
      </c>
      <c r="T196" s="243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4" t="s">
        <v>123</v>
      </c>
      <c r="AT196" s="244" t="s">
        <v>118</v>
      </c>
      <c r="AU196" s="244" t="s">
        <v>134</v>
      </c>
      <c r="AY196" s="17" t="s">
        <v>117</v>
      </c>
      <c r="BE196" s="245">
        <f>IF(N196="základní",J196,0)</f>
        <v>0</v>
      </c>
      <c r="BF196" s="245">
        <f>IF(N196="snížená",J196,0)</f>
        <v>0</v>
      </c>
      <c r="BG196" s="245">
        <f>IF(N196="zákl. přenesená",J196,0)</f>
        <v>0</v>
      </c>
      <c r="BH196" s="245">
        <f>IF(N196="sníž. přenesená",J196,0)</f>
        <v>0</v>
      </c>
      <c r="BI196" s="245">
        <f>IF(N196="nulová",J196,0)</f>
        <v>0</v>
      </c>
      <c r="BJ196" s="17" t="s">
        <v>80</v>
      </c>
      <c r="BK196" s="245">
        <f>ROUND(I196*H196,2)</f>
        <v>0</v>
      </c>
      <c r="BL196" s="17" t="s">
        <v>123</v>
      </c>
      <c r="BM196" s="244" t="s">
        <v>267</v>
      </c>
    </row>
    <row r="197" s="14" customFormat="1">
      <c r="A197" s="14"/>
      <c r="B197" s="257"/>
      <c r="C197" s="258"/>
      <c r="D197" s="248" t="s">
        <v>125</v>
      </c>
      <c r="E197" s="259" t="s">
        <v>1</v>
      </c>
      <c r="F197" s="260" t="s">
        <v>268</v>
      </c>
      <c r="G197" s="258"/>
      <c r="H197" s="261">
        <v>2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7" t="s">
        <v>125</v>
      </c>
      <c r="AU197" s="267" t="s">
        <v>134</v>
      </c>
      <c r="AV197" s="14" t="s">
        <v>82</v>
      </c>
      <c r="AW197" s="14" t="s">
        <v>30</v>
      </c>
      <c r="AX197" s="14" t="s">
        <v>80</v>
      </c>
      <c r="AY197" s="267" t="s">
        <v>117</v>
      </c>
    </row>
    <row r="198" s="2" customFormat="1" ht="21.75" customHeight="1">
      <c r="A198" s="38"/>
      <c r="B198" s="39"/>
      <c r="C198" s="233" t="s">
        <v>269</v>
      </c>
      <c r="D198" s="233" t="s">
        <v>118</v>
      </c>
      <c r="E198" s="234" t="s">
        <v>270</v>
      </c>
      <c r="F198" s="235" t="s">
        <v>271</v>
      </c>
      <c r="G198" s="236" t="s">
        <v>121</v>
      </c>
      <c r="H198" s="237">
        <v>35.149999999999999</v>
      </c>
      <c r="I198" s="238"/>
      <c r="J198" s="239">
        <f>ROUND(I198*H198,2)</f>
        <v>0</v>
      </c>
      <c r="K198" s="235" t="s">
        <v>122</v>
      </c>
      <c r="L198" s="44"/>
      <c r="M198" s="240" t="s">
        <v>1</v>
      </c>
      <c r="N198" s="241" t="s">
        <v>38</v>
      </c>
      <c r="O198" s="91"/>
      <c r="P198" s="242">
        <f>O198*H198</f>
        <v>0</v>
      </c>
      <c r="Q198" s="242">
        <v>1.031199</v>
      </c>
      <c r="R198" s="242">
        <f>Q198*H198</f>
        <v>36.246644849999996</v>
      </c>
      <c r="S198" s="242">
        <v>0</v>
      </c>
      <c r="T198" s="243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4" t="s">
        <v>123</v>
      </c>
      <c r="AT198" s="244" t="s">
        <v>118</v>
      </c>
      <c r="AU198" s="244" t="s">
        <v>134</v>
      </c>
      <c r="AY198" s="17" t="s">
        <v>117</v>
      </c>
      <c r="BE198" s="245">
        <f>IF(N198="základní",J198,0)</f>
        <v>0</v>
      </c>
      <c r="BF198" s="245">
        <f>IF(N198="snížená",J198,0)</f>
        <v>0</v>
      </c>
      <c r="BG198" s="245">
        <f>IF(N198="zákl. přenesená",J198,0)</f>
        <v>0</v>
      </c>
      <c r="BH198" s="245">
        <f>IF(N198="sníž. přenesená",J198,0)</f>
        <v>0</v>
      </c>
      <c r="BI198" s="245">
        <f>IF(N198="nulová",J198,0)</f>
        <v>0</v>
      </c>
      <c r="BJ198" s="17" t="s">
        <v>80</v>
      </c>
      <c r="BK198" s="245">
        <f>ROUND(I198*H198,2)</f>
        <v>0</v>
      </c>
      <c r="BL198" s="17" t="s">
        <v>123</v>
      </c>
      <c r="BM198" s="244" t="s">
        <v>272</v>
      </c>
    </row>
    <row r="199" s="14" customFormat="1">
      <c r="A199" s="14"/>
      <c r="B199" s="257"/>
      <c r="C199" s="258"/>
      <c r="D199" s="248" t="s">
        <v>125</v>
      </c>
      <c r="E199" s="259" t="s">
        <v>1</v>
      </c>
      <c r="F199" s="260" t="s">
        <v>273</v>
      </c>
      <c r="G199" s="258"/>
      <c r="H199" s="261">
        <v>23.850000000000001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7" t="s">
        <v>125</v>
      </c>
      <c r="AU199" s="267" t="s">
        <v>134</v>
      </c>
      <c r="AV199" s="14" t="s">
        <v>82</v>
      </c>
      <c r="AW199" s="14" t="s">
        <v>30</v>
      </c>
      <c r="AX199" s="14" t="s">
        <v>73</v>
      </c>
      <c r="AY199" s="267" t="s">
        <v>117</v>
      </c>
    </row>
    <row r="200" s="14" customFormat="1">
      <c r="A200" s="14"/>
      <c r="B200" s="257"/>
      <c r="C200" s="258"/>
      <c r="D200" s="248" t="s">
        <v>125</v>
      </c>
      <c r="E200" s="259" t="s">
        <v>1</v>
      </c>
      <c r="F200" s="260" t="s">
        <v>274</v>
      </c>
      <c r="G200" s="258"/>
      <c r="H200" s="261">
        <v>11.300000000000001</v>
      </c>
      <c r="I200" s="262"/>
      <c r="J200" s="258"/>
      <c r="K200" s="258"/>
      <c r="L200" s="263"/>
      <c r="M200" s="264"/>
      <c r="N200" s="265"/>
      <c r="O200" s="265"/>
      <c r="P200" s="265"/>
      <c r="Q200" s="265"/>
      <c r="R200" s="265"/>
      <c r="S200" s="265"/>
      <c r="T200" s="26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7" t="s">
        <v>125</v>
      </c>
      <c r="AU200" s="267" t="s">
        <v>134</v>
      </c>
      <c r="AV200" s="14" t="s">
        <v>82</v>
      </c>
      <c r="AW200" s="14" t="s">
        <v>30</v>
      </c>
      <c r="AX200" s="14" t="s">
        <v>73</v>
      </c>
      <c r="AY200" s="267" t="s">
        <v>117</v>
      </c>
    </row>
    <row r="201" s="15" customFormat="1">
      <c r="A201" s="15"/>
      <c r="B201" s="268"/>
      <c r="C201" s="269"/>
      <c r="D201" s="248" t="s">
        <v>125</v>
      </c>
      <c r="E201" s="270" t="s">
        <v>1</v>
      </c>
      <c r="F201" s="271" t="s">
        <v>129</v>
      </c>
      <c r="G201" s="269"/>
      <c r="H201" s="272">
        <v>35.150000000000006</v>
      </c>
      <c r="I201" s="273"/>
      <c r="J201" s="269"/>
      <c r="K201" s="269"/>
      <c r="L201" s="274"/>
      <c r="M201" s="275"/>
      <c r="N201" s="276"/>
      <c r="O201" s="276"/>
      <c r="P201" s="276"/>
      <c r="Q201" s="276"/>
      <c r="R201" s="276"/>
      <c r="S201" s="276"/>
      <c r="T201" s="277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8" t="s">
        <v>125</v>
      </c>
      <c r="AU201" s="278" t="s">
        <v>134</v>
      </c>
      <c r="AV201" s="15" t="s">
        <v>123</v>
      </c>
      <c r="AW201" s="15" t="s">
        <v>30</v>
      </c>
      <c r="AX201" s="15" t="s">
        <v>80</v>
      </c>
      <c r="AY201" s="278" t="s">
        <v>117</v>
      </c>
    </row>
    <row r="202" s="2" customFormat="1" ht="16.5" customHeight="1">
      <c r="A202" s="38"/>
      <c r="B202" s="39"/>
      <c r="C202" s="279" t="s">
        <v>275</v>
      </c>
      <c r="D202" s="279" t="s">
        <v>170</v>
      </c>
      <c r="E202" s="280" t="s">
        <v>276</v>
      </c>
      <c r="F202" s="281" t="s">
        <v>277</v>
      </c>
      <c r="G202" s="282" t="s">
        <v>121</v>
      </c>
      <c r="H202" s="283">
        <v>38.664999999999999</v>
      </c>
      <c r="I202" s="284"/>
      <c r="J202" s="285">
        <f>ROUND(I202*H202,2)</f>
        <v>0</v>
      </c>
      <c r="K202" s="281" t="s">
        <v>122</v>
      </c>
      <c r="L202" s="286"/>
      <c r="M202" s="287" t="s">
        <v>1</v>
      </c>
      <c r="N202" s="288" t="s">
        <v>38</v>
      </c>
      <c r="O202" s="91"/>
      <c r="P202" s="242">
        <f>O202*H202</f>
        <v>0</v>
      </c>
      <c r="Q202" s="242">
        <v>0.00445</v>
      </c>
      <c r="R202" s="242">
        <f>Q202*H202</f>
        <v>0.17205925</v>
      </c>
      <c r="S202" s="242">
        <v>0</v>
      </c>
      <c r="T202" s="243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4" t="s">
        <v>164</v>
      </c>
      <c r="AT202" s="244" t="s">
        <v>170</v>
      </c>
      <c r="AU202" s="244" t="s">
        <v>134</v>
      </c>
      <c r="AY202" s="17" t="s">
        <v>117</v>
      </c>
      <c r="BE202" s="245">
        <f>IF(N202="základní",J202,0)</f>
        <v>0</v>
      </c>
      <c r="BF202" s="245">
        <f>IF(N202="snížená",J202,0)</f>
        <v>0</v>
      </c>
      <c r="BG202" s="245">
        <f>IF(N202="zákl. přenesená",J202,0)</f>
        <v>0</v>
      </c>
      <c r="BH202" s="245">
        <f>IF(N202="sníž. přenesená",J202,0)</f>
        <v>0</v>
      </c>
      <c r="BI202" s="245">
        <f>IF(N202="nulová",J202,0)</f>
        <v>0</v>
      </c>
      <c r="BJ202" s="17" t="s">
        <v>80</v>
      </c>
      <c r="BK202" s="245">
        <f>ROUND(I202*H202,2)</f>
        <v>0</v>
      </c>
      <c r="BL202" s="17" t="s">
        <v>123</v>
      </c>
      <c r="BM202" s="244" t="s">
        <v>278</v>
      </c>
    </row>
    <row r="203" s="14" customFormat="1">
      <c r="A203" s="14"/>
      <c r="B203" s="257"/>
      <c r="C203" s="258"/>
      <c r="D203" s="248" t="s">
        <v>125</v>
      </c>
      <c r="E203" s="259" t="s">
        <v>1</v>
      </c>
      <c r="F203" s="260" t="s">
        <v>279</v>
      </c>
      <c r="G203" s="258"/>
      <c r="H203" s="261">
        <v>38.664999999999999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7" t="s">
        <v>125</v>
      </c>
      <c r="AU203" s="267" t="s">
        <v>134</v>
      </c>
      <c r="AV203" s="14" t="s">
        <v>82</v>
      </c>
      <c r="AW203" s="14" t="s">
        <v>30</v>
      </c>
      <c r="AX203" s="14" t="s">
        <v>80</v>
      </c>
      <c r="AY203" s="267" t="s">
        <v>117</v>
      </c>
    </row>
    <row r="204" s="12" customFormat="1" ht="22.8" customHeight="1">
      <c r="A204" s="12"/>
      <c r="B204" s="219"/>
      <c r="C204" s="220"/>
      <c r="D204" s="221" t="s">
        <v>72</v>
      </c>
      <c r="E204" s="292" t="s">
        <v>151</v>
      </c>
      <c r="F204" s="292" t="s">
        <v>280</v>
      </c>
      <c r="G204" s="220"/>
      <c r="H204" s="220"/>
      <c r="I204" s="223"/>
      <c r="J204" s="293">
        <f>BK204</f>
        <v>0</v>
      </c>
      <c r="K204" s="220"/>
      <c r="L204" s="225"/>
      <c r="M204" s="226"/>
      <c r="N204" s="227"/>
      <c r="O204" s="227"/>
      <c r="P204" s="228">
        <f>SUM(P205:P206)</f>
        <v>0</v>
      </c>
      <c r="Q204" s="227"/>
      <c r="R204" s="228">
        <f>SUM(R205:R206)</f>
        <v>4.6406517999999997</v>
      </c>
      <c r="S204" s="227"/>
      <c r="T204" s="229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0" t="s">
        <v>80</v>
      </c>
      <c r="AT204" s="231" t="s">
        <v>72</v>
      </c>
      <c r="AU204" s="231" t="s">
        <v>80</v>
      </c>
      <c r="AY204" s="230" t="s">
        <v>117</v>
      </c>
      <c r="BK204" s="232">
        <f>SUM(BK205:BK206)</f>
        <v>0</v>
      </c>
    </row>
    <row r="205" s="2" customFormat="1" ht="16.5" customHeight="1">
      <c r="A205" s="38"/>
      <c r="B205" s="39"/>
      <c r="C205" s="233" t="s">
        <v>281</v>
      </c>
      <c r="D205" s="233" t="s">
        <v>118</v>
      </c>
      <c r="E205" s="234" t="s">
        <v>282</v>
      </c>
      <c r="F205" s="235" t="s">
        <v>283</v>
      </c>
      <c r="G205" s="236" t="s">
        <v>121</v>
      </c>
      <c r="H205" s="237">
        <v>11.35</v>
      </c>
      <c r="I205" s="238"/>
      <c r="J205" s="239">
        <f>ROUND(I205*H205,2)</f>
        <v>0</v>
      </c>
      <c r="K205" s="235" t="s">
        <v>122</v>
      </c>
      <c r="L205" s="44"/>
      <c r="M205" s="240" t="s">
        <v>1</v>
      </c>
      <c r="N205" s="241" t="s">
        <v>38</v>
      </c>
      <c r="O205" s="91"/>
      <c r="P205" s="242">
        <f>O205*H205</f>
        <v>0</v>
      </c>
      <c r="Q205" s="242">
        <v>0.40886800000000001</v>
      </c>
      <c r="R205" s="242">
        <f>Q205*H205</f>
        <v>4.6406517999999997</v>
      </c>
      <c r="S205" s="242">
        <v>0</v>
      </c>
      <c r="T205" s="243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4" t="s">
        <v>123</v>
      </c>
      <c r="AT205" s="244" t="s">
        <v>118</v>
      </c>
      <c r="AU205" s="244" t="s">
        <v>82</v>
      </c>
      <c r="AY205" s="17" t="s">
        <v>117</v>
      </c>
      <c r="BE205" s="245">
        <f>IF(N205="základní",J205,0)</f>
        <v>0</v>
      </c>
      <c r="BF205" s="245">
        <f>IF(N205="snížená",J205,0)</f>
        <v>0</v>
      </c>
      <c r="BG205" s="245">
        <f>IF(N205="zákl. přenesená",J205,0)</f>
        <v>0</v>
      </c>
      <c r="BH205" s="245">
        <f>IF(N205="sníž. přenesená",J205,0)</f>
        <v>0</v>
      </c>
      <c r="BI205" s="245">
        <f>IF(N205="nulová",J205,0)</f>
        <v>0</v>
      </c>
      <c r="BJ205" s="17" t="s">
        <v>80</v>
      </c>
      <c r="BK205" s="245">
        <f>ROUND(I205*H205,2)</f>
        <v>0</v>
      </c>
      <c r="BL205" s="17" t="s">
        <v>123</v>
      </c>
      <c r="BM205" s="244" t="s">
        <v>284</v>
      </c>
    </row>
    <row r="206" s="14" customFormat="1">
      <c r="A206" s="14"/>
      <c r="B206" s="257"/>
      <c r="C206" s="258"/>
      <c r="D206" s="248" t="s">
        <v>125</v>
      </c>
      <c r="E206" s="259" t="s">
        <v>1</v>
      </c>
      <c r="F206" s="260" t="s">
        <v>285</v>
      </c>
      <c r="G206" s="258"/>
      <c r="H206" s="261">
        <v>11.35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7" t="s">
        <v>125</v>
      </c>
      <c r="AU206" s="267" t="s">
        <v>82</v>
      </c>
      <c r="AV206" s="14" t="s">
        <v>82</v>
      </c>
      <c r="AW206" s="14" t="s">
        <v>30</v>
      </c>
      <c r="AX206" s="14" t="s">
        <v>80</v>
      </c>
      <c r="AY206" s="267" t="s">
        <v>117</v>
      </c>
    </row>
    <row r="207" s="12" customFormat="1" ht="22.8" customHeight="1">
      <c r="A207" s="12"/>
      <c r="B207" s="219"/>
      <c r="C207" s="220"/>
      <c r="D207" s="221" t="s">
        <v>72</v>
      </c>
      <c r="E207" s="292" t="s">
        <v>169</v>
      </c>
      <c r="F207" s="292" t="s">
        <v>286</v>
      </c>
      <c r="G207" s="220"/>
      <c r="H207" s="220"/>
      <c r="I207" s="223"/>
      <c r="J207" s="293">
        <f>BK207</f>
        <v>0</v>
      </c>
      <c r="K207" s="220"/>
      <c r="L207" s="225"/>
      <c r="M207" s="226"/>
      <c r="N207" s="227"/>
      <c r="O207" s="227"/>
      <c r="P207" s="228">
        <f>SUM(P208:P227)</f>
        <v>0</v>
      </c>
      <c r="Q207" s="227"/>
      <c r="R207" s="228">
        <f>SUM(R208:R227)</f>
        <v>12.915390128000002</v>
      </c>
      <c r="S207" s="227"/>
      <c r="T207" s="229">
        <f>SUM(T208:T227)</f>
        <v>113.18951999999999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0" t="s">
        <v>80</v>
      </c>
      <c r="AT207" s="231" t="s">
        <v>72</v>
      </c>
      <c r="AU207" s="231" t="s">
        <v>80</v>
      </c>
      <c r="AY207" s="230" t="s">
        <v>117</v>
      </c>
      <c r="BK207" s="232">
        <f>SUM(BK208:BK227)</f>
        <v>0</v>
      </c>
    </row>
    <row r="208" s="2" customFormat="1" ht="21.75" customHeight="1">
      <c r="A208" s="38"/>
      <c r="B208" s="39"/>
      <c r="C208" s="233" t="s">
        <v>287</v>
      </c>
      <c r="D208" s="233" t="s">
        <v>118</v>
      </c>
      <c r="E208" s="234" t="s">
        <v>288</v>
      </c>
      <c r="F208" s="235" t="s">
        <v>289</v>
      </c>
      <c r="G208" s="236" t="s">
        <v>266</v>
      </c>
      <c r="H208" s="237">
        <v>2</v>
      </c>
      <c r="I208" s="238"/>
      <c r="J208" s="239">
        <f>ROUND(I208*H208,2)</f>
        <v>0</v>
      </c>
      <c r="K208" s="235" t="s">
        <v>122</v>
      </c>
      <c r="L208" s="44"/>
      <c r="M208" s="240" t="s">
        <v>1</v>
      </c>
      <c r="N208" s="241" t="s">
        <v>38</v>
      </c>
      <c r="O208" s="91"/>
      <c r="P208" s="242">
        <f>O208*H208</f>
        <v>0</v>
      </c>
      <c r="Q208" s="242">
        <v>0.0064850000000000003</v>
      </c>
      <c r="R208" s="242">
        <f>Q208*H208</f>
        <v>0.012970000000000001</v>
      </c>
      <c r="S208" s="242">
        <v>0</v>
      </c>
      <c r="T208" s="243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4" t="s">
        <v>123</v>
      </c>
      <c r="AT208" s="244" t="s">
        <v>118</v>
      </c>
      <c r="AU208" s="244" t="s">
        <v>82</v>
      </c>
      <c r="AY208" s="17" t="s">
        <v>117</v>
      </c>
      <c r="BE208" s="245">
        <f>IF(N208="základní",J208,0)</f>
        <v>0</v>
      </c>
      <c r="BF208" s="245">
        <f>IF(N208="snížená",J208,0)</f>
        <v>0</v>
      </c>
      <c r="BG208" s="245">
        <f>IF(N208="zákl. přenesená",J208,0)</f>
        <v>0</v>
      </c>
      <c r="BH208" s="245">
        <f>IF(N208="sníž. přenesená",J208,0)</f>
        <v>0</v>
      </c>
      <c r="BI208" s="245">
        <f>IF(N208="nulová",J208,0)</f>
        <v>0</v>
      </c>
      <c r="BJ208" s="17" t="s">
        <v>80</v>
      </c>
      <c r="BK208" s="245">
        <f>ROUND(I208*H208,2)</f>
        <v>0</v>
      </c>
      <c r="BL208" s="17" t="s">
        <v>123</v>
      </c>
      <c r="BM208" s="244" t="s">
        <v>290</v>
      </c>
    </row>
    <row r="209" s="14" customFormat="1">
      <c r="A209" s="14"/>
      <c r="B209" s="257"/>
      <c r="C209" s="258"/>
      <c r="D209" s="248" t="s">
        <v>125</v>
      </c>
      <c r="E209" s="259" t="s">
        <v>1</v>
      </c>
      <c r="F209" s="260" t="s">
        <v>82</v>
      </c>
      <c r="G209" s="258"/>
      <c r="H209" s="261">
        <v>2</v>
      </c>
      <c r="I209" s="262"/>
      <c r="J209" s="258"/>
      <c r="K209" s="258"/>
      <c r="L209" s="263"/>
      <c r="M209" s="264"/>
      <c r="N209" s="265"/>
      <c r="O209" s="265"/>
      <c r="P209" s="265"/>
      <c r="Q209" s="265"/>
      <c r="R209" s="265"/>
      <c r="S209" s="265"/>
      <c r="T209" s="26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7" t="s">
        <v>125</v>
      </c>
      <c r="AU209" s="267" t="s">
        <v>82</v>
      </c>
      <c r="AV209" s="14" t="s">
        <v>82</v>
      </c>
      <c r="AW209" s="14" t="s">
        <v>30</v>
      </c>
      <c r="AX209" s="14" t="s">
        <v>73</v>
      </c>
      <c r="AY209" s="267" t="s">
        <v>117</v>
      </c>
    </row>
    <row r="210" s="2" customFormat="1" ht="21.75" customHeight="1">
      <c r="A210" s="38"/>
      <c r="B210" s="39"/>
      <c r="C210" s="233" t="s">
        <v>291</v>
      </c>
      <c r="D210" s="233" t="s">
        <v>118</v>
      </c>
      <c r="E210" s="234" t="s">
        <v>292</v>
      </c>
      <c r="F210" s="235" t="s">
        <v>293</v>
      </c>
      <c r="G210" s="236" t="s">
        <v>121</v>
      </c>
      <c r="H210" s="237">
        <v>83.5</v>
      </c>
      <c r="I210" s="238"/>
      <c r="J210" s="239">
        <f>ROUND(I210*H210,2)</f>
        <v>0</v>
      </c>
      <c r="K210" s="235" t="s">
        <v>122</v>
      </c>
      <c r="L210" s="44"/>
      <c r="M210" s="240" t="s">
        <v>1</v>
      </c>
      <c r="N210" s="241" t="s">
        <v>38</v>
      </c>
      <c r="O210" s="91"/>
      <c r="P210" s="242">
        <f>O210*H210</f>
        <v>0</v>
      </c>
      <c r="Q210" s="242">
        <v>0</v>
      </c>
      <c r="R210" s="242">
        <f>Q210*H210</f>
        <v>0</v>
      </c>
      <c r="S210" s="242">
        <v>0</v>
      </c>
      <c r="T210" s="24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4" t="s">
        <v>123</v>
      </c>
      <c r="AT210" s="244" t="s">
        <v>118</v>
      </c>
      <c r="AU210" s="244" t="s">
        <v>82</v>
      </c>
      <c r="AY210" s="17" t="s">
        <v>117</v>
      </c>
      <c r="BE210" s="245">
        <f>IF(N210="základní",J210,0)</f>
        <v>0</v>
      </c>
      <c r="BF210" s="245">
        <f>IF(N210="snížená",J210,0)</f>
        <v>0</v>
      </c>
      <c r="BG210" s="245">
        <f>IF(N210="zákl. přenesená",J210,0)</f>
        <v>0</v>
      </c>
      <c r="BH210" s="245">
        <f>IF(N210="sníž. přenesená",J210,0)</f>
        <v>0</v>
      </c>
      <c r="BI210" s="245">
        <f>IF(N210="nulová",J210,0)</f>
        <v>0</v>
      </c>
      <c r="BJ210" s="17" t="s">
        <v>80</v>
      </c>
      <c r="BK210" s="245">
        <f>ROUND(I210*H210,2)</f>
        <v>0</v>
      </c>
      <c r="BL210" s="17" t="s">
        <v>123</v>
      </c>
      <c r="BM210" s="244" t="s">
        <v>294</v>
      </c>
    </row>
    <row r="211" s="14" customFormat="1">
      <c r="A211" s="14"/>
      <c r="B211" s="257"/>
      <c r="C211" s="258"/>
      <c r="D211" s="248" t="s">
        <v>125</v>
      </c>
      <c r="E211" s="259" t="s">
        <v>1</v>
      </c>
      <c r="F211" s="260" t="s">
        <v>295</v>
      </c>
      <c r="G211" s="258"/>
      <c r="H211" s="261">
        <v>22.699999999999999</v>
      </c>
      <c r="I211" s="262"/>
      <c r="J211" s="258"/>
      <c r="K211" s="258"/>
      <c r="L211" s="263"/>
      <c r="M211" s="264"/>
      <c r="N211" s="265"/>
      <c r="O211" s="265"/>
      <c r="P211" s="265"/>
      <c r="Q211" s="265"/>
      <c r="R211" s="265"/>
      <c r="S211" s="265"/>
      <c r="T211" s="26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7" t="s">
        <v>125</v>
      </c>
      <c r="AU211" s="267" t="s">
        <v>82</v>
      </c>
      <c r="AV211" s="14" t="s">
        <v>82</v>
      </c>
      <c r="AW211" s="14" t="s">
        <v>30</v>
      </c>
      <c r="AX211" s="14" t="s">
        <v>73</v>
      </c>
      <c r="AY211" s="267" t="s">
        <v>117</v>
      </c>
    </row>
    <row r="212" s="14" customFormat="1">
      <c r="A212" s="14"/>
      <c r="B212" s="257"/>
      <c r="C212" s="258"/>
      <c r="D212" s="248" t="s">
        <v>125</v>
      </c>
      <c r="E212" s="259" t="s">
        <v>1</v>
      </c>
      <c r="F212" s="260" t="s">
        <v>296</v>
      </c>
      <c r="G212" s="258"/>
      <c r="H212" s="261">
        <v>60.799999999999997</v>
      </c>
      <c r="I212" s="262"/>
      <c r="J212" s="258"/>
      <c r="K212" s="258"/>
      <c r="L212" s="263"/>
      <c r="M212" s="264"/>
      <c r="N212" s="265"/>
      <c r="O212" s="265"/>
      <c r="P212" s="265"/>
      <c r="Q212" s="265"/>
      <c r="R212" s="265"/>
      <c r="S212" s="265"/>
      <c r="T212" s="26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7" t="s">
        <v>125</v>
      </c>
      <c r="AU212" s="267" t="s">
        <v>82</v>
      </c>
      <c r="AV212" s="14" t="s">
        <v>82</v>
      </c>
      <c r="AW212" s="14" t="s">
        <v>30</v>
      </c>
      <c r="AX212" s="14" t="s">
        <v>73</v>
      </c>
      <c r="AY212" s="267" t="s">
        <v>117</v>
      </c>
    </row>
    <row r="213" s="15" customFormat="1">
      <c r="A213" s="15"/>
      <c r="B213" s="268"/>
      <c r="C213" s="269"/>
      <c r="D213" s="248" t="s">
        <v>125</v>
      </c>
      <c r="E213" s="270" t="s">
        <v>1</v>
      </c>
      <c r="F213" s="271" t="s">
        <v>129</v>
      </c>
      <c r="G213" s="269"/>
      <c r="H213" s="272">
        <v>83.5</v>
      </c>
      <c r="I213" s="273"/>
      <c r="J213" s="269"/>
      <c r="K213" s="269"/>
      <c r="L213" s="274"/>
      <c r="M213" s="275"/>
      <c r="N213" s="276"/>
      <c r="O213" s="276"/>
      <c r="P213" s="276"/>
      <c r="Q213" s="276"/>
      <c r="R213" s="276"/>
      <c r="S213" s="276"/>
      <c r="T213" s="277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8" t="s">
        <v>125</v>
      </c>
      <c r="AU213" s="278" t="s">
        <v>82</v>
      </c>
      <c r="AV213" s="15" t="s">
        <v>123</v>
      </c>
      <c r="AW213" s="15" t="s">
        <v>30</v>
      </c>
      <c r="AX213" s="15" t="s">
        <v>80</v>
      </c>
      <c r="AY213" s="278" t="s">
        <v>117</v>
      </c>
    </row>
    <row r="214" s="2" customFormat="1" ht="21.75" customHeight="1">
      <c r="A214" s="38"/>
      <c r="B214" s="39"/>
      <c r="C214" s="233" t="s">
        <v>297</v>
      </c>
      <c r="D214" s="233" t="s">
        <v>118</v>
      </c>
      <c r="E214" s="234" t="s">
        <v>298</v>
      </c>
      <c r="F214" s="235" t="s">
        <v>299</v>
      </c>
      <c r="G214" s="236" t="s">
        <v>121</v>
      </c>
      <c r="H214" s="237">
        <v>42.560000000000002</v>
      </c>
      <c r="I214" s="238"/>
      <c r="J214" s="239">
        <f>ROUND(I214*H214,2)</f>
        <v>0</v>
      </c>
      <c r="K214" s="235" t="s">
        <v>122</v>
      </c>
      <c r="L214" s="44"/>
      <c r="M214" s="240" t="s">
        <v>1</v>
      </c>
      <c r="N214" s="241" t="s">
        <v>38</v>
      </c>
      <c r="O214" s="91"/>
      <c r="P214" s="242">
        <f>O214*H214</f>
        <v>0</v>
      </c>
      <c r="Q214" s="242">
        <v>0</v>
      </c>
      <c r="R214" s="242">
        <f>Q214*H214</f>
        <v>0</v>
      </c>
      <c r="S214" s="242">
        <v>0.0395</v>
      </c>
      <c r="T214" s="243">
        <f>S214*H214</f>
        <v>1.6811200000000002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4" t="s">
        <v>123</v>
      </c>
      <c r="AT214" s="244" t="s">
        <v>118</v>
      </c>
      <c r="AU214" s="244" t="s">
        <v>82</v>
      </c>
      <c r="AY214" s="17" t="s">
        <v>117</v>
      </c>
      <c r="BE214" s="245">
        <f>IF(N214="základní",J214,0)</f>
        <v>0</v>
      </c>
      <c r="BF214" s="245">
        <f>IF(N214="snížená",J214,0)</f>
        <v>0</v>
      </c>
      <c r="BG214" s="245">
        <f>IF(N214="zákl. přenesená",J214,0)</f>
        <v>0</v>
      </c>
      <c r="BH214" s="245">
        <f>IF(N214="sníž. přenesená",J214,0)</f>
        <v>0</v>
      </c>
      <c r="BI214" s="245">
        <f>IF(N214="nulová",J214,0)</f>
        <v>0</v>
      </c>
      <c r="BJ214" s="17" t="s">
        <v>80</v>
      </c>
      <c r="BK214" s="245">
        <f>ROUND(I214*H214,2)</f>
        <v>0</v>
      </c>
      <c r="BL214" s="17" t="s">
        <v>123</v>
      </c>
      <c r="BM214" s="244" t="s">
        <v>300</v>
      </c>
    </row>
    <row r="215" s="14" customFormat="1">
      <c r="A215" s="14"/>
      <c r="B215" s="257"/>
      <c r="C215" s="258"/>
      <c r="D215" s="248" t="s">
        <v>125</v>
      </c>
      <c r="E215" s="259" t="s">
        <v>1</v>
      </c>
      <c r="F215" s="260" t="s">
        <v>301</v>
      </c>
      <c r="G215" s="258"/>
      <c r="H215" s="261">
        <v>42.560000000000002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7" t="s">
        <v>125</v>
      </c>
      <c r="AU215" s="267" t="s">
        <v>82</v>
      </c>
      <c r="AV215" s="14" t="s">
        <v>82</v>
      </c>
      <c r="AW215" s="14" t="s">
        <v>30</v>
      </c>
      <c r="AX215" s="14" t="s">
        <v>80</v>
      </c>
      <c r="AY215" s="267" t="s">
        <v>117</v>
      </c>
    </row>
    <row r="216" s="2" customFormat="1" ht="21.75" customHeight="1">
      <c r="A216" s="38"/>
      <c r="B216" s="39"/>
      <c r="C216" s="233" t="s">
        <v>302</v>
      </c>
      <c r="D216" s="233" t="s">
        <v>118</v>
      </c>
      <c r="E216" s="234" t="s">
        <v>303</v>
      </c>
      <c r="F216" s="235" t="s">
        <v>304</v>
      </c>
      <c r="G216" s="236" t="s">
        <v>154</v>
      </c>
      <c r="H216" s="237">
        <v>22.300000000000001</v>
      </c>
      <c r="I216" s="238"/>
      <c r="J216" s="239">
        <f>ROUND(I216*H216,2)</f>
        <v>0</v>
      </c>
      <c r="K216" s="235" t="s">
        <v>122</v>
      </c>
      <c r="L216" s="44"/>
      <c r="M216" s="240" t="s">
        <v>1</v>
      </c>
      <c r="N216" s="241" t="s">
        <v>38</v>
      </c>
      <c r="O216" s="91"/>
      <c r="P216" s="242">
        <f>O216*H216</f>
        <v>0</v>
      </c>
      <c r="Q216" s="242">
        <v>0</v>
      </c>
      <c r="R216" s="242">
        <f>Q216*H216</f>
        <v>0</v>
      </c>
      <c r="S216" s="242">
        <v>2.5</v>
      </c>
      <c r="T216" s="243">
        <f>S216*H216</f>
        <v>55.75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4" t="s">
        <v>123</v>
      </c>
      <c r="AT216" s="244" t="s">
        <v>118</v>
      </c>
      <c r="AU216" s="244" t="s">
        <v>82</v>
      </c>
      <c r="AY216" s="17" t="s">
        <v>117</v>
      </c>
      <c r="BE216" s="245">
        <f>IF(N216="základní",J216,0)</f>
        <v>0</v>
      </c>
      <c r="BF216" s="245">
        <f>IF(N216="snížená",J216,0)</f>
        <v>0</v>
      </c>
      <c r="BG216" s="245">
        <f>IF(N216="zákl. přenesená",J216,0)</f>
        <v>0</v>
      </c>
      <c r="BH216" s="245">
        <f>IF(N216="sníž. přenesená",J216,0)</f>
        <v>0</v>
      </c>
      <c r="BI216" s="245">
        <f>IF(N216="nulová",J216,0)</f>
        <v>0</v>
      </c>
      <c r="BJ216" s="17" t="s">
        <v>80</v>
      </c>
      <c r="BK216" s="245">
        <f>ROUND(I216*H216,2)</f>
        <v>0</v>
      </c>
      <c r="BL216" s="17" t="s">
        <v>123</v>
      </c>
      <c r="BM216" s="244" t="s">
        <v>305</v>
      </c>
    </row>
    <row r="217" s="14" customFormat="1">
      <c r="A217" s="14"/>
      <c r="B217" s="257"/>
      <c r="C217" s="258"/>
      <c r="D217" s="248" t="s">
        <v>125</v>
      </c>
      <c r="E217" s="259" t="s">
        <v>1</v>
      </c>
      <c r="F217" s="260" t="s">
        <v>306</v>
      </c>
      <c r="G217" s="258"/>
      <c r="H217" s="261">
        <v>9.6999999999999993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7" t="s">
        <v>125</v>
      </c>
      <c r="AU217" s="267" t="s">
        <v>82</v>
      </c>
      <c r="AV217" s="14" t="s">
        <v>82</v>
      </c>
      <c r="AW217" s="14" t="s">
        <v>30</v>
      </c>
      <c r="AX217" s="14" t="s">
        <v>73</v>
      </c>
      <c r="AY217" s="267" t="s">
        <v>117</v>
      </c>
    </row>
    <row r="218" s="14" customFormat="1">
      <c r="A218" s="14"/>
      <c r="B218" s="257"/>
      <c r="C218" s="258"/>
      <c r="D218" s="248" t="s">
        <v>125</v>
      </c>
      <c r="E218" s="259" t="s">
        <v>1</v>
      </c>
      <c r="F218" s="260" t="s">
        <v>307</v>
      </c>
      <c r="G218" s="258"/>
      <c r="H218" s="261">
        <v>12.6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7" t="s">
        <v>125</v>
      </c>
      <c r="AU218" s="267" t="s">
        <v>82</v>
      </c>
      <c r="AV218" s="14" t="s">
        <v>82</v>
      </c>
      <c r="AW218" s="14" t="s">
        <v>30</v>
      </c>
      <c r="AX218" s="14" t="s">
        <v>73</v>
      </c>
      <c r="AY218" s="267" t="s">
        <v>117</v>
      </c>
    </row>
    <row r="219" s="15" customFormat="1">
      <c r="A219" s="15"/>
      <c r="B219" s="268"/>
      <c r="C219" s="269"/>
      <c r="D219" s="248" t="s">
        <v>125</v>
      </c>
      <c r="E219" s="270" t="s">
        <v>1</v>
      </c>
      <c r="F219" s="271" t="s">
        <v>129</v>
      </c>
      <c r="G219" s="269"/>
      <c r="H219" s="272">
        <v>22.299999999999997</v>
      </c>
      <c r="I219" s="273"/>
      <c r="J219" s="269"/>
      <c r="K219" s="269"/>
      <c r="L219" s="274"/>
      <c r="M219" s="275"/>
      <c r="N219" s="276"/>
      <c r="O219" s="276"/>
      <c r="P219" s="276"/>
      <c r="Q219" s="276"/>
      <c r="R219" s="276"/>
      <c r="S219" s="276"/>
      <c r="T219" s="277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8" t="s">
        <v>125</v>
      </c>
      <c r="AU219" s="278" t="s">
        <v>82</v>
      </c>
      <c r="AV219" s="15" t="s">
        <v>123</v>
      </c>
      <c r="AW219" s="15" t="s">
        <v>30</v>
      </c>
      <c r="AX219" s="15" t="s">
        <v>80</v>
      </c>
      <c r="AY219" s="278" t="s">
        <v>117</v>
      </c>
    </row>
    <row r="220" s="2" customFormat="1" ht="21.75" customHeight="1">
      <c r="A220" s="38"/>
      <c r="B220" s="39"/>
      <c r="C220" s="233" t="s">
        <v>308</v>
      </c>
      <c r="D220" s="233" t="s">
        <v>118</v>
      </c>
      <c r="E220" s="234" t="s">
        <v>309</v>
      </c>
      <c r="F220" s="235" t="s">
        <v>310</v>
      </c>
      <c r="G220" s="236" t="s">
        <v>154</v>
      </c>
      <c r="H220" s="237">
        <v>22.300000000000001</v>
      </c>
      <c r="I220" s="238"/>
      <c r="J220" s="239">
        <f>ROUND(I220*H220,2)</f>
        <v>0</v>
      </c>
      <c r="K220" s="235" t="s">
        <v>122</v>
      </c>
      <c r="L220" s="44"/>
      <c r="M220" s="240" t="s">
        <v>1</v>
      </c>
      <c r="N220" s="241" t="s">
        <v>38</v>
      </c>
      <c r="O220" s="91"/>
      <c r="P220" s="242">
        <f>O220*H220</f>
        <v>0</v>
      </c>
      <c r="Q220" s="242">
        <v>0.50375000000000003</v>
      </c>
      <c r="R220" s="242">
        <f>Q220*H220</f>
        <v>11.233625000000002</v>
      </c>
      <c r="S220" s="242">
        <v>2.5</v>
      </c>
      <c r="T220" s="243">
        <f>S220*H220</f>
        <v>55.75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4" t="s">
        <v>123</v>
      </c>
      <c r="AT220" s="244" t="s">
        <v>118</v>
      </c>
      <c r="AU220" s="244" t="s">
        <v>82</v>
      </c>
      <c r="AY220" s="17" t="s">
        <v>117</v>
      </c>
      <c r="BE220" s="245">
        <f>IF(N220="základní",J220,0)</f>
        <v>0</v>
      </c>
      <c r="BF220" s="245">
        <f>IF(N220="snížená",J220,0)</f>
        <v>0</v>
      </c>
      <c r="BG220" s="245">
        <f>IF(N220="zákl. přenesená",J220,0)</f>
        <v>0</v>
      </c>
      <c r="BH220" s="245">
        <f>IF(N220="sníž. přenesená",J220,0)</f>
        <v>0</v>
      </c>
      <c r="BI220" s="245">
        <f>IF(N220="nulová",J220,0)</f>
        <v>0</v>
      </c>
      <c r="BJ220" s="17" t="s">
        <v>80</v>
      </c>
      <c r="BK220" s="245">
        <f>ROUND(I220*H220,2)</f>
        <v>0</v>
      </c>
      <c r="BL220" s="17" t="s">
        <v>123</v>
      </c>
      <c r="BM220" s="244" t="s">
        <v>311</v>
      </c>
    </row>
    <row r="221" s="14" customFormat="1">
      <c r="A221" s="14"/>
      <c r="B221" s="257"/>
      <c r="C221" s="258"/>
      <c r="D221" s="248" t="s">
        <v>125</v>
      </c>
      <c r="E221" s="259" t="s">
        <v>1</v>
      </c>
      <c r="F221" s="260" t="s">
        <v>312</v>
      </c>
      <c r="G221" s="258"/>
      <c r="H221" s="261">
        <v>9.6999999999999993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7" t="s">
        <v>125</v>
      </c>
      <c r="AU221" s="267" t="s">
        <v>82</v>
      </c>
      <c r="AV221" s="14" t="s">
        <v>82</v>
      </c>
      <c r="AW221" s="14" t="s">
        <v>30</v>
      </c>
      <c r="AX221" s="14" t="s">
        <v>73</v>
      </c>
      <c r="AY221" s="267" t="s">
        <v>117</v>
      </c>
    </row>
    <row r="222" s="14" customFormat="1">
      <c r="A222" s="14"/>
      <c r="B222" s="257"/>
      <c r="C222" s="258"/>
      <c r="D222" s="248" t="s">
        <v>125</v>
      </c>
      <c r="E222" s="259" t="s">
        <v>1</v>
      </c>
      <c r="F222" s="260" t="s">
        <v>313</v>
      </c>
      <c r="G222" s="258"/>
      <c r="H222" s="261">
        <v>12.6</v>
      </c>
      <c r="I222" s="262"/>
      <c r="J222" s="258"/>
      <c r="K222" s="258"/>
      <c r="L222" s="263"/>
      <c r="M222" s="264"/>
      <c r="N222" s="265"/>
      <c r="O222" s="265"/>
      <c r="P222" s="265"/>
      <c r="Q222" s="265"/>
      <c r="R222" s="265"/>
      <c r="S222" s="265"/>
      <c r="T222" s="26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7" t="s">
        <v>125</v>
      </c>
      <c r="AU222" s="267" t="s">
        <v>82</v>
      </c>
      <c r="AV222" s="14" t="s">
        <v>82</v>
      </c>
      <c r="AW222" s="14" t="s">
        <v>30</v>
      </c>
      <c r="AX222" s="14" t="s">
        <v>73</v>
      </c>
      <c r="AY222" s="267" t="s">
        <v>117</v>
      </c>
    </row>
    <row r="223" s="15" customFormat="1">
      <c r="A223" s="15"/>
      <c r="B223" s="268"/>
      <c r="C223" s="269"/>
      <c r="D223" s="248" t="s">
        <v>125</v>
      </c>
      <c r="E223" s="270" t="s">
        <v>1</v>
      </c>
      <c r="F223" s="271" t="s">
        <v>129</v>
      </c>
      <c r="G223" s="269"/>
      <c r="H223" s="272">
        <v>22.299999999999997</v>
      </c>
      <c r="I223" s="273"/>
      <c r="J223" s="269"/>
      <c r="K223" s="269"/>
      <c r="L223" s="274"/>
      <c r="M223" s="275"/>
      <c r="N223" s="276"/>
      <c r="O223" s="276"/>
      <c r="P223" s="276"/>
      <c r="Q223" s="276"/>
      <c r="R223" s="276"/>
      <c r="S223" s="276"/>
      <c r="T223" s="27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8" t="s">
        <v>125</v>
      </c>
      <c r="AU223" s="278" t="s">
        <v>82</v>
      </c>
      <c r="AV223" s="15" t="s">
        <v>123</v>
      </c>
      <c r="AW223" s="15" t="s">
        <v>30</v>
      </c>
      <c r="AX223" s="15" t="s">
        <v>80</v>
      </c>
      <c r="AY223" s="278" t="s">
        <v>117</v>
      </c>
    </row>
    <row r="224" s="2" customFormat="1" ht="21.75" customHeight="1">
      <c r="A224" s="38"/>
      <c r="B224" s="39"/>
      <c r="C224" s="233" t="s">
        <v>314</v>
      </c>
      <c r="D224" s="233" t="s">
        <v>118</v>
      </c>
      <c r="E224" s="234" t="s">
        <v>315</v>
      </c>
      <c r="F224" s="235" t="s">
        <v>316</v>
      </c>
      <c r="G224" s="236" t="s">
        <v>121</v>
      </c>
      <c r="H224" s="237">
        <v>42.560000000000002</v>
      </c>
      <c r="I224" s="238"/>
      <c r="J224" s="239">
        <f>ROUND(I224*H224,2)</f>
        <v>0</v>
      </c>
      <c r="K224" s="235" t="s">
        <v>122</v>
      </c>
      <c r="L224" s="44"/>
      <c r="M224" s="240" t="s">
        <v>1</v>
      </c>
      <c r="N224" s="241" t="s">
        <v>38</v>
      </c>
      <c r="O224" s="91"/>
      <c r="P224" s="242">
        <f>O224*H224</f>
        <v>0</v>
      </c>
      <c r="Q224" s="242">
        <v>0.039081999999999999</v>
      </c>
      <c r="R224" s="242">
        <f>Q224*H224</f>
        <v>1.66332992</v>
      </c>
      <c r="S224" s="242">
        <v>0</v>
      </c>
      <c r="T224" s="243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4" t="s">
        <v>123</v>
      </c>
      <c r="AT224" s="244" t="s">
        <v>118</v>
      </c>
      <c r="AU224" s="244" t="s">
        <v>82</v>
      </c>
      <c r="AY224" s="17" t="s">
        <v>117</v>
      </c>
      <c r="BE224" s="245">
        <f>IF(N224="základní",J224,0)</f>
        <v>0</v>
      </c>
      <c r="BF224" s="245">
        <f>IF(N224="snížená",J224,0)</f>
        <v>0</v>
      </c>
      <c r="BG224" s="245">
        <f>IF(N224="zákl. přenesená",J224,0)</f>
        <v>0</v>
      </c>
      <c r="BH224" s="245">
        <f>IF(N224="sníž. přenesená",J224,0)</f>
        <v>0</v>
      </c>
      <c r="BI224" s="245">
        <f>IF(N224="nulová",J224,0)</f>
        <v>0</v>
      </c>
      <c r="BJ224" s="17" t="s">
        <v>80</v>
      </c>
      <c r="BK224" s="245">
        <f>ROUND(I224*H224,2)</f>
        <v>0</v>
      </c>
      <c r="BL224" s="17" t="s">
        <v>123</v>
      </c>
      <c r="BM224" s="244" t="s">
        <v>317</v>
      </c>
    </row>
    <row r="225" s="14" customFormat="1">
      <c r="A225" s="14"/>
      <c r="B225" s="257"/>
      <c r="C225" s="258"/>
      <c r="D225" s="248" t="s">
        <v>125</v>
      </c>
      <c r="E225" s="259" t="s">
        <v>1</v>
      </c>
      <c r="F225" s="260" t="s">
        <v>301</v>
      </c>
      <c r="G225" s="258"/>
      <c r="H225" s="261">
        <v>42.560000000000002</v>
      </c>
      <c r="I225" s="262"/>
      <c r="J225" s="258"/>
      <c r="K225" s="258"/>
      <c r="L225" s="263"/>
      <c r="M225" s="264"/>
      <c r="N225" s="265"/>
      <c r="O225" s="265"/>
      <c r="P225" s="265"/>
      <c r="Q225" s="265"/>
      <c r="R225" s="265"/>
      <c r="S225" s="265"/>
      <c r="T225" s="26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7" t="s">
        <v>125</v>
      </c>
      <c r="AU225" s="267" t="s">
        <v>82</v>
      </c>
      <c r="AV225" s="14" t="s">
        <v>82</v>
      </c>
      <c r="AW225" s="14" t="s">
        <v>30</v>
      </c>
      <c r="AX225" s="14" t="s">
        <v>80</v>
      </c>
      <c r="AY225" s="267" t="s">
        <v>117</v>
      </c>
    </row>
    <row r="226" s="2" customFormat="1" ht="21.75" customHeight="1">
      <c r="A226" s="38"/>
      <c r="B226" s="39"/>
      <c r="C226" s="233" t="s">
        <v>318</v>
      </c>
      <c r="D226" s="233" t="s">
        <v>118</v>
      </c>
      <c r="E226" s="234" t="s">
        <v>319</v>
      </c>
      <c r="F226" s="235" t="s">
        <v>320</v>
      </c>
      <c r="G226" s="236" t="s">
        <v>137</v>
      </c>
      <c r="H226" s="237">
        <v>8.4000000000000004</v>
      </c>
      <c r="I226" s="238"/>
      <c r="J226" s="239">
        <f>ROUND(I226*H226,2)</f>
        <v>0</v>
      </c>
      <c r="K226" s="235" t="s">
        <v>122</v>
      </c>
      <c r="L226" s="44"/>
      <c r="M226" s="240" t="s">
        <v>1</v>
      </c>
      <c r="N226" s="241" t="s">
        <v>38</v>
      </c>
      <c r="O226" s="91"/>
      <c r="P226" s="242">
        <f>O226*H226</f>
        <v>0</v>
      </c>
      <c r="Q226" s="242">
        <v>0.00065061999999999997</v>
      </c>
      <c r="R226" s="242">
        <f>Q226*H226</f>
        <v>0.005465208</v>
      </c>
      <c r="S226" s="242">
        <v>0.001</v>
      </c>
      <c r="T226" s="243">
        <f>S226*H226</f>
        <v>0.0084000000000000012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4" t="s">
        <v>123</v>
      </c>
      <c r="AT226" s="244" t="s">
        <v>118</v>
      </c>
      <c r="AU226" s="244" t="s">
        <v>82</v>
      </c>
      <c r="AY226" s="17" t="s">
        <v>117</v>
      </c>
      <c r="BE226" s="245">
        <f>IF(N226="základní",J226,0)</f>
        <v>0</v>
      </c>
      <c r="BF226" s="245">
        <f>IF(N226="snížená",J226,0)</f>
        <v>0</v>
      </c>
      <c r="BG226" s="245">
        <f>IF(N226="zákl. přenesená",J226,0)</f>
        <v>0</v>
      </c>
      <c r="BH226" s="245">
        <f>IF(N226="sníž. přenesená",J226,0)</f>
        <v>0</v>
      </c>
      <c r="BI226" s="245">
        <f>IF(N226="nulová",J226,0)</f>
        <v>0</v>
      </c>
      <c r="BJ226" s="17" t="s">
        <v>80</v>
      </c>
      <c r="BK226" s="245">
        <f>ROUND(I226*H226,2)</f>
        <v>0</v>
      </c>
      <c r="BL226" s="17" t="s">
        <v>123</v>
      </c>
      <c r="BM226" s="244" t="s">
        <v>321</v>
      </c>
    </row>
    <row r="227" s="14" customFormat="1">
      <c r="A227" s="14"/>
      <c r="B227" s="257"/>
      <c r="C227" s="258"/>
      <c r="D227" s="248" t="s">
        <v>125</v>
      </c>
      <c r="E227" s="259" t="s">
        <v>1</v>
      </c>
      <c r="F227" s="260" t="s">
        <v>322</v>
      </c>
      <c r="G227" s="258"/>
      <c r="H227" s="261">
        <v>8.4000000000000004</v>
      </c>
      <c r="I227" s="262"/>
      <c r="J227" s="258"/>
      <c r="K227" s="258"/>
      <c r="L227" s="263"/>
      <c r="M227" s="264"/>
      <c r="N227" s="265"/>
      <c r="O227" s="265"/>
      <c r="P227" s="265"/>
      <c r="Q227" s="265"/>
      <c r="R227" s="265"/>
      <c r="S227" s="265"/>
      <c r="T227" s="26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7" t="s">
        <v>125</v>
      </c>
      <c r="AU227" s="267" t="s">
        <v>82</v>
      </c>
      <c r="AV227" s="14" t="s">
        <v>82</v>
      </c>
      <c r="AW227" s="14" t="s">
        <v>30</v>
      </c>
      <c r="AX227" s="14" t="s">
        <v>80</v>
      </c>
      <c r="AY227" s="267" t="s">
        <v>117</v>
      </c>
    </row>
    <row r="228" s="12" customFormat="1" ht="22.8" customHeight="1">
      <c r="A228" s="12"/>
      <c r="B228" s="219"/>
      <c r="C228" s="220"/>
      <c r="D228" s="221" t="s">
        <v>72</v>
      </c>
      <c r="E228" s="292" t="s">
        <v>323</v>
      </c>
      <c r="F228" s="292" t="s">
        <v>324</v>
      </c>
      <c r="G228" s="220"/>
      <c r="H228" s="220"/>
      <c r="I228" s="223"/>
      <c r="J228" s="293">
        <f>BK228</f>
        <v>0</v>
      </c>
      <c r="K228" s="220"/>
      <c r="L228" s="225"/>
      <c r="M228" s="226"/>
      <c r="N228" s="227"/>
      <c r="O228" s="227"/>
      <c r="P228" s="228">
        <f>SUM(P229:P234)</f>
        <v>0</v>
      </c>
      <c r="Q228" s="227"/>
      <c r="R228" s="228">
        <f>SUM(R229:R234)</f>
        <v>0</v>
      </c>
      <c r="S228" s="227"/>
      <c r="T228" s="229">
        <f>SUM(T229:T234)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30" t="s">
        <v>80</v>
      </c>
      <c r="AT228" s="231" t="s">
        <v>72</v>
      </c>
      <c r="AU228" s="231" t="s">
        <v>80</v>
      </c>
      <c r="AY228" s="230" t="s">
        <v>117</v>
      </c>
      <c r="BK228" s="232">
        <f>SUM(BK229:BK234)</f>
        <v>0</v>
      </c>
    </row>
    <row r="229" s="2" customFormat="1" ht="16.5" customHeight="1">
      <c r="A229" s="38"/>
      <c r="B229" s="39"/>
      <c r="C229" s="233" t="s">
        <v>325</v>
      </c>
      <c r="D229" s="233" t="s">
        <v>118</v>
      </c>
      <c r="E229" s="234" t="s">
        <v>326</v>
      </c>
      <c r="F229" s="235" t="s">
        <v>327</v>
      </c>
      <c r="G229" s="236" t="s">
        <v>173</v>
      </c>
      <c r="H229" s="237">
        <v>119.384</v>
      </c>
      <c r="I229" s="238"/>
      <c r="J229" s="239">
        <f>ROUND(I229*H229,2)</f>
        <v>0</v>
      </c>
      <c r="K229" s="235" t="s">
        <v>122</v>
      </c>
      <c r="L229" s="44"/>
      <c r="M229" s="240" t="s">
        <v>1</v>
      </c>
      <c r="N229" s="241" t="s">
        <v>38</v>
      </c>
      <c r="O229" s="91"/>
      <c r="P229" s="242">
        <f>O229*H229</f>
        <v>0</v>
      </c>
      <c r="Q229" s="242">
        <v>0</v>
      </c>
      <c r="R229" s="242">
        <f>Q229*H229</f>
        <v>0</v>
      </c>
      <c r="S229" s="242">
        <v>0</v>
      </c>
      <c r="T229" s="243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4" t="s">
        <v>123</v>
      </c>
      <c r="AT229" s="244" t="s">
        <v>118</v>
      </c>
      <c r="AU229" s="244" t="s">
        <v>82</v>
      </c>
      <c r="AY229" s="17" t="s">
        <v>117</v>
      </c>
      <c r="BE229" s="245">
        <f>IF(N229="základní",J229,0)</f>
        <v>0</v>
      </c>
      <c r="BF229" s="245">
        <f>IF(N229="snížená",J229,0)</f>
        <v>0</v>
      </c>
      <c r="BG229" s="245">
        <f>IF(N229="zákl. přenesená",J229,0)</f>
        <v>0</v>
      </c>
      <c r="BH229" s="245">
        <f>IF(N229="sníž. přenesená",J229,0)</f>
        <v>0</v>
      </c>
      <c r="BI229" s="245">
        <f>IF(N229="nulová",J229,0)</f>
        <v>0</v>
      </c>
      <c r="BJ229" s="17" t="s">
        <v>80</v>
      </c>
      <c r="BK229" s="245">
        <f>ROUND(I229*H229,2)</f>
        <v>0</v>
      </c>
      <c r="BL229" s="17" t="s">
        <v>123</v>
      </c>
      <c r="BM229" s="244" t="s">
        <v>328</v>
      </c>
    </row>
    <row r="230" s="2" customFormat="1" ht="16.5" customHeight="1">
      <c r="A230" s="38"/>
      <c r="B230" s="39"/>
      <c r="C230" s="233" t="s">
        <v>329</v>
      </c>
      <c r="D230" s="233" t="s">
        <v>118</v>
      </c>
      <c r="E230" s="234" t="s">
        <v>330</v>
      </c>
      <c r="F230" s="235" t="s">
        <v>331</v>
      </c>
      <c r="G230" s="236" t="s">
        <v>173</v>
      </c>
      <c r="H230" s="237">
        <v>119.384</v>
      </c>
      <c r="I230" s="238"/>
      <c r="J230" s="239">
        <f>ROUND(I230*H230,2)</f>
        <v>0</v>
      </c>
      <c r="K230" s="235" t="s">
        <v>122</v>
      </c>
      <c r="L230" s="44"/>
      <c r="M230" s="240" t="s">
        <v>1</v>
      </c>
      <c r="N230" s="241" t="s">
        <v>38</v>
      </c>
      <c r="O230" s="91"/>
      <c r="P230" s="242">
        <f>O230*H230</f>
        <v>0</v>
      </c>
      <c r="Q230" s="242">
        <v>0</v>
      </c>
      <c r="R230" s="242">
        <f>Q230*H230</f>
        <v>0</v>
      </c>
      <c r="S230" s="242">
        <v>0</v>
      </c>
      <c r="T230" s="243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4" t="s">
        <v>123</v>
      </c>
      <c r="AT230" s="244" t="s">
        <v>118</v>
      </c>
      <c r="AU230" s="244" t="s">
        <v>82</v>
      </c>
      <c r="AY230" s="17" t="s">
        <v>117</v>
      </c>
      <c r="BE230" s="245">
        <f>IF(N230="základní",J230,0)</f>
        <v>0</v>
      </c>
      <c r="BF230" s="245">
        <f>IF(N230="snížená",J230,0)</f>
        <v>0</v>
      </c>
      <c r="BG230" s="245">
        <f>IF(N230="zákl. přenesená",J230,0)</f>
        <v>0</v>
      </c>
      <c r="BH230" s="245">
        <f>IF(N230="sníž. přenesená",J230,0)</f>
        <v>0</v>
      </c>
      <c r="BI230" s="245">
        <f>IF(N230="nulová",J230,0)</f>
        <v>0</v>
      </c>
      <c r="BJ230" s="17" t="s">
        <v>80</v>
      </c>
      <c r="BK230" s="245">
        <f>ROUND(I230*H230,2)</f>
        <v>0</v>
      </c>
      <c r="BL230" s="17" t="s">
        <v>123</v>
      </c>
      <c r="BM230" s="244" t="s">
        <v>332</v>
      </c>
    </row>
    <row r="231" s="2" customFormat="1" ht="21.75" customHeight="1">
      <c r="A231" s="38"/>
      <c r="B231" s="39"/>
      <c r="C231" s="233" t="s">
        <v>182</v>
      </c>
      <c r="D231" s="233" t="s">
        <v>118</v>
      </c>
      <c r="E231" s="234" t="s">
        <v>333</v>
      </c>
      <c r="F231" s="235" t="s">
        <v>334</v>
      </c>
      <c r="G231" s="236" t="s">
        <v>173</v>
      </c>
      <c r="H231" s="237">
        <v>119.384</v>
      </c>
      <c r="I231" s="238"/>
      <c r="J231" s="239">
        <f>ROUND(I231*H231,2)</f>
        <v>0</v>
      </c>
      <c r="K231" s="235" t="s">
        <v>122</v>
      </c>
      <c r="L231" s="44"/>
      <c r="M231" s="240" t="s">
        <v>1</v>
      </c>
      <c r="N231" s="241" t="s">
        <v>38</v>
      </c>
      <c r="O231" s="91"/>
      <c r="P231" s="242">
        <f>O231*H231</f>
        <v>0</v>
      </c>
      <c r="Q231" s="242">
        <v>0</v>
      </c>
      <c r="R231" s="242">
        <f>Q231*H231</f>
        <v>0</v>
      </c>
      <c r="S231" s="242">
        <v>0</v>
      </c>
      <c r="T231" s="243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4" t="s">
        <v>123</v>
      </c>
      <c r="AT231" s="244" t="s">
        <v>118</v>
      </c>
      <c r="AU231" s="244" t="s">
        <v>82</v>
      </c>
      <c r="AY231" s="17" t="s">
        <v>117</v>
      </c>
      <c r="BE231" s="245">
        <f>IF(N231="základní",J231,0)</f>
        <v>0</v>
      </c>
      <c r="BF231" s="245">
        <f>IF(N231="snížená",J231,0)</f>
        <v>0</v>
      </c>
      <c r="BG231" s="245">
        <f>IF(N231="zákl. přenesená",J231,0)</f>
        <v>0</v>
      </c>
      <c r="BH231" s="245">
        <f>IF(N231="sníž. přenesená",J231,0)</f>
        <v>0</v>
      </c>
      <c r="BI231" s="245">
        <f>IF(N231="nulová",J231,0)</f>
        <v>0</v>
      </c>
      <c r="BJ231" s="17" t="s">
        <v>80</v>
      </c>
      <c r="BK231" s="245">
        <f>ROUND(I231*H231,2)</f>
        <v>0</v>
      </c>
      <c r="BL231" s="17" t="s">
        <v>123</v>
      </c>
      <c r="BM231" s="244" t="s">
        <v>335</v>
      </c>
    </row>
    <row r="232" s="2" customFormat="1" ht="16.5" customHeight="1">
      <c r="A232" s="38"/>
      <c r="B232" s="39"/>
      <c r="C232" s="233" t="s">
        <v>336</v>
      </c>
      <c r="D232" s="233" t="s">
        <v>118</v>
      </c>
      <c r="E232" s="234" t="s">
        <v>337</v>
      </c>
      <c r="F232" s="235" t="s">
        <v>338</v>
      </c>
      <c r="G232" s="236" t="s">
        <v>173</v>
      </c>
      <c r="H232" s="237">
        <v>2387.6799999999998</v>
      </c>
      <c r="I232" s="238"/>
      <c r="J232" s="239">
        <f>ROUND(I232*H232,2)</f>
        <v>0</v>
      </c>
      <c r="K232" s="235" t="s">
        <v>122</v>
      </c>
      <c r="L232" s="44"/>
      <c r="M232" s="240" t="s">
        <v>1</v>
      </c>
      <c r="N232" s="241" t="s">
        <v>38</v>
      </c>
      <c r="O232" s="91"/>
      <c r="P232" s="242">
        <f>O232*H232</f>
        <v>0</v>
      </c>
      <c r="Q232" s="242">
        <v>0</v>
      </c>
      <c r="R232" s="242">
        <f>Q232*H232</f>
        <v>0</v>
      </c>
      <c r="S232" s="242">
        <v>0</v>
      </c>
      <c r="T232" s="243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4" t="s">
        <v>123</v>
      </c>
      <c r="AT232" s="244" t="s">
        <v>118</v>
      </c>
      <c r="AU232" s="244" t="s">
        <v>82</v>
      </c>
      <c r="AY232" s="17" t="s">
        <v>117</v>
      </c>
      <c r="BE232" s="245">
        <f>IF(N232="základní",J232,0)</f>
        <v>0</v>
      </c>
      <c r="BF232" s="245">
        <f>IF(N232="snížená",J232,0)</f>
        <v>0</v>
      </c>
      <c r="BG232" s="245">
        <f>IF(N232="zákl. přenesená",J232,0)</f>
        <v>0</v>
      </c>
      <c r="BH232" s="245">
        <f>IF(N232="sníž. přenesená",J232,0)</f>
        <v>0</v>
      </c>
      <c r="BI232" s="245">
        <f>IF(N232="nulová",J232,0)</f>
        <v>0</v>
      </c>
      <c r="BJ232" s="17" t="s">
        <v>80</v>
      </c>
      <c r="BK232" s="245">
        <f>ROUND(I232*H232,2)</f>
        <v>0</v>
      </c>
      <c r="BL232" s="17" t="s">
        <v>123</v>
      </c>
      <c r="BM232" s="244" t="s">
        <v>339</v>
      </c>
    </row>
    <row r="233" s="14" customFormat="1">
      <c r="A233" s="14"/>
      <c r="B233" s="257"/>
      <c r="C233" s="258"/>
      <c r="D233" s="248" t="s">
        <v>125</v>
      </c>
      <c r="E233" s="259" t="s">
        <v>1</v>
      </c>
      <c r="F233" s="260" t="s">
        <v>340</v>
      </c>
      <c r="G233" s="258"/>
      <c r="H233" s="261">
        <v>2387.6799999999998</v>
      </c>
      <c r="I233" s="262"/>
      <c r="J233" s="258"/>
      <c r="K233" s="258"/>
      <c r="L233" s="263"/>
      <c r="M233" s="264"/>
      <c r="N233" s="265"/>
      <c r="O233" s="265"/>
      <c r="P233" s="265"/>
      <c r="Q233" s="265"/>
      <c r="R233" s="265"/>
      <c r="S233" s="265"/>
      <c r="T233" s="26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7" t="s">
        <v>125</v>
      </c>
      <c r="AU233" s="267" t="s">
        <v>82</v>
      </c>
      <c r="AV233" s="14" t="s">
        <v>82</v>
      </c>
      <c r="AW233" s="14" t="s">
        <v>30</v>
      </c>
      <c r="AX233" s="14" t="s">
        <v>80</v>
      </c>
      <c r="AY233" s="267" t="s">
        <v>117</v>
      </c>
    </row>
    <row r="234" s="2" customFormat="1" ht="21.75" customHeight="1">
      <c r="A234" s="38"/>
      <c r="B234" s="39"/>
      <c r="C234" s="233" t="s">
        <v>341</v>
      </c>
      <c r="D234" s="233" t="s">
        <v>118</v>
      </c>
      <c r="E234" s="234" t="s">
        <v>342</v>
      </c>
      <c r="F234" s="235" t="s">
        <v>343</v>
      </c>
      <c r="G234" s="236" t="s">
        <v>173</v>
      </c>
      <c r="H234" s="237">
        <v>119.384</v>
      </c>
      <c r="I234" s="238"/>
      <c r="J234" s="239">
        <f>ROUND(I234*H234,2)</f>
        <v>0</v>
      </c>
      <c r="K234" s="235" t="s">
        <v>122</v>
      </c>
      <c r="L234" s="44"/>
      <c r="M234" s="240" t="s">
        <v>1</v>
      </c>
      <c r="N234" s="241" t="s">
        <v>38</v>
      </c>
      <c r="O234" s="91"/>
      <c r="P234" s="242">
        <f>O234*H234</f>
        <v>0</v>
      </c>
      <c r="Q234" s="242">
        <v>0</v>
      </c>
      <c r="R234" s="242">
        <f>Q234*H234</f>
        <v>0</v>
      </c>
      <c r="S234" s="242">
        <v>0</v>
      </c>
      <c r="T234" s="243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4" t="s">
        <v>123</v>
      </c>
      <c r="AT234" s="244" t="s">
        <v>118</v>
      </c>
      <c r="AU234" s="244" t="s">
        <v>82</v>
      </c>
      <c r="AY234" s="17" t="s">
        <v>117</v>
      </c>
      <c r="BE234" s="245">
        <f>IF(N234="základní",J234,0)</f>
        <v>0</v>
      </c>
      <c r="BF234" s="245">
        <f>IF(N234="snížená",J234,0)</f>
        <v>0</v>
      </c>
      <c r="BG234" s="245">
        <f>IF(N234="zákl. přenesená",J234,0)</f>
        <v>0</v>
      </c>
      <c r="BH234" s="245">
        <f>IF(N234="sníž. přenesená",J234,0)</f>
        <v>0</v>
      </c>
      <c r="BI234" s="245">
        <f>IF(N234="nulová",J234,0)</f>
        <v>0</v>
      </c>
      <c r="BJ234" s="17" t="s">
        <v>80</v>
      </c>
      <c r="BK234" s="245">
        <f>ROUND(I234*H234,2)</f>
        <v>0</v>
      </c>
      <c r="BL234" s="17" t="s">
        <v>123</v>
      </c>
      <c r="BM234" s="244" t="s">
        <v>344</v>
      </c>
    </row>
    <row r="235" s="12" customFormat="1" ht="22.8" customHeight="1">
      <c r="A235" s="12"/>
      <c r="B235" s="219"/>
      <c r="C235" s="220"/>
      <c r="D235" s="221" t="s">
        <v>72</v>
      </c>
      <c r="E235" s="292" t="s">
        <v>345</v>
      </c>
      <c r="F235" s="292" t="s">
        <v>346</v>
      </c>
      <c r="G235" s="220"/>
      <c r="H235" s="220"/>
      <c r="I235" s="223"/>
      <c r="J235" s="293">
        <f>BK235</f>
        <v>0</v>
      </c>
      <c r="K235" s="220"/>
      <c r="L235" s="225"/>
      <c r="M235" s="226"/>
      <c r="N235" s="227"/>
      <c r="O235" s="227"/>
      <c r="P235" s="228">
        <f>P236</f>
        <v>0</v>
      </c>
      <c r="Q235" s="227"/>
      <c r="R235" s="228">
        <f>R236</f>
        <v>0</v>
      </c>
      <c r="S235" s="227"/>
      <c r="T235" s="229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30" t="s">
        <v>80</v>
      </c>
      <c r="AT235" s="231" t="s">
        <v>72</v>
      </c>
      <c r="AU235" s="231" t="s">
        <v>80</v>
      </c>
      <c r="AY235" s="230" t="s">
        <v>117</v>
      </c>
      <c r="BK235" s="232">
        <f>BK236</f>
        <v>0</v>
      </c>
    </row>
    <row r="236" s="2" customFormat="1" ht="21.75" customHeight="1">
      <c r="A236" s="38"/>
      <c r="B236" s="39"/>
      <c r="C236" s="233" t="s">
        <v>347</v>
      </c>
      <c r="D236" s="233" t="s">
        <v>118</v>
      </c>
      <c r="E236" s="234" t="s">
        <v>348</v>
      </c>
      <c r="F236" s="235" t="s">
        <v>349</v>
      </c>
      <c r="G236" s="236" t="s">
        <v>173</v>
      </c>
      <c r="H236" s="237">
        <v>101.04600000000001</v>
      </c>
      <c r="I236" s="238"/>
      <c r="J236" s="239">
        <f>ROUND(I236*H236,2)</f>
        <v>0</v>
      </c>
      <c r="K236" s="235" t="s">
        <v>122</v>
      </c>
      <c r="L236" s="44"/>
      <c r="M236" s="294" t="s">
        <v>1</v>
      </c>
      <c r="N236" s="295" t="s">
        <v>38</v>
      </c>
      <c r="O236" s="296"/>
      <c r="P236" s="297">
        <f>O236*H236</f>
        <v>0</v>
      </c>
      <c r="Q236" s="297">
        <v>0</v>
      </c>
      <c r="R236" s="297">
        <f>Q236*H236</f>
        <v>0</v>
      </c>
      <c r="S236" s="297">
        <v>0</v>
      </c>
      <c r="T236" s="29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4" t="s">
        <v>207</v>
      </c>
      <c r="AT236" s="244" t="s">
        <v>118</v>
      </c>
      <c r="AU236" s="244" t="s">
        <v>82</v>
      </c>
      <c r="AY236" s="17" t="s">
        <v>117</v>
      </c>
      <c r="BE236" s="245">
        <f>IF(N236="základní",J236,0)</f>
        <v>0</v>
      </c>
      <c r="BF236" s="245">
        <f>IF(N236="snížená",J236,0)</f>
        <v>0</v>
      </c>
      <c r="BG236" s="245">
        <f>IF(N236="zákl. přenesená",J236,0)</f>
        <v>0</v>
      </c>
      <c r="BH236" s="245">
        <f>IF(N236="sníž. přenesená",J236,0)</f>
        <v>0</v>
      </c>
      <c r="BI236" s="245">
        <f>IF(N236="nulová",J236,0)</f>
        <v>0</v>
      </c>
      <c r="BJ236" s="17" t="s">
        <v>80</v>
      </c>
      <c r="BK236" s="245">
        <f>ROUND(I236*H236,2)</f>
        <v>0</v>
      </c>
      <c r="BL236" s="17" t="s">
        <v>207</v>
      </c>
      <c r="BM236" s="244" t="s">
        <v>350</v>
      </c>
    </row>
    <row r="237" s="2" customFormat="1" ht="6.96" customHeight="1">
      <c r="A237" s="38"/>
      <c r="B237" s="66"/>
      <c r="C237" s="67"/>
      <c r="D237" s="67"/>
      <c r="E237" s="67"/>
      <c r="F237" s="67"/>
      <c r="G237" s="67"/>
      <c r="H237" s="67"/>
      <c r="I237" s="183"/>
      <c r="J237" s="67"/>
      <c r="K237" s="67"/>
      <c r="L237" s="44"/>
      <c r="M237" s="38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</row>
  </sheetData>
  <sheetProtection sheet="1" autoFilter="0" formatColumns="0" formatRows="0" objects="1" scenarios="1" spinCount="100000" saltValue="IH+tFAF51cfUGgWn80kZ6sP0HRtyN2YmWdD5Yzrxv+lNpT53Dkn5PJ5tO1G/a3Fh6Uw8RMQJbfHLMa1AnWEduw==" hashValue="sOASZoPdbeFm0UA+RjMLLifCuhVqWuAN3/vyNRer/mxjhjdkLbQ7nqndkBWoGE5YOS67jXf9eaIFKVMNCLXaww==" algorithmName="SHA-512" password="CC35"/>
  <autoFilter ref="C124:K236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s="1" customFormat="1" ht="24.96" customHeight="1">
      <c r="B4" s="20"/>
      <c r="D4" s="140" t="s">
        <v>86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propustku v km 66,009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87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351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4. 3. 2020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ROUND((SUM(BE122:BE137)),  2)</f>
        <v>0</v>
      </c>
      <c r="G33" s="38"/>
      <c r="H33" s="38"/>
      <c r="I33" s="162">
        <v>0.20999999999999999</v>
      </c>
      <c r="J33" s="161">
        <f>ROUND(((SUM(BE122:BE137))*I33),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ROUND((SUM(BF122:BF137)),  2)</f>
        <v>0</v>
      </c>
      <c r="G34" s="38"/>
      <c r="H34" s="38"/>
      <c r="I34" s="162">
        <v>0.14999999999999999</v>
      </c>
      <c r="J34" s="161">
        <f>ROUND(((SUM(BF122:BF137))*I34),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ROUND((SUM(BG122:BG137)),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ROUND((SUM(BH122:BH137)),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ROUND((SUM(BI122:BI137)),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Oprava propustku v km 66,009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4. 3. 2020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90</v>
      </c>
      <c r="D94" s="189"/>
      <c r="E94" s="189"/>
      <c r="F94" s="189"/>
      <c r="G94" s="189"/>
      <c r="H94" s="189"/>
      <c r="I94" s="190"/>
      <c r="J94" s="191" t="s">
        <v>91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92</v>
      </c>
      <c r="D96" s="40"/>
      <c r="E96" s="40"/>
      <c r="F96" s="40"/>
      <c r="G96" s="40"/>
      <c r="H96" s="40"/>
      <c r="I96" s="144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hidden="1" s="9" customFormat="1" ht="24.96" customHeight="1">
      <c r="A97" s="9"/>
      <c r="B97" s="193"/>
      <c r="C97" s="194"/>
      <c r="D97" s="195" t="s">
        <v>351</v>
      </c>
      <c r="E97" s="196"/>
      <c r="F97" s="196"/>
      <c r="G97" s="196"/>
      <c r="H97" s="196"/>
      <c r="I97" s="197"/>
      <c r="J97" s="198">
        <f>J123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0"/>
      <c r="C98" s="201"/>
      <c r="D98" s="202" t="s">
        <v>352</v>
      </c>
      <c r="E98" s="203"/>
      <c r="F98" s="203"/>
      <c r="G98" s="203"/>
      <c r="H98" s="203"/>
      <c r="I98" s="204"/>
      <c r="J98" s="205">
        <f>J124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0"/>
      <c r="C99" s="201"/>
      <c r="D99" s="202" t="s">
        <v>353</v>
      </c>
      <c r="E99" s="203"/>
      <c r="F99" s="203"/>
      <c r="G99" s="203"/>
      <c r="H99" s="203"/>
      <c r="I99" s="204"/>
      <c r="J99" s="205">
        <f>J127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0"/>
      <c r="C100" s="201"/>
      <c r="D100" s="202" t="s">
        <v>354</v>
      </c>
      <c r="E100" s="203"/>
      <c r="F100" s="203"/>
      <c r="G100" s="203"/>
      <c r="H100" s="203"/>
      <c r="I100" s="204"/>
      <c r="J100" s="205">
        <f>J131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0"/>
      <c r="C101" s="201"/>
      <c r="D101" s="202" t="s">
        <v>355</v>
      </c>
      <c r="E101" s="203"/>
      <c r="F101" s="203"/>
      <c r="G101" s="203"/>
      <c r="H101" s="203"/>
      <c r="I101" s="204"/>
      <c r="J101" s="205">
        <f>J134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0"/>
      <c r="C102" s="201"/>
      <c r="D102" s="202" t="s">
        <v>356</v>
      </c>
      <c r="E102" s="203"/>
      <c r="F102" s="203"/>
      <c r="G102" s="203"/>
      <c r="H102" s="203"/>
      <c r="I102" s="204"/>
      <c r="J102" s="205">
        <f>J136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4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83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/>
    <row r="106" hidden="1"/>
    <row r="107" hidden="1"/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86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103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7" t="str">
        <f>E7</f>
        <v>Oprava propustku v km 66,009</v>
      </c>
      <c r="F112" s="32"/>
      <c r="G112" s="32"/>
      <c r="H112" s="32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87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VRN - Vedlejší rozpočtové náklady</v>
      </c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147" t="s">
        <v>22</v>
      </c>
      <c r="J116" s="79" t="str">
        <f>IF(J12="","",J12)</f>
        <v>4. 3. 2020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147" t="s">
        <v>29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IF(E18="","",E18)</f>
        <v>Vyplň údaj</v>
      </c>
      <c r="G119" s="40"/>
      <c r="H119" s="40"/>
      <c r="I119" s="147" t="s">
        <v>31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7"/>
      <c r="B121" s="208"/>
      <c r="C121" s="209" t="s">
        <v>104</v>
      </c>
      <c r="D121" s="210" t="s">
        <v>58</v>
      </c>
      <c r="E121" s="210" t="s">
        <v>54</v>
      </c>
      <c r="F121" s="210" t="s">
        <v>55</v>
      </c>
      <c r="G121" s="210" t="s">
        <v>105</v>
      </c>
      <c r="H121" s="210" t="s">
        <v>106</v>
      </c>
      <c r="I121" s="211" t="s">
        <v>107</v>
      </c>
      <c r="J121" s="210" t="s">
        <v>91</v>
      </c>
      <c r="K121" s="212" t="s">
        <v>108</v>
      </c>
      <c r="L121" s="213"/>
      <c r="M121" s="100" t="s">
        <v>1</v>
      </c>
      <c r="N121" s="101" t="s">
        <v>37</v>
      </c>
      <c r="O121" s="101" t="s">
        <v>109</v>
      </c>
      <c r="P121" s="101" t="s">
        <v>110</v>
      </c>
      <c r="Q121" s="101" t="s">
        <v>111</v>
      </c>
      <c r="R121" s="101" t="s">
        <v>112</v>
      </c>
      <c r="S121" s="101" t="s">
        <v>113</v>
      </c>
      <c r="T121" s="102" t="s">
        <v>114</v>
      </c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</row>
    <row r="122" s="2" customFormat="1" ht="22.8" customHeight="1">
      <c r="A122" s="38"/>
      <c r="B122" s="39"/>
      <c r="C122" s="107" t="s">
        <v>115</v>
      </c>
      <c r="D122" s="40"/>
      <c r="E122" s="40"/>
      <c r="F122" s="40"/>
      <c r="G122" s="40"/>
      <c r="H122" s="40"/>
      <c r="I122" s="144"/>
      <c r="J122" s="214">
        <f>BK122</f>
        <v>0</v>
      </c>
      <c r="K122" s="40"/>
      <c r="L122" s="44"/>
      <c r="M122" s="103"/>
      <c r="N122" s="215"/>
      <c r="O122" s="104"/>
      <c r="P122" s="216">
        <f>P123</f>
        <v>0</v>
      </c>
      <c r="Q122" s="104"/>
      <c r="R122" s="216">
        <f>R123</f>
        <v>0</v>
      </c>
      <c r="S122" s="104"/>
      <c r="T122" s="217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93</v>
      </c>
      <c r="BK122" s="218">
        <f>BK123</f>
        <v>0</v>
      </c>
    </row>
    <row r="123" s="12" customFormat="1" ht="25.92" customHeight="1">
      <c r="A123" s="12"/>
      <c r="B123" s="219"/>
      <c r="C123" s="220"/>
      <c r="D123" s="221" t="s">
        <v>72</v>
      </c>
      <c r="E123" s="222" t="s">
        <v>83</v>
      </c>
      <c r="F123" s="222" t="s">
        <v>84</v>
      </c>
      <c r="G123" s="220"/>
      <c r="H123" s="220"/>
      <c r="I123" s="223"/>
      <c r="J123" s="224">
        <f>BK123</f>
        <v>0</v>
      </c>
      <c r="K123" s="220"/>
      <c r="L123" s="225"/>
      <c r="M123" s="226"/>
      <c r="N123" s="227"/>
      <c r="O123" s="227"/>
      <c r="P123" s="228">
        <f>P124+P127+P131+P134+P136</f>
        <v>0</v>
      </c>
      <c r="Q123" s="227"/>
      <c r="R123" s="228">
        <f>R124+R127+R131+R134+R136</f>
        <v>0</v>
      </c>
      <c r="S123" s="227"/>
      <c r="T123" s="229">
        <f>T124+T127+T131+T134+T136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145</v>
      </c>
      <c r="AT123" s="231" t="s">
        <v>72</v>
      </c>
      <c r="AU123" s="231" t="s">
        <v>73</v>
      </c>
      <c r="AY123" s="230" t="s">
        <v>117</v>
      </c>
      <c r="BK123" s="232">
        <f>BK124+BK127+BK131+BK134+BK136</f>
        <v>0</v>
      </c>
    </row>
    <row r="124" s="12" customFormat="1" ht="22.8" customHeight="1">
      <c r="A124" s="12"/>
      <c r="B124" s="219"/>
      <c r="C124" s="220"/>
      <c r="D124" s="221" t="s">
        <v>72</v>
      </c>
      <c r="E124" s="292" t="s">
        <v>357</v>
      </c>
      <c r="F124" s="292" t="s">
        <v>358</v>
      </c>
      <c r="G124" s="220"/>
      <c r="H124" s="220"/>
      <c r="I124" s="223"/>
      <c r="J124" s="293">
        <f>BK124</f>
        <v>0</v>
      </c>
      <c r="K124" s="220"/>
      <c r="L124" s="225"/>
      <c r="M124" s="226"/>
      <c r="N124" s="227"/>
      <c r="O124" s="227"/>
      <c r="P124" s="228">
        <f>SUM(P125:P126)</f>
        <v>0</v>
      </c>
      <c r="Q124" s="227"/>
      <c r="R124" s="228">
        <f>SUM(R125:R126)</f>
        <v>0</v>
      </c>
      <c r="S124" s="227"/>
      <c r="T124" s="229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145</v>
      </c>
      <c r="AT124" s="231" t="s">
        <v>72</v>
      </c>
      <c r="AU124" s="231" t="s">
        <v>80</v>
      </c>
      <c r="AY124" s="230" t="s">
        <v>117</v>
      </c>
      <c r="BK124" s="232">
        <f>SUM(BK125:BK126)</f>
        <v>0</v>
      </c>
    </row>
    <row r="125" s="2" customFormat="1" ht="16.5" customHeight="1">
      <c r="A125" s="38"/>
      <c r="B125" s="39"/>
      <c r="C125" s="233" t="s">
        <v>80</v>
      </c>
      <c r="D125" s="233" t="s">
        <v>118</v>
      </c>
      <c r="E125" s="234" t="s">
        <v>359</v>
      </c>
      <c r="F125" s="235" t="s">
        <v>360</v>
      </c>
      <c r="G125" s="236" t="s">
        <v>361</v>
      </c>
      <c r="H125" s="237">
        <v>1</v>
      </c>
      <c r="I125" s="238"/>
      <c r="J125" s="239">
        <f>ROUND(I125*H125,2)</f>
        <v>0</v>
      </c>
      <c r="K125" s="235" t="s">
        <v>362</v>
      </c>
      <c r="L125" s="44"/>
      <c r="M125" s="240" t="s">
        <v>1</v>
      </c>
      <c r="N125" s="241" t="s">
        <v>38</v>
      </c>
      <c r="O125" s="91"/>
      <c r="P125" s="242">
        <f>O125*H125</f>
        <v>0</v>
      </c>
      <c r="Q125" s="242">
        <v>0</v>
      </c>
      <c r="R125" s="242">
        <f>Q125*H125</f>
        <v>0</v>
      </c>
      <c r="S125" s="242">
        <v>0</v>
      </c>
      <c r="T125" s="24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4" t="s">
        <v>363</v>
      </c>
      <c r="AT125" s="244" t="s">
        <v>118</v>
      </c>
      <c r="AU125" s="244" t="s">
        <v>82</v>
      </c>
      <c r="AY125" s="17" t="s">
        <v>117</v>
      </c>
      <c r="BE125" s="245">
        <f>IF(N125="základní",J125,0)</f>
        <v>0</v>
      </c>
      <c r="BF125" s="245">
        <f>IF(N125="snížená",J125,0)</f>
        <v>0</v>
      </c>
      <c r="BG125" s="245">
        <f>IF(N125="zákl. přenesená",J125,0)</f>
        <v>0</v>
      </c>
      <c r="BH125" s="245">
        <f>IF(N125="sníž. přenesená",J125,0)</f>
        <v>0</v>
      </c>
      <c r="BI125" s="245">
        <f>IF(N125="nulová",J125,0)</f>
        <v>0</v>
      </c>
      <c r="BJ125" s="17" t="s">
        <v>80</v>
      </c>
      <c r="BK125" s="245">
        <f>ROUND(I125*H125,2)</f>
        <v>0</v>
      </c>
      <c r="BL125" s="17" t="s">
        <v>363</v>
      </c>
      <c r="BM125" s="244" t="s">
        <v>364</v>
      </c>
    </row>
    <row r="126" s="2" customFormat="1" ht="16.5" customHeight="1">
      <c r="A126" s="38"/>
      <c r="B126" s="39"/>
      <c r="C126" s="233" t="s">
        <v>82</v>
      </c>
      <c r="D126" s="233" t="s">
        <v>118</v>
      </c>
      <c r="E126" s="234" t="s">
        <v>365</v>
      </c>
      <c r="F126" s="235" t="s">
        <v>366</v>
      </c>
      <c r="G126" s="236" t="s">
        <v>361</v>
      </c>
      <c r="H126" s="237">
        <v>1</v>
      </c>
      <c r="I126" s="238"/>
      <c r="J126" s="239">
        <f>ROUND(I126*H126,2)</f>
        <v>0</v>
      </c>
      <c r="K126" s="235" t="s">
        <v>362</v>
      </c>
      <c r="L126" s="44"/>
      <c r="M126" s="240" t="s">
        <v>1</v>
      </c>
      <c r="N126" s="241" t="s">
        <v>38</v>
      </c>
      <c r="O126" s="91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4" t="s">
        <v>363</v>
      </c>
      <c r="AT126" s="244" t="s">
        <v>118</v>
      </c>
      <c r="AU126" s="244" t="s">
        <v>82</v>
      </c>
      <c r="AY126" s="17" t="s">
        <v>117</v>
      </c>
      <c r="BE126" s="245">
        <f>IF(N126="základní",J126,0)</f>
        <v>0</v>
      </c>
      <c r="BF126" s="245">
        <f>IF(N126="snížená",J126,0)</f>
        <v>0</v>
      </c>
      <c r="BG126" s="245">
        <f>IF(N126="zákl. přenesená",J126,0)</f>
        <v>0</v>
      </c>
      <c r="BH126" s="245">
        <f>IF(N126="sníž. přenesená",J126,0)</f>
        <v>0</v>
      </c>
      <c r="BI126" s="245">
        <f>IF(N126="nulová",J126,0)</f>
        <v>0</v>
      </c>
      <c r="BJ126" s="17" t="s">
        <v>80</v>
      </c>
      <c r="BK126" s="245">
        <f>ROUND(I126*H126,2)</f>
        <v>0</v>
      </c>
      <c r="BL126" s="17" t="s">
        <v>363</v>
      </c>
      <c r="BM126" s="244" t="s">
        <v>367</v>
      </c>
    </row>
    <row r="127" s="12" customFormat="1" ht="22.8" customHeight="1">
      <c r="A127" s="12"/>
      <c r="B127" s="219"/>
      <c r="C127" s="220"/>
      <c r="D127" s="221" t="s">
        <v>72</v>
      </c>
      <c r="E127" s="292" t="s">
        <v>368</v>
      </c>
      <c r="F127" s="292" t="s">
        <v>369</v>
      </c>
      <c r="G127" s="220"/>
      <c r="H127" s="220"/>
      <c r="I127" s="223"/>
      <c r="J127" s="293">
        <f>BK127</f>
        <v>0</v>
      </c>
      <c r="K127" s="220"/>
      <c r="L127" s="225"/>
      <c r="M127" s="226"/>
      <c r="N127" s="227"/>
      <c r="O127" s="227"/>
      <c r="P127" s="228">
        <f>SUM(P128:P130)</f>
        <v>0</v>
      </c>
      <c r="Q127" s="227"/>
      <c r="R127" s="228">
        <f>SUM(R128:R130)</f>
        <v>0</v>
      </c>
      <c r="S127" s="227"/>
      <c r="T127" s="229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0" t="s">
        <v>145</v>
      </c>
      <c r="AT127" s="231" t="s">
        <v>72</v>
      </c>
      <c r="AU127" s="231" t="s">
        <v>80</v>
      </c>
      <c r="AY127" s="230" t="s">
        <v>117</v>
      </c>
      <c r="BK127" s="232">
        <f>SUM(BK128:BK130)</f>
        <v>0</v>
      </c>
    </row>
    <row r="128" s="2" customFormat="1" ht="16.5" customHeight="1">
      <c r="A128" s="38"/>
      <c r="B128" s="39"/>
      <c r="C128" s="233" t="s">
        <v>134</v>
      </c>
      <c r="D128" s="233" t="s">
        <v>118</v>
      </c>
      <c r="E128" s="234" t="s">
        <v>370</v>
      </c>
      <c r="F128" s="235" t="s">
        <v>369</v>
      </c>
      <c r="G128" s="236" t="s">
        <v>361</v>
      </c>
      <c r="H128" s="237">
        <v>1</v>
      </c>
      <c r="I128" s="238"/>
      <c r="J128" s="239">
        <f>ROUND(I128*H128,2)</f>
        <v>0</v>
      </c>
      <c r="K128" s="235" t="s">
        <v>362</v>
      </c>
      <c r="L128" s="44"/>
      <c r="M128" s="240" t="s">
        <v>1</v>
      </c>
      <c r="N128" s="241" t="s">
        <v>38</v>
      </c>
      <c r="O128" s="91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4" t="s">
        <v>363</v>
      </c>
      <c r="AT128" s="244" t="s">
        <v>118</v>
      </c>
      <c r="AU128" s="244" t="s">
        <v>82</v>
      </c>
      <c r="AY128" s="17" t="s">
        <v>117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7" t="s">
        <v>80</v>
      </c>
      <c r="BK128" s="245">
        <f>ROUND(I128*H128,2)</f>
        <v>0</v>
      </c>
      <c r="BL128" s="17" t="s">
        <v>363</v>
      </c>
      <c r="BM128" s="244" t="s">
        <v>371</v>
      </c>
    </row>
    <row r="129" s="2" customFormat="1" ht="16.5" customHeight="1">
      <c r="A129" s="38"/>
      <c r="B129" s="39"/>
      <c r="C129" s="233" t="s">
        <v>123</v>
      </c>
      <c r="D129" s="233" t="s">
        <v>118</v>
      </c>
      <c r="E129" s="234" t="s">
        <v>372</v>
      </c>
      <c r="F129" s="235" t="s">
        <v>373</v>
      </c>
      <c r="G129" s="236" t="s">
        <v>361</v>
      </c>
      <c r="H129" s="237">
        <v>1</v>
      </c>
      <c r="I129" s="238"/>
      <c r="J129" s="239">
        <f>ROUND(I129*H129,2)</f>
        <v>0</v>
      </c>
      <c r="K129" s="235" t="s">
        <v>362</v>
      </c>
      <c r="L129" s="44"/>
      <c r="M129" s="240" t="s">
        <v>1</v>
      </c>
      <c r="N129" s="241" t="s">
        <v>38</v>
      </c>
      <c r="O129" s="91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4" t="s">
        <v>363</v>
      </c>
      <c r="AT129" s="244" t="s">
        <v>118</v>
      </c>
      <c r="AU129" s="244" t="s">
        <v>82</v>
      </c>
      <c r="AY129" s="17" t="s">
        <v>117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17" t="s">
        <v>80</v>
      </c>
      <c r="BK129" s="245">
        <f>ROUND(I129*H129,2)</f>
        <v>0</v>
      </c>
      <c r="BL129" s="17" t="s">
        <v>363</v>
      </c>
      <c r="BM129" s="244" t="s">
        <v>374</v>
      </c>
    </row>
    <row r="130" s="2" customFormat="1" ht="16.5" customHeight="1">
      <c r="A130" s="38"/>
      <c r="B130" s="39"/>
      <c r="C130" s="233" t="s">
        <v>145</v>
      </c>
      <c r="D130" s="233" t="s">
        <v>118</v>
      </c>
      <c r="E130" s="234" t="s">
        <v>375</v>
      </c>
      <c r="F130" s="235" t="s">
        <v>376</v>
      </c>
      <c r="G130" s="236" t="s">
        <v>361</v>
      </c>
      <c r="H130" s="237">
        <v>1</v>
      </c>
      <c r="I130" s="238"/>
      <c r="J130" s="239">
        <f>ROUND(I130*H130,2)</f>
        <v>0</v>
      </c>
      <c r="K130" s="235" t="s">
        <v>362</v>
      </c>
      <c r="L130" s="44"/>
      <c r="M130" s="240" t="s">
        <v>1</v>
      </c>
      <c r="N130" s="241" t="s">
        <v>38</v>
      </c>
      <c r="O130" s="91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4" t="s">
        <v>363</v>
      </c>
      <c r="AT130" s="244" t="s">
        <v>118</v>
      </c>
      <c r="AU130" s="244" t="s">
        <v>82</v>
      </c>
      <c r="AY130" s="17" t="s">
        <v>117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7" t="s">
        <v>80</v>
      </c>
      <c r="BK130" s="245">
        <f>ROUND(I130*H130,2)</f>
        <v>0</v>
      </c>
      <c r="BL130" s="17" t="s">
        <v>363</v>
      </c>
      <c r="BM130" s="244" t="s">
        <v>377</v>
      </c>
    </row>
    <row r="131" s="12" customFormat="1" ht="22.8" customHeight="1">
      <c r="A131" s="12"/>
      <c r="B131" s="219"/>
      <c r="C131" s="220"/>
      <c r="D131" s="221" t="s">
        <v>72</v>
      </c>
      <c r="E131" s="292" t="s">
        <v>378</v>
      </c>
      <c r="F131" s="292" t="s">
        <v>379</v>
      </c>
      <c r="G131" s="220"/>
      <c r="H131" s="220"/>
      <c r="I131" s="223"/>
      <c r="J131" s="293">
        <f>BK131</f>
        <v>0</v>
      </c>
      <c r="K131" s="220"/>
      <c r="L131" s="225"/>
      <c r="M131" s="226"/>
      <c r="N131" s="227"/>
      <c r="O131" s="227"/>
      <c r="P131" s="228">
        <f>SUM(P132:P133)</f>
        <v>0</v>
      </c>
      <c r="Q131" s="227"/>
      <c r="R131" s="228">
        <f>SUM(R132:R133)</f>
        <v>0</v>
      </c>
      <c r="S131" s="227"/>
      <c r="T131" s="229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0" t="s">
        <v>145</v>
      </c>
      <c r="AT131" s="231" t="s">
        <v>72</v>
      </c>
      <c r="AU131" s="231" t="s">
        <v>80</v>
      </c>
      <c r="AY131" s="230" t="s">
        <v>117</v>
      </c>
      <c r="BK131" s="232">
        <f>SUM(BK132:BK133)</f>
        <v>0</v>
      </c>
    </row>
    <row r="132" s="2" customFormat="1" ht="16.5" customHeight="1">
      <c r="A132" s="38"/>
      <c r="B132" s="39"/>
      <c r="C132" s="233" t="s">
        <v>151</v>
      </c>
      <c r="D132" s="233" t="s">
        <v>118</v>
      </c>
      <c r="E132" s="234" t="s">
        <v>380</v>
      </c>
      <c r="F132" s="235" t="s">
        <v>381</v>
      </c>
      <c r="G132" s="236" t="s">
        <v>142</v>
      </c>
      <c r="H132" s="237">
        <v>12</v>
      </c>
      <c r="I132" s="238"/>
      <c r="J132" s="239">
        <f>ROUND(I132*H132,2)</f>
        <v>0</v>
      </c>
      <c r="K132" s="235" t="s">
        <v>362</v>
      </c>
      <c r="L132" s="44"/>
      <c r="M132" s="240" t="s">
        <v>1</v>
      </c>
      <c r="N132" s="241" t="s">
        <v>38</v>
      </c>
      <c r="O132" s="91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4" t="s">
        <v>363</v>
      </c>
      <c r="AT132" s="244" t="s">
        <v>118</v>
      </c>
      <c r="AU132" s="244" t="s">
        <v>82</v>
      </c>
      <c r="AY132" s="17" t="s">
        <v>117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7" t="s">
        <v>80</v>
      </c>
      <c r="BK132" s="245">
        <f>ROUND(I132*H132,2)</f>
        <v>0</v>
      </c>
      <c r="BL132" s="17" t="s">
        <v>363</v>
      </c>
      <c r="BM132" s="244" t="s">
        <v>382</v>
      </c>
    </row>
    <row r="133" s="2" customFormat="1" ht="16.5" customHeight="1">
      <c r="A133" s="38"/>
      <c r="B133" s="39"/>
      <c r="C133" s="233" t="s">
        <v>158</v>
      </c>
      <c r="D133" s="233" t="s">
        <v>118</v>
      </c>
      <c r="E133" s="234" t="s">
        <v>383</v>
      </c>
      <c r="F133" s="235" t="s">
        <v>384</v>
      </c>
      <c r="G133" s="236" t="s">
        <v>361</v>
      </c>
      <c r="H133" s="237">
        <v>1</v>
      </c>
      <c r="I133" s="238"/>
      <c r="J133" s="239">
        <f>ROUND(I133*H133,2)</f>
        <v>0</v>
      </c>
      <c r="K133" s="235" t="s">
        <v>362</v>
      </c>
      <c r="L133" s="44"/>
      <c r="M133" s="240" t="s">
        <v>1</v>
      </c>
      <c r="N133" s="241" t="s">
        <v>38</v>
      </c>
      <c r="O133" s="91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4" t="s">
        <v>363</v>
      </c>
      <c r="AT133" s="244" t="s">
        <v>118</v>
      </c>
      <c r="AU133" s="244" t="s">
        <v>82</v>
      </c>
      <c r="AY133" s="17" t="s">
        <v>117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7" t="s">
        <v>80</v>
      </c>
      <c r="BK133" s="245">
        <f>ROUND(I133*H133,2)</f>
        <v>0</v>
      </c>
      <c r="BL133" s="17" t="s">
        <v>363</v>
      </c>
      <c r="BM133" s="244" t="s">
        <v>385</v>
      </c>
    </row>
    <row r="134" s="12" customFormat="1" ht="22.8" customHeight="1">
      <c r="A134" s="12"/>
      <c r="B134" s="219"/>
      <c r="C134" s="220"/>
      <c r="D134" s="221" t="s">
        <v>72</v>
      </c>
      <c r="E134" s="292" t="s">
        <v>386</v>
      </c>
      <c r="F134" s="292" t="s">
        <v>387</v>
      </c>
      <c r="G134" s="220"/>
      <c r="H134" s="220"/>
      <c r="I134" s="223"/>
      <c r="J134" s="293">
        <f>BK134</f>
        <v>0</v>
      </c>
      <c r="K134" s="220"/>
      <c r="L134" s="225"/>
      <c r="M134" s="226"/>
      <c r="N134" s="227"/>
      <c r="O134" s="227"/>
      <c r="P134" s="228">
        <f>P135</f>
        <v>0</v>
      </c>
      <c r="Q134" s="227"/>
      <c r="R134" s="228">
        <f>R135</f>
        <v>0</v>
      </c>
      <c r="S134" s="227"/>
      <c r="T134" s="229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0" t="s">
        <v>145</v>
      </c>
      <c r="AT134" s="231" t="s">
        <v>72</v>
      </c>
      <c r="AU134" s="231" t="s">
        <v>80</v>
      </c>
      <c r="AY134" s="230" t="s">
        <v>117</v>
      </c>
      <c r="BK134" s="232">
        <f>BK135</f>
        <v>0</v>
      </c>
    </row>
    <row r="135" s="2" customFormat="1" ht="16.5" customHeight="1">
      <c r="A135" s="38"/>
      <c r="B135" s="39"/>
      <c r="C135" s="233" t="s">
        <v>164</v>
      </c>
      <c r="D135" s="233" t="s">
        <v>118</v>
      </c>
      <c r="E135" s="234" t="s">
        <v>388</v>
      </c>
      <c r="F135" s="235" t="s">
        <v>389</v>
      </c>
      <c r="G135" s="236" t="s">
        <v>361</v>
      </c>
      <c r="H135" s="237">
        <v>1</v>
      </c>
      <c r="I135" s="238"/>
      <c r="J135" s="239">
        <f>ROUND(I135*H135,2)</f>
        <v>0</v>
      </c>
      <c r="K135" s="235" t="s">
        <v>362</v>
      </c>
      <c r="L135" s="44"/>
      <c r="M135" s="240" t="s">
        <v>1</v>
      </c>
      <c r="N135" s="241" t="s">
        <v>38</v>
      </c>
      <c r="O135" s="91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4" t="s">
        <v>363</v>
      </c>
      <c r="AT135" s="244" t="s">
        <v>118</v>
      </c>
      <c r="AU135" s="244" t="s">
        <v>82</v>
      </c>
      <c r="AY135" s="17" t="s">
        <v>117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7" t="s">
        <v>80</v>
      </c>
      <c r="BK135" s="245">
        <f>ROUND(I135*H135,2)</f>
        <v>0</v>
      </c>
      <c r="BL135" s="17" t="s">
        <v>363</v>
      </c>
      <c r="BM135" s="244" t="s">
        <v>390</v>
      </c>
    </row>
    <row r="136" s="12" customFormat="1" ht="22.8" customHeight="1">
      <c r="A136" s="12"/>
      <c r="B136" s="219"/>
      <c r="C136" s="220"/>
      <c r="D136" s="221" t="s">
        <v>72</v>
      </c>
      <c r="E136" s="292" t="s">
        <v>391</v>
      </c>
      <c r="F136" s="292" t="s">
        <v>392</v>
      </c>
      <c r="G136" s="220"/>
      <c r="H136" s="220"/>
      <c r="I136" s="223"/>
      <c r="J136" s="293">
        <f>BK136</f>
        <v>0</v>
      </c>
      <c r="K136" s="220"/>
      <c r="L136" s="225"/>
      <c r="M136" s="226"/>
      <c r="N136" s="227"/>
      <c r="O136" s="227"/>
      <c r="P136" s="228">
        <f>P137</f>
        <v>0</v>
      </c>
      <c r="Q136" s="227"/>
      <c r="R136" s="228">
        <f>R137</f>
        <v>0</v>
      </c>
      <c r="S136" s="227"/>
      <c r="T136" s="229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0" t="s">
        <v>145</v>
      </c>
      <c r="AT136" s="231" t="s">
        <v>72</v>
      </c>
      <c r="AU136" s="231" t="s">
        <v>80</v>
      </c>
      <c r="AY136" s="230" t="s">
        <v>117</v>
      </c>
      <c r="BK136" s="232">
        <f>BK137</f>
        <v>0</v>
      </c>
    </row>
    <row r="137" s="2" customFormat="1" ht="16.5" customHeight="1">
      <c r="A137" s="38"/>
      <c r="B137" s="39"/>
      <c r="C137" s="233" t="s">
        <v>169</v>
      </c>
      <c r="D137" s="233" t="s">
        <v>118</v>
      </c>
      <c r="E137" s="234" t="s">
        <v>393</v>
      </c>
      <c r="F137" s="235" t="s">
        <v>394</v>
      </c>
      <c r="G137" s="236" t="s">
        <v>361</v>
      </c>
      <c r="H137" s="237">
        <v>1</v>
      </c>
      <c r="I137" s="238"/>
      <c r="J137" s="239">
        <f>ROUND(I137*H137,2)</f>
        <v>0</v>
      </c>
      <c r="K137" s="235" t="s">
        <v>362</v>
      </c>
      <c r="L137" s="44"/>
      <c r="M137" s="294" t="s">
        <v>1</v>
      </c>
      <c r="N137" s="295" t="s">
        <v>38</v>
      </c>
      <c r="O137" s="296"/>
      <c r="P137" s="297">
        <f>O137*H137</f>
        <v>0</v>
      </c>
      <c r="Q137" s="297">
        <v>0</v>
      </c>
      <c r="R137" s="297">
        <f>Q137*H137</f>
        <v>0</v>
      </c>
      <c r="S137" s="297">
        <v>0</v>
      </c>
      <c r="T137" s="29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4" t="s">
        <v>363</v>
      </c>
      <c r="AT137" s="244" t="s">
        <v>118</v>
      </c>
      <c r="AU137" s="244" t="s">
        <v>82</v>
      </c>
      <c r="AY137" s="17" t="s">
        <v>117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7" t="s">
        <v>80</v>
      </c>
      <c r="BK137" s="245">
        <f>ROUND(I137*H137,2)</f>
        <v>0</v>
      </c>
      <c r="BL137" s="17" t="s">
        <v>363</v>
      </c>
      <c r="BM137" s="244" t="s">
        <v>395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183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rlN3eCX/CKncmmet70oeAiZEiNEOz0Bh0oLTjTm+jHv4zTqflQTpO472bdwe1OD70KFvAfLB+r68mjJ3Lvs9yQ==" hashValue="16rMBf0SDTV7bjQu2OSG5dGNEe1OlB5RzUorWu3Ar9Aius3eI3o5oq0UbtFDTOfK90KMjz3M8ZBwwPP1aJQ+4Q==" algorithmName="SHA-512" password="CC35"/>
  <autoFilter ref="C121:K13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2020-03-12T06:05:59Z</dcterms:created>
  <dcterms:modified xsi:type="dcterms:W3CDTF">2020-03-12T06:06:04Z</dcterms:modified>
</cp:coreProperties>
</file>