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traťové ko..." sheetId="2" r:id="rId2"/>
    <sheet name="SO 02 - Oprava staniční k..." sheetId="3" r:id="rId3"/>
    <sheet name="SO 03 - Oprava staniční k..." sheetId="4" r:id="rId4"/>
    <sheet name="VON - Oprava trati v úsek..." sheetId="5" r:id="rId5"/>
  </sheets>
  <definedNames>
    <definedName name="_xlnm._FilterDatabase" localSheetId="1" hidden="1">'SO 01 - Oprava traťové ko...'!$C$118:$K$295</definedName>
    <definedName name="_xlnm._FilterDatabase" localSheetId="2" hidden="1">'SO 02 - Oprava staniční k...'!$C$118:$K$273</definedName>
    <definedName name="_xlnm._FilterDatabase" localSheetId="3" hidden="1">'SO 03 - Oprava staniční k...'!$C$118:$K$179</definedName>
    <definedName name="_xlnm._FilterDatabase" localSheetId="4" hidden="1">'VON - Oprava trati v úsek...'!$C$116:$K$141</definedName>
    <definedName name="_xlnm.Print_Titles" localSheetId="0">'Rekapitulace stavby'!$92:$92</definedName>
    <definedName name="_xlnm.Print_Titles" localSheetId="1">'SO 01 - Oprava traťové ko...'!$118:$118</definedName>
    <definedName name="_xlnm.Print_Titles" localSheetId="2">'SO 02 - Oprava staniční k...'!$118:$118</definedName>
    <definedName name="_xlnm.Print_Titles" localSheetId="3">'SO 03 - Oprava staniční k...'!$118:$118</definedName>
    <definedName name="_xlnm.Print_Titles" localSheetId="4">'VON - Oprava trati v úsek...'!$116:$116</definedName>
    <definedName name="_xlnm.Print_Area" localSheetId="0">'Rekapitulace stavby'!$D$4:$AO$76,'Rekapitulace stavby'!$C$82:$AQ$99</definedName>
    <definedName name="_xlnm.Print_Area" localSheetId="1">'SO 01 - Oprava traťové ko...'!$C$4:$J$39,'SO 01 - Oprava traťové ko...'!$C$50:$J$76,'SO 01 - Oprava traťové ko...'!$C$82:$J$100,'SO 01 - Oprava traťové ko...'!$C$106:$K$295</definedName>
    <definedName name="_xlnm.Print_Area" localSheetId="2">'SO 02 - Oprava staniční k...'!$C$4:$J$39,'SO 02 - Oprava staniční k...'!$C$50:$J$76,'SO 02 - Oprava staniční k...'!$C$82:$J$100,'SO 02 - Oprava staniční k...'!$C$106:$K$273</definedName>
    <definedName name="_xlnm.Print_Area" localSheetId="3">'SO 03 - Oprava staniční k...'!$C$4:$J$39,'SO 03 - Oprava staniční k...'!$C$50:$J$76,'SO 03 - Oprava staniční k...'!$C$82:$J$100,'SO 03 - Oprava staniční k...'!$C$106:$K$179</definedName>
    <definedName name="_xlnm.Print_Area" localSheetId="4">'VON - Oprava trati v úsek...'!$C$4:$J$39,'VON - Oprava trati v úsek...'!$C$50:$J$76,'VON - Oprava trati v úsek...'!$C$82:$J$98,'VON - Oprava trati v úsek...'!$C$104:$K$141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92" i="5" s="1"/>
  <c r="J17" i="5"/>
  <c r="J12" i="5"/>
  <c r="J89" i="5"/>
  <c r="E7" i="5"/>
  <c r="E85" i="5"/>
  <c r="J37" i="4"/>
  <c r="J36" i="4"/>
  <c r="AY97" i="1" s="1"/>
  <c r="J35" i="4"/>
  <c r="AX97" i="1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2" i="4"/>
  <c r="J89" i="4"/>
  <c r="E7" i="4"/>
  <c r="E109" i="4"/>
  <c r="J37" i="3"/>
  <c r="J36" i="3"/>
  <c r="AY96" i="1" s="1"/>
  <c r="J35" i="3"/>
  <c r="AX96" i="1" s="1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92" i="3" s="1"/>
  <c r="J17" i="3"/>
  <c r="J12" i="3"/>
  <c r="J113" i="3" s="1"/>
  <c r="E7" i="3"/>
  <c r="E85" i="3"/>
  <c r="J37" i="2"/>
  <c r="J36" i="2"/>
  <c r="AY95" i="1" s="1"/>
  <c r="J35" i="2"/>
  <c r="AX95" i="1" s="1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24" i="5"/>
  <c r="BK119" i="5"/>
  <c r="J177" i="4"/>
  <c r="J174" i="4"/>
  <c r="J171" i="4"/>
  <c r="J167" i="4"/>
  <c r="J164" i="4"/>
  <c r="J162" i="4"/>
  <c r="J159" i="4"/>
  <c r="BK151" i="4"/>
  <c r="BK146" i="4"/>
  <c r="J143" i="4"/>
  <c r="J141" i="4"/>
  <c r="BK135" i="4"/>
  <c r="J130" i="4"/>
  <c r="J127" i="4"/>
  <c r="BK265" i="3"/>
  <c r="J262" i="3"/>
  <c r="BK259" i="3"/>
  <c r="J250" i="3"/>
  <c r="J247" i="3"/>
  <c r="BK244" i="3"/>
  <c r="J239" i="3"/>
  <c r="BK232" i="3"/>
  <c r="J230" i="3"/>
  <c r="J228" i="3"/>
  <c r="BK224" i="3"/>
  <c r="BK222" i="3"/>
  <c r="J218" i="3"/>
  <c r="BK216" i="3"/>
  <c r="J214" i="3"/>
  <c r="J210" i="3"/>
  <c r="BK195" i="3"/>
  <c r="J192" i="3"/>
  <c r="BK177" i="3"/>
  <c r="BK174" i="3"/>
  <c r="BK172" i="3"/>
  <c r="J163" i="3"/>
  <c r="J158" i="3"/>
  <c r="BK147" i="3"/>
  <c r="J144" i="3"/>
  <c r="J141" i="3"/>
  <c r="BK133" i="3"/>
  <c r="BK131" i="3"/>
  <c r="J131" i="3"/>
  <c r="BK125" i="3"/>
  <c r="BK275" i="2"/>
  <c r="J267" i="2"/>
  <c r="BK256" i="2"/>
  <c r="BK252" i="2"/>
  <c r="BK250" i="2"/>
  <c r="J248" i="2"/>
  <c r="J238" i="2"/>
  <c r="BK236" i="2"/>
  <c r="J234" i="2"/>
  <c r="BK224" i="2"/>
  <c r="J222" i="2"/>
  <c r="J220" i="2"/>
  <c r="J216" i="2"/>
  <c r="J214" i="2"/>
  <c r="J208" i="2"/>
  <c r="J172" i="2"/>
  <c r="J158" i="2"/>
  <c r="J156" i="2"/>
  <c r="J154" i="2"/>
  <c r="J146" i="2"/>
  <c r="BK132" i="2"/>
  <c r="BK124" i="2"/>
  <c r="BK139" i="5"/>
  <c r="J139" i="5"/>
  <c r="BK136" i="5"/>
  <c r="J136" i="5"/>
  <c r="BK133" i="5"/>
  <c r="J133" i="5"/>
  <c r="J121" i="5"/>
  <c r="J119" i="5"/>
  <c r="BK171" i="4"/>
  <c r="BK164" i="4"/>
  <c r="J153" i="4"/>
  <c r="J149" i="4"/>
  <c r="J146" i="4"/>
  <c r="BK141" i="4"/>
  <c r="BK139" i="4"/>
  <c r="J137" i="4"/>
  <c r="J135" i="4"/>
  <c r="BK127" i="4"/>
  <c r="J124" i="4"/>
  <c r="J122" i="4"/>
  <c r="J268" i="3"/>
  <c r="BK241" i="3"/>
  <c r="BK236" i="3"/>
  <c r="J234" i="3"/>
  <c r="BK228" i="3"/>
  <c r="J226" i="3"/>
  <c r="J224" i="3"/>
  <c r="BK212" i="3"/>
  <c r="BK210" i="3"/>
  <c r="BK202" i="3"/>
  <c r="J200" i="3"/>
  <c r="BK198" i="3"/>
  <c r="BK190" i="3"/>
  <c r="J188" i="3"/>
  <c r="J182" i="3"/>
  <c r="J180" i="3"/>
  <c r="BK170" i="3"/>
  <c r="J167" i="3"/>
  <c r="J165" i="3"/>
  <c r="BK163" i="3"/>
  <c r="J160" i="3"/>
  <c r="BK158" i="3"/>
  <c r="BK156" i="3"/>
  <c r="J154" i="3"/>
  <c r="BK141" i="3"/>
  <c r="J125" i="3"/>
  <c r="BK293" i="2"/>
  <c r="J293" i="2"/>
  <c r="BK290" i="2"/>
  <c r="J290" i="2"/>
  <c r="BK284" i="2"/>
  <c r="J275" i="2"/>
  <c r="BK272" i="2"/>
  <c r="BK267" i="2"/>
  <c r="BK264" i="2"/>
  <c r="J262" i="2"/>
  <c r="BK259" i="2"/>
  <c r="J256" i="2"/>
  <c r="J252" i="2"/>
  <c r="BK246" i="2"/>
  <c r="BK244" i="2"/>
  <c r="J240" i="2"/>
  <c r="J236" i="2"/>
  <c r="BK232" i="2"/>
  <c r="BK230" i="2"/>
  <c r="BK228" i="2"/>
  <c r="J226" i="2"/>
  <c r="BK220" i="2"/>
  <c r="BK218" i="2"/>
  <c r="BK216" i="2"/>
  <c r="BK214" i="2"/>
  <c r="BK202" i="2"/>
  <c r="BK199" i="2"/>
  <c r="BK194" i="2"/>
  <c r="BK192" i="2"/>
  <c r="BK189" i="2"/>
  <c r="J186" i="2"/>
  <c r="J183" i="2"/>
  <c r="J180" i="2"/>
  <c r="J174" i="2"/>
  <c r="BK172" i="2"/>
  <c r="J167" i="2"/>
  <c r="BK165" i="2"/>
  <c r="BK163" i="2"/>
  <c r="BK161" i="2"/>
  <c r="BK158" i="2"/>
  <c r="J150" i="2"/>
  <c r="BK148" i="2"/>
  <c r="BK146" i="2"/>
  <c r="BK144" i="2"/>
  <c r="BK135" i="2"/>
  <c r="BK126" i="2"/>
  <c r="J124" i="2"/>
  <c r="J122" i="2"/>
  <c r="AS94" i="1"/>
  <c r="BK130" i="5"/>
  <c r="J127" i="5"/>
  <c r="BK177" i="4"/>
  <c r="BK174" i="4"/>
  <c r="BK159" i="4"/>
  <c r="J156" i="4"/>
  <c r="BK153" i="4"/>
  <c r="J151" i="4"/>
  <c r="BK143" i="4"/>
  <c r="J139" i="4"/>
  <c r="BK133" i="4"/>
  <c r="BK130" i="4"/>
  <c r="BK122" i="4"/>
  <c r="J256" i="3"/>
  <c r="J253" i="3"/>
  <c r="BK250" i="3"/>
  <c r="BK247" i="3"/>
  <c r="J244" i="3"/>
  <c r="BK220" i="3"/>
  <c r="J216" i="3"/>
  <c r="BK214" i="3"/>
  <c r="J212" i="3"/>
  <c r="BK207" i="3"/>
  <c r="J204" i="3"/>
  <c r="J202" i="3"/>
  <c r="BK200" i="3"/>
  <c r="J198" i="3"/>
  <c r="BK192" i="3"/>
  <c r="J190" i="3"/>
  <c r="BK185" i="3"/>
  <c r="BK180" i="3"/>
  <c r="J177" i="3"/>
  <c r="J174" i="3"/>
  <c r="BK167" i="3"/>
  <c r="BK160" i="3"/>
  <c r="BK154" i="3"/>
  <c r="BK152" i="3"/>
  <c r="BK150" i="3"/>
  <c r="BK138" i="3"/>
  <c r="J135" i="3"/>
  <c r="J133" i="3"/>
  <c r="BK128" i="3"/>
  <c r="J122" i="3"/>
  <c r="BK287" i="2"/>
  <c r="J284" i="2"/>
  <c r="J281" i="2"/>
  <c r="J278" i="2"/>
  <c r="J264" i="2"/>
  <c r="BK262" i="2"/>
  <c r="J254" i="2"/>
  <c r="J250" i="2"/>
  <c r="BK242" i="2"/>
  <c r="BK240" i="2"/>
  <c r="BK226" i="2"/>
  <c r="J224" i="2"/>
  <c r="J218" i="2"/>
  <c r="J211" i="2"/>
  <c r="BK206" i="2"/>
  <c r="J204" i="2"/>
  <c r="J199" i="2"/>
  <c r="J196" i="2"/>
  <c r="J189" i="2"/>
  <c r="BK186" i="2"/>
  <c r="BK183" i="2"/>
  <c r="BK177" i="2"/>
  <c r="BK174" i="2"/>
  <c r="J170" i="2"/>
  <c r="BK167" i="2"/>
  <c r="J163" i="2"/>
  <c r="J161" i="2"/>
  <c r="BK156" i="2"/>
  <c r="J152" i="2"/>
  <c r="BK150" i="2"/>
  <c r="BK141" i="2"/>
  <c r="BK138" i="2"/>
  <c r="J135" i="2"/>
  <c r="J132" i="2"/>
  <c r="BK129" i="2"/>
  <c r="J126" i="2"/>
  <c r="J130" i="5"/>
  <c r="BK127" i="5"/>
  <c r="BK124" i="5"/>
  <c r="BK121" i="5"/>
  <c r="BK167" i="4"/>
  <c r="BK162" i="4"/>
  <c r="BK156" i="4"/>
  <c r="BK149" i="4"/>
  <c r="BK137" i="4"/>
  <c r="J133" i="4"/>
  <c r="BK124" i="4"/>
  <c r="BK271" i="3"/>
  <c r="J271" i="3"/>
  <c r="BK268" i="3"/>
  <c r="J265" i="3"/>
  <c r="BK262" i="3"/>
  <c r="J259" i="3"/>
  <c r="BK256" i="3"/>
  <c r="BK253" i="3"/>
  <c r="J241" i="3"/>
  <c r="BK239" i="3"/>
  <c r="J236" i="3"/>
  <c r="BK234" i="3"/>
  <c r="J232" i="3"/>
  <c r="BK230" i="3"/>
  <c r="BK226" i="3"/>
  <c r="J222" i="3"/>
  <c r="J220" i="3"/>
  <c r="BK218" i="3"/>
  <c r="J207" i="3"/>
  <c r="BK204" i="3"/>
  <c r="J195" i="3"/>
  <c r="BK188" i="3"/>
  <c r="J185" i="3"/>
  <c r="BK182" i="3"/>
  <c r="J172" i="3"/>
  <c r="J170" i="3"/>
  <c r="BK165" i="3"/>
  <c r="J156" i="3"/>
  <c r="J152" i="3"/>
  <c r="J150" i="3"/>
  <c r="J147" i="3"/>
  <c r="BK144" i="3"/>
  <c r="J138" i="3"/>
  <c r="BK135" i="3"/>
  <c r="J128" i="3"/>
  <c r="BK122" i="3"/>
  <c r="J287" i="2"/>
  <c r="BK281" i="2"/>
  <c r="BK278" i="2"/>
  <c r="J272" i="2"/>
  <c r="J259" i="2"/>
  <c r="BK254" i="2"/>
  <c r="BK248" i="2"/>
  <c r="J246" i="2"/>
  <c r="J244" i="2"/>
  <c r="J242" i="2"/>
  <c r="BK238" i="2"/>
  <c r="BK234" i="2"/>
  <c r="J232" i="2"/>
  <c r="J230" i="2"/>
  <c r="J228" i="2"/>
  <c r="BK222" i="2"/>
  <c r="BK211" i="2"/>
  <c r="BK208" i="2"/>
  <c r="J206" i="2"/>
  <c r="BK204" i="2"/>
  <c r="J202" i="2"/>
  <c r="BK196" i="2"/>
  <c r="J194" i="2"/>
  <c r="J192" i="2"/>
  <c r="BK180" i="2"/>
  <c r="J177" i="2"/>
  <c r="BK170" i="2"/>
  <c r="J165" i="2"/>
  <c r="BK154" i="2"/>
  <c r="BK152" i="2"/>
  <c r="J148" i="2"/>
  <c r="J144" i="2"/>
  <c r="J141" i="2"/>
  <c r="J138" i="2"/>
  <c r="J129" i="2"/>
  <c r="BK122" i="2"/>
  <c r="P121" i="2" l="1"/>
  <c r="P120" i="2" s="1"/>
  <c r="P119" i="2" s="1"/>
  <c r="AU95" i="1" s="1"/>
  <c r="P261" i="2"/>
  <c r="BK121" i="3"/>
  <c r="BK120" i="3" s="1"/>
  <c r="J120" i="3" s="1"/>
  <c r="J97" i="3" s="1"/>
  <c r="P238" i="3"/>
  <c r="R121" i="4"/>
  <c r="R120" i="4" s="1"/>
  <c r="R161" i="4"/>
  <c r="BK118" i="5"/>
  <c r="BK117" i="5" s="1"/>
  <c r="J117" i="5" s="1"/>
  <c r="J96" i="5" s="1"/>
  <c r="T121" i="2"/>
  <c r="T120" i="2" s="1"/>
  <c r="R261" i="2"/>
  <c r="P121" i="3"/>
  <c r="P120" i="3"/>
  <c r="P119" i="3" s="1"/>
  <c r="AU96" i="1" s="1"/>
  <c r="R238" i="3"/>
  <c r="P121" i="4"/>
  <c r="P120" i="4" s="1"/>
  <c r="BK161" i="4"/>
  <c r="J161" i="4"/>
  <c r="J99" i="4"/>
  <c r="P118" i="5"/>
  <c r="P117" i="5" s="1"/>
  <c r="AU98" i="1" s="1"/>
  <c r="BK121" i="2"/>
  <c r="J121" i="2" s="1"/>
  <c r="J98" i="2" s="1"/>
  <c r="BK261" i="2"/>
  <c r="J261" i="2" s="1"/>
  <c r="J99" i="2" s="1"/>
  <c r="T121" i="3"/>
  <c r="T120" i="3"/>
  <c r="T119" i="3"/>
  <c r="T238" i="3"/>
  <c r="BK121" i="4"/>
  <c r="BK120" i="4"/>
  <c r="J120" i="4"/>
  <c r="J97" i="4" s="1"/>
  <c r="T161" i="4"/>
  <c r="R118" i="5"/>
  <c r="R117" i="5" s="1"/>
  <c r="R121" i="2"/>
  <c r="R120" i="2" s="1"/>
  <c r="R119" i="2" s="1"/>
  <c r="T261" i="2"/>
  <c r="R121" i="3"/>
  <c r="R120" i="3" s="1"/>
  <c r="R119" i="3" s="1"/>
  <c r="BK238" i="3"/>
  <c r="J238" i="3" s="1"/>
  <c r="J99" i="3" s="1"/>
  <c r="T121" i="4"/>
  <c r="T120" i="4"/>
  <c r="T119" i="4" s="1"/>
  <c r="P161" i="4"/>
  <c r="T118" i="5"/>
  <c r="T117" i="5" s="1"/>
  <c r="J89" i="2"/>
  <c r="J92" i="2"/>
  <c r="BE132" i="2"/>
  <c r="BE148" i="2"/>
  <c r="BE158" i="2"/>
  <c r="BE161" i="2"/>
  <c r="BE165" i="2"/>
  <c r="BE172" i="2"/>
  <c r="BE186" i="2"/>
  <c r="BE214" i="2"/>
  <c r="BE216" i="2"/>
  <c r="BE218" i="2"/>
  <c r="BE224" i="2"/>
  <c r="BE262" i="2"/>
  <c r="BE264" i="2"/>
  <c r="BE284" i="2"/>
  <c r="E109" i="3"/>
  <c r="J116" i="3"/>
  <c r="BE125" i="3"/>
  <c r="BE133" i="3"/>
  <c r="BE141" i="3"/>
  <c r="BE152" i="3"/>
  <c r="BE158" i="3"/>
  <c r="BE167" i="3"/>
  <c r="BE177" i="3"/>
  <c r="BE188" i="3"/>
  <c r="BE190" i="3"/>
  <c r="BE198" i="3"/>
  <c r="BE200" i="3"/>
  <c r="BE207" i="3"/>
  <c r="BE210" i="3"/>
  <c r="BE212" i="3"/>
  <c r="BE265" i="3"/>
  <c r="BE268" i="3"/>
  <c r="BE271" i="3"/>
  <c r="J91" i="4"/>
  <c r="BE127" i="4"/>
  <c r="BE139" i="4"/>
  <c r="BE141" i="4"/>
  <c r="BE143" i="4"/>
  <c r="BE151" i="4"/>
  <c r="BE164" i="4"/>
  <c r="BE167" i="4"/>
  <c r="BE171" i="4"/>
  <c r="J91" i="5"/>
  <c r="J92" i="5"/>
  <c r="F114" i="5"/>
  <c r="BE124" i="5"/>
  <c r="BE130" i="5"/>
  <c r="F92" i="2"/>
  <c r="BE122" i="2"/>
  <c r="BE124" i="2"/>
  <c r="BE144" i="2"/>
  <c r="BE146" i="2"/>
  <c r="BE170" i="2"/>
  <c r="BE180" i="2"/>
  <c r="BE192" i="2"/>
  <c r="BE220" i="2"/>
  <c r="BE228" i="2"/>
  <c r="BE230" i="2"/>
  <c r="BE232" i="2"/>
  <c r="BE234" i="2"/>
  <c r="BE244" i="2"/>
  <c r="BE246" i="2"/>
  <c r="BE250" i="2"/>
  <c r="BE256" i="2"/>
  <c r="J89" i="3"/>
  <c r="F116" i="3"/>
  <c r="BE122" i="3"/>
  <c r="BE147" i="3"/>
  <c r="BE156" i="3"/>
  <c r="BE170" i="3"/>
  <c r="BE216" i="3"/>
  <c r="BE224" i="3"/>
  <c r="BE230" i="3"/>
  <c r="BE232" i="3"/>
  <c r="BE236" i="3"/>
  <c r="J92" i="4"/>
  <c r="BE122" i="4"/>
  <c r="BE135" i="4"/>
  <c r="BE146" i="4"/>
  <c r="BE162" i="4"/>
  <c r="E107" i="5"/>
  <c r="J111" i="5"/>
  <c r="BE119" i="5"/>
  <c r="E85" i="2"/>
  <c r="BE129" i="2"/>
  <c r="BE152" i="2"/>
  <c r="BE154" i="2"/>
  <c r="BE156" i="2"/>
  <c r="BE189" i="2"/>
  <c r="BE204" i="2"/>
  <c r="BE206" i="2"/>
  <c r="BE208" i="2"/>
  <c r="BE211" i="2"/>
  <c r="BE222" i="2"/>
  <c r="BE236" i="2"/>
  <c r="BE240" i="2"/>
  <c r="BE248" i="2"/>
  <c r="BE252" i="2"/>
  <c r="BE275" i="2"/>
  <c r="BE278" i="2"/>
  <c r="BE290" i="2"/>
  <c r="BE293" i="2"/>
  <c r="J91" i="3"/>
  <c r="BE128" i="3"/>
  <c r="BE131" i="3"/>
  <c r="BE135" i="3"/>
  <c r="BE144" i="3"/>
  <c r="BE172" i="3"/>
  <c r="BE174" i="3"/>
  <c r="BE180" i="3"/>
  <c r="BE182" i="3"/>
  <c r="BE192" i="3"/>
  <c r="BE214" i="3"/>
  <c r="BE218" i="3"/>
  <c r="BE220" i="3"/>
  <c r="BE222" i="3"/>
  <c r="BE226" i="3"/>
  <c r="BE228" i="3"/>
  <c r="BE234" i="3"/>
  <c r="BE241" i="3"/>
  <c r="BE244" i="3"/>
  <c r="BE247" i="3"/>
  <c r="BE250" i="3"/>
  <c r="BE256" i="3"/>
  <c r="BE259" i="3"/>
  <c r="BE262" i="3"/>
  <c r="E85" i="4"/>
  <c r="F92" i="4"/>
  <c r="J113" i="4"/>
  <c r="BE130" i="4"/>
  <c r="BE149" i="4"/>
  <c r="BE156" i="4"/>
  <c r="BE159" i="4"/>
  <c r="BE174" i="4"/>
  <c r="BE127" i="5"/>
  <c r="BE133" i="5"/>
  <c r="BE136" i="5"/>
  <c r="BE139" i="5"/>
  <c r="J91" i="2"/>
  <c r="BE126" i="2"/>
  <c r="BE135" i="2"/>
  <c r="BE138" i="2"/>
  <c r="BE141" i="2"/>
  <c r="BE150" i="2"/>
  <c r="BE163" i="2"/>
  <c r="BE167" i="2"/>
  <c r="BE174" i="2"/>
  <c r="BE177" i="2"/>
  <c r="BE183" i="2"/>
  <c r="BE194" i="2"/>
  <c r="BE196" i="2"/>
  <c r="BE199" i="2"/>
  <c r="BE202" i="2"/>
  <c r="BE226" i="2"/>
  <c r="BE238" i="2"/>
  <c r="BE242" i="2"/>
  <c r="BE254" i="2"/>
  <c r="BE259" i="2"/>
  <c r="BE267" i="2"/>
  <c r="BE272" i="2"/>
  <c r="BE281" i="2"/>
  <c r="BE287" i="2"/>
  <c r="BE138" i="3"/>
  <c r="BE150" i="3"/>
  <c r="BE154" i="3"/>
  <c r="BE160" i="3"/>
  <c r="BE163" i="3"/>
  <c r="BE165" i="3"/>
  <c r="BE185" i="3"/>
  <c r="BE195" i="3"/>
  <c r="BE202" i="3"/>
  <c r="BE204" i="3"/>
  <c r="BE239" i="3"/>
  <c r="BE253" i="3"/>
  <c r="BE124" i="4"/>
  <c r="BE133" i="4"/>
  <c r="BE137" i="4"/>
  <c r="BE153" i="4"/>
  <c r="BE177" i="4"/>
  <c r="BE121" i="5"/>
  <c r="F37" i="2"/>
  <c r="BD95" i="1" s="1"/>
  <c r="F34" i="4"/>
  <c r="BA97" i="1" s="1"/>
  <c r="F35" i="2"/>
  <c r="BB95" i="1"/>
  <c r="J34" i="5"/>
  <c r="AW98" i="1" s="1"/>
  <c r="F37" i="5"/>
  <c r="BD98" i="1"/>
  <c r="F35" i="4"/>
  <c r="BB97" i="1" s="1"/>
  <c r="F34" i="2"/>
  <c r="BA95" i="1" s="1"/>
  <c r="F37" i="3"/>
  <c r="BD96" i="1" s="1"/>
  <c r="J34" i="4"/>
  <c r="AW97" i="1"/>
  <c r="F34" i="5"/>
  <c r="BA98" i="1" s="1"/>
  <c r="F36" i="5"/>
  <c r="BC98" i="1" s="1"/>
  <c r="J34" i="2"/>
  <c r="AW95" i="1" s="1"/>
  <c r="J34" i="3"/>
  <c r="AW96" i="1" s="1"/>
  <c r="F36" i="3"/>
  <c r="BC96" i="1" s="1"/>
  <c r="F36" i="2"/>
  <c r="BC95" i="1"/>
  <c r="F35" i="3"/>
  <c r="BB96" i="1" s="1"/>
  <c r="F36" i="4"/>
  <c r="BC97" i="1"/>
  <c r="F34" i="3"/>
  <c r="BA96" i="1" s="1"/>
  <c r="F35" i="5"/>
  <c r="BB98" i="1" s="1"/>
  <c r="F37" i="4"/>
  <c r="BD97" i="1" s="1"/>
  <c r="P119" i="4" l="1"/>
  <c r="AU97" i="1"/>
  <c r="T119" i="2"/>
  <c r="R119" i="4"/>
  <c r="BK120" i="2"/>
  <c r="J120" i="2" s="1"/>
  <c r="J97" i="2" s="1"/>
  <c r="BK119" i="3"/>
  <c r="J119" i="3" s="1"/>
  <c r="J96" i="3" s="1"/>
  <c r="J121" i="3"/>
  <c r="J98" i="3" s="1"/>
  <c r="BK119" i="4"/>
  <c r="J119" i="4"/>
  <c r="J96" i="4"/>
  <c r="J118" i="5"/>
  <c r="J97" i="5" s="1"/>
  <c r="J121" i="4"/>
  <c r="J98" i="4"/>
  <c r="AU94" i="1"/>
  <c r="BC94" i="1"/>
  <c r="AY94" i="1" s="1"/>
  <c r="F33" i="4"/>
  <c r="AZ97" i="1" s="1"/>
  <c r="BA94" i="1"/>
  <c r="W30" i="1" s="1"/>
  <c r="J33" i="3"/>
  <c r="AV96" i="1" s="1"/>
  <c r="AT96" i="1" s="1"/>
  <c r="F33" i="3"/>
  <c r="AZ96" i="1"/>
  <c r="J30" i="5"/>
  <c r="AG98" i="1"/>
  <c r="F33" i="2"/>
  <c r="AZ95" i="1" s="1"/>
  <c r="J33" i="4"/>
  <c r="AV97" i="1"/>
  <c r="AT97" i="1"/>
  <c r="F33" i="5"/>
  <c r="AZ98" i="1" s="1"/>
  <c r="J33" i="5"/>
  <c r="AV98" i="1" s="1"/>
  <c r="AT98" i="1" s="1"/>
  <c r="BB94" i="1"/>
  <c r="W31" i="1" s="1"/>
  <c r="J33" i="2"/>
  <c r="AV95" i="1" s="1"/>
  <c r="AT95" i="1" s="1"/>
  <c r="BD94" i="1"/>
  <c r="W33" i="1" s="1"/>
  <c r="J39" i="5" l="1"/>
  <c r="BK119" i="2"/>
  <c r="J119" i="2"/>
  <c r="J30" i="2" s="1"/>
  <c r="AG95" i="1" s="1"/>
  <c r="AN95" i="1" s="1"/>
  <c r="AN98" i="1"/>
  <c r="AZ94" i="1"/>
  <c r="W29" i="1" s="1"/>
  <c r="J30" i="3"/>
  <c r="AG96" i="1"/>
  <c r="AN96" i="1" s="1"/>
  <c r="J30" i="4"/>
  <c r="AG97" i="1"/>
  <c r="AN97" i="1"/>
  <c r="W32" i="1"/>
  <c r="AW94" i="1"/>
  <c r="AK30" i="1" s="1"/>
  <c r="AX94" i="1"/>
  <c r="J39" i="3" l="1"/>
  <c r="J96" i="2"/>
  <c r="J39" i="2"/>
  <c r="J39" i="4"/>
  <c r="AG94" i="1"/>
  <c r="AV94" i="1"/>
  <c r="AK29" i="1"/>
  <c r="AT94" i="1" l="1"/>
  <c r="AK26" i="1"/>
  <c r="AK35" i="1"/>
  <c r="AN94" i="1" l="1"/>
</calcChain>
</file>

<file path=xl/sharedStrings.xml><?xml version="1.0" encoding="utf-8"?>
<sst xmlns="http://schemas.openxmlformats.org/spreadsheetml/2006/main" count="4430" uniqueCount="688">
  <si>
    <t>Export Komplet</t>
  </si>
  <si>
    <t/>
  </si>
  <si>
    <t>2.0</t>
  </si>
  <si>
    <t>ZAMOK</t>
  </si>
  <si>
    <t>False</t>
  </si>
  <si>
    <t>{a71a73d6-6df7-4cb4-b577-2592ed5a0068}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</si>
  <si>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</si>
  <si>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</si>
  <si>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</si>
  <si>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</si>
  <si>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</si>
  <si>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</si>
  <si>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</si>
  <si>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</si>
  <si>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</si>
  <si>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</si>
  <si>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</si>
  <si>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Milotice nad Opavou – Vrbno pod Pradědem</t>
  </si>
  <si>
    <t>KSO:</t>
  </si>
  <si>
    <t>CC-CZ:</t>
  </si>
  <si>
    <t>Místo:</t>
  </si>
  <si>
    <t>PS Krnov</t>
  </si>
  <si>
    <t>Datum:</t>
  </si>
  <si>
    <t>22. 7. 2020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</si>
  <si>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</si>
  <si>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</si>
  <si>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</si>
  <si>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</si>
  <si>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</si>
  <si>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</si>
  <si>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</si>
  <si>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</si>
  <si>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</si>
  <si>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</si>
  <si>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</si>
  <si>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</si>
  <si>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</si>
  <si>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</si>
  <si>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</si>
  <si>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</si>
  <si>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</si>
  <si>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</si>
  <si>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</si>
  <si>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</si>
  <si>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</si>
  <si>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</si>
  <si>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</si>
  <si>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</si>
  <si>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</si>
  <si>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</si>
  <si>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</si>
  <si>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</si>
  <si>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</si>
  <si>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</si>
  <si>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</si>
  <si>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</si>
  <si>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</si>
  <si>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</si>
  <si>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</si>
  <si>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</si>
  <si>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</si>
  <si>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</si>
  <si>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</si>
  <si>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</si>
  <si>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</si>
  <si>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</si>
  <si>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</si>
  <si>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</si>
  <si>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</si>
  <si>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</si>
  <si>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</si>
  <si>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</si>
  <si>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</si>
  <si>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</si>
  <si>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</si>
  <si>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</si>
  <si>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</si>
  <si>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</si>
  <si>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</si>
  <si>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</si>
  <si>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</si>
  <si>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</si>
  <si>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</si>
  <si>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traťové koleje v km 0,178 – 0,554</t>
  </si>
  <si>
    <t>STA</t>
  </si>
  <si>
    <t>1</t>
  </si>
  <si>
    <t>{1852c202-2e37-4f31-8091-fb2e4519cb2b}</t>
  </si>
  <si>
    <t>2</t>
  </si>
  <si>
    <t>SO 02</t>
  </si>
  <si>
    <t>Oprava staniční koleje č. 3 a 3c</t>
  </si>
  <si>
    <t>{7a3df76a-e117-4904-ab8f-739fbcadcd2b}</t>
  </si>
  <si>
    <t>SO 03</t>
  </si>
  <si>
    <t>Oprava staniční koleje č. 5a</t>
  </si>
  <si>
    <t>{4ab75eae-9794-42b8-b82c-d28a78bc7065}</t>
  </si>
  <si>
    <t>VON</t>
  </si>
  <si>
    <t>{acf7d399-3eff-47d1-a4fc-bcc2fb513bd3}</t>
  </si>
  <si>
    <t>KRYCÍ LIST SOUPISU PRACÍ</t>
  </si>
  <si>
    <t>Objekt:</t>
  </si>
  <si>
    <t>SO 01 - Oprava traťové koleje v km 0,178 – 0,554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</si>
  <si>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</si>
  <si>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</si>
  <si>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</si>
  <si>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</si>
  <si>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</si>
  <si>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</si>
  <si>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</si>
  <si>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</si>
  <si>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</si>
  <si>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</si>
  <si>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</si>
  <si>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</si>
  <si>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</si>
  <si>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</si>
  <si>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</si>
  <si>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</si>
  <si>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</si>
  <si>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</si>
  <si>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</si>
  <si>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</si>
  <si>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</si>
  <si>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</si>
  <si>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</si>
  <si>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</si>
  <si>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</si>
  <si>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</si>
  <si>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</si>
  <si>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5908005430</t>
  </si>
  <si>
    <t>Oprava kolejnicového styku demontáž spojek tv. S49</t>
  </si>
  <si>
    <t>styk</t>
  </si>
  <si>
    <t>Sborník UOŽI 01 2020</t>
  </si>
  <si>
    <t>4</t>
  </si>
  <si>
    <t>1526342916</t>
  </si>
  <si>
    <t>PP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</si>
  <si>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</si>
  <si>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5907050120</t>
  </si>
  <si>
    <t>Dělení kolejnic kyslíkem tv. S49</t>
  </si>
  <si>
    <t>kus</t>
  </si>
  <si>
    <t>449397755</t>
  </si>
  <si>
    <t>Dělení kolejnic kyslíkem tv. S49. Poznámka: 1. V cenách jsou započteny náklady na manipulaci, podložení, označení a provedení řezu kolejnice.</t>
  </si>
  <si>
    <t>3</t>
  </si>
  <si>
    <t>5913305010</t>
  </si>
  <si>
    <t>Montáž silničních panelů komunikace dočasná</t>
  </si>
  <si>
    <t>m2</t>
  </si>
  <si>
    <t>690936879</t>
  </si>
  <si>
    <t>Montáž silničních panelů komunikace dočasná. Poznámka: 1. V cenách jsou započteny náklady na úpravu podkladní vrstvy a uložení panelů. 2. V cenách nejsou obsaženy náklady na dodávku materiálu.</t>
  </si>
  <si>
    <t>VV</t>
  </si>
  <si>
    <t>3,00*2,00</t>
  </si>
  <si>
    <t>5913300010</t>
  </si>
  <si>
    <t>Demontáž silničních panelů komunikace dočasná</t>
  </si>
  <si>
    <t>-1494366593</t>
  </si>
  <si>
    <t>Demontáž silničních panelů komunikace dočasná. Poznámka: 1. V cenách jsou započteny náklady na odstranění panelů, úpravu plochy a naložení na dopravní prostředek.</t>
  </si>
  <si>
    <t>5914020020</t>
  </si>
  <si>
    <t>Čištění otevřených odvodňovacích zařízení strojně příkop nezpevněný</t>
  </si>
  <si>
    <t>m3</t>
  </si>
  <si>
    <t>-1076618530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</si>
  <si>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</si>
  <si>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2*100,00*0,25</t>
  </si>
  <si>
    <t>6</t>
  </si>
  <si>
    <t>5999010010</t>
  </si>
  <si>
    <t>Vyjmutí a snesení konstrukcí nebo dílů hmotnosti do 10 t</t>
  </si>
  <si>
    <t>t</t>
  </si>
  <si>
    <t>182566941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</si>
  <si>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</si>
  <si>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356,00*0,296418</t>
  </si>
  <si>
    <t>7</t>
  </si>
  <si>
    <t>5905055010</t>
  </si>
  <si>
    <t>Odstranění stávajícího kolejového lože odtěžením v koleji</t>
  </si>
  <si>
    <t>-372561130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</si>
  <si>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</si>
  <si>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111,00*1,122+245,00*1,089</t>
  </si>
  <si>
    <t>8</t>
  </si>
  <si>
    <t>5905060010</t>
  </si>
  <si>
    <t>Zřízení nového kolejového lože v koleji</t>
  </si>
  <si>
    <t>-1240968516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</si>
  <si>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</si>
  <si>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106,00*0,971+5,00*1,122+245,00*1,427</t>
  </si>
  <si>
    <t>9</t>
  </si>
  <si>
    <t>5906130400</t>
  </si>
  <si>
    <t>Montáž kolejového roštu v ose koleje pražce betonové vystrojené tv. S49 rozdělení "u"</t>
  </si>
  <si>
    <t>km</t>
  </si>
  <si>
    <t>-216553388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</si>
  <si>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</si>
  <si>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10</t>
  </si>
  <si>
    <t>5906130070</t>
  </si>
  <si>
    <t>Montáž kolejového roštu v ose koleje pražce dřevěné nevystrojené tv. S49 rozdělení "c"</t>
  </si>
  <si>
    <t>-1427843111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</si>
  <si>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</si>
  <si>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11</t>
  </si>
  <si>
    <t>5906130420</t>
  </si>
  <si>
    <t>Montáž kolejového roštu v ose koleje pražce ocelové tv. Y vystrojené tv. S49 rozdělení "l"</t>
  </si>
  <si>
    <t>1252630517</t>
  </si>
  <si>
    <t>Montáž kolejového roštu v ose koleje pražce ocelové tv. Y vystrojené tv. S49 rozdělení "l". Poznámka: 1. V cenách jsou započteny náklady na manipulaci a montáž KR, u pražců dřevěných nevystrojených i na vrtání pražců. 2. V cenách nejsou obsaženy náklady na dodávku materiálu.</t>
  </si>
  <si>
    <t>12</t>
  </si>
  <si>
    <t>5906120010</t>
  </si>
  <si>
    <t>Zkrácení dřevěného pražce odřezáním</t>
  </si>
  <si>
    <t>-942718893</t>
  </si>
  <si>
    <t>Zkrácení dřevěného pražce odřezáním. Poznámka: 1. V cenách jsou započteny náklady na odstranění mřížky, zkrácení, ošetření čela pražce impregnačním prostředkem a osazení mřížky</t>
  </si>
  <si>
    <t>13</t>
  </si>
  <si>
    <t>5909032020</t>
  </si>
  <si>
    <t>Přesná úprava GPK koleje směrové a výškové uspořádání pražce betonové</t>
  </si>
  <si>
    <t>-1831717037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</si>
  <si>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</si>
  <si>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</t>
  </si>
  <si>
    <t>5909032010</t>
  </si>
  <si>
    <t>Přesná úprava GPK koleje směrové a výškové uspořádání pražce dřevěné nebo ocelové</t>
  </si>
  <si>
    <t>-553886155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</si>
  <si>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</si>
  <si>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5909032030</t>
  </si>
  <si>
    <t>Přesná úprava GPK koleje směrové a výškové uspořádání pražce ocelové tv. Y</t>
  </si>
  <si>
    <t>1136968132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</si>
  <si>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</si>
  <si>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</t>
  </si>
  <si>
    <t>5909042010</t>
  </si>
  <si>
    <t>Přesná úprava GPK výhybky směrové a výškové uspořádání pražce dřevěné nebo ocelové</t>
  </si>
  <si>
    <t>m</t>
  </si>
  <si>
    <t>1876674613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</si>
  <si>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</si>
  <si>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43,75+43,75</t>
  </si>
  <si>
    <t>17</t>
  </si>
  <si>
    <t>5909030020</t>
  </si>
  <si>
    <t>Následná úprava GPK koleje směrové a výškové uspořádání pražce betonové</t>
  </si>
  <si>
    <t>-693573185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</si>
  <si>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</si>
  <si>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18</t>
  </si>
  <si>
    <t>5909030010</t>
  </si>
  <si>
    <t>Následná úprava GPK koleje směrové a výškové uspořádání pražce dřevěné nebo ocelové</t>
  </si>
  <si>
    <t>-46267122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</si>
  <si>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</si>
  <si>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19</t>
  </si>
  <si>
    <t>5909030030</t>
  </si>
  <si>
    <t>Následná úprava GPK koleje směrové a výškové uspořádání pražce ocelové tv. Y</t>
  </si>
  <si>
    <t>-318895178</t>
  </si>
  <si>
    <t>Následná úprava GPK koleje směrové a výškové uspořádání pražce ocelové tv. Y.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</si>
  <si>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</t>
  </si>
  <si>
    <t>5909040010</t>
  </si>
  <si>
    <t>Následná úprava GPK výhybky směrové a výškové uspořádání pražce dřevěné nebo ocelové</t>
  </si>
  <si>
    <t>777939949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</si>
  <si>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</si>
  <si>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5905105030</t>
  </si>
  <si>
    <t>Doplnění KL kamenivem souvisle strojně v koleji</t>
  </si>
  <si>
    <t>-1737195972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</si>
  <si>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</si>
  <si>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22</t>
  </si>
  <si>
    <t>5905105040</t>
  </si>
  <si>
    <t>Doplnění KL kamenivem souvisle strojně ve výhybce</t>
  </si>
  <si>
    <t>835975317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</si>
  <si>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</si>
  <si>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23</t>
  </si>
  <si>
    <t>5907010070</t>
  </si>
  <si>
    <t>Výměna LISŮ tv. S49 rozdělení "c"</t>
  </si>
  <si>
    <t>-1851717527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</si>
  <si>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</si>
  <si>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3,40*4</t>
  </si>
  <si>
    <t>24</t>
  </si>
  <si>
    <t>5910020030</t>
  </si>
  <si>
    <t>Svařování kolejnic termitem plný předehřev standardní spára svar sériový tv. S49</t>
  </si>
  <si>
    <t>svar</t>
  </si>
  <si>
    <t>-2101710530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</si>
  <si>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</si>
  <si>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16+8</t>
  </si>
  <si>
    <t>25</t>
  </si>
  <si>
    <t>5910040310</t>
  </si>
  <si>
    <t>Umožnění volné dilatace kolejnice demontáž upevňovadel s osazením kluzných podložek rozdělení pražců "c"</t>
  </si>
  <si>
    <t>1502314861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</si>
  <si>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</si>
  <si>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136,00*2</t>
  </si>
  <si>
    <t>26</t>
  </si>
  <si>
    <t>5910040330</t>
  </si>
  <si>
    <t>Umožnění volné dilatace kolejnice demontáž upevňovadel s osazením kluzných podložek rozdělení pražců "u"</t>
  </si>
  <si>
    <t>82570126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</si>
  <si>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</si>
  <si>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245,00*2</t>
  </si>
  <si>
    <t>27</t>
  </si>
  <si>
    <t>5910040410</t>
  </si>
  <si>
    <t>Umožnění volné dilatace kolejnice montáž upevňovadel s odstraněním kluzných podložek rozdělení pražců "c"</t>
  </si>
  <si>
    <t>-1216065863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</si>
  <si>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</si>
  <si>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28</t>
  </si>
  <si>
    <t>5910040430</t>
  </si>
  <si>
    <t>Umožnění volné dilatace kolejnice montáž upevňovadel s odstraněním kluzných podložek rozdělení pražců "u"</t>
  </si>
  <si>
    <t>605034868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</si>
  <si>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</si>
  <si>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</t>
  </si>
  <si>
    <t>5910035030</t>
  </si>
  <si>
    <t>Dosažení dovolené upínací teploty v BK prodloužením kolejnicového pásu v koleji tv. S49</t>
  </si>
  <si>
    <t>-682702380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</si>
  <si>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</si>
  <si>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</t>
  </si>
  <si>
    <t>5910136010</t>
  </si>
  <si>
    <t>Montáž pražcové kotvy v koleji</t>
  </si>
  <si>
    <t>-38468256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</si>
  <si>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</si>
  <si>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31</t>
  </si>
  <si>
    <t>5905025110</t>
  </si>
  <si>
    <t>Doplnění stezky štěrkodrtí souvislé</t>
  </si>
  <si>
    <t>1057098228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</si>
  <si>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</si>
  <si>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111,00*1,00*0,05</t>
  </si>
  <si>
    <t>32</t>
  </si>
  <si>
    <t>5905023020</t>
  </si>
  <si>
    <t>Úprava povrchu stezky rozprostřením štěrkodrtě přes 3 do 5 cm</t>
  </si>
  <si>
    <t>-1049470249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</si>
  <si>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</si>
  <si>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111,00*1,00</t>
  </si>
  <si>
    <t>33</t>
  </si>
  <si>
    <t>5912065210</t>
  </si>
  <si>
    <t>Montáž zajišťovací značky včetně sloupku a základu konzolové</t>
  </si>
  <si>
    <t>1072275334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</si>
  <si>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</si>
  <si>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34</t>
  </si>
  <si>
    <t>5912065020</t>
  </si>
  <si>
    <t>Montáž zajišťovací značky samostatné hřeb</t>
  </si>
  <si>
    <t>-2020336044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</si>
  <si>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</si>
  <si>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35</t>
  </si>
  <si>
    <t>5906135070</t>
  </si>
  <si>
    <t>Demontáž kolejového roštu koleje na úložišti pražce dřevěné tv. S49 rozdělení "c"</t>
  </si>
  <si>
    <t>1012437995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</si>
  <si>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</si>
  <si>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36</t>
  </si>
  <si>
    <t>M</t>
  </si>
  <si>
    <t>5955101000</t>
  </si>
  <si>
    <t>Kamenivo drcené štěrk frakce 31,5/63 třídy BI</t>
  </si>
  <si>
    <t>-904905101</t>
  </si>
  <si>
    <t>458,151*1,70+35,000*1,70</t>
  </si>
  <si>
    <t>37</t>
  </si>
  <si>
    <t>5955101030</t>
  </si>
  <si>
    <t>Kamenivo drcené drť frakce 8/16</t>
  </si>
  <si>
    <t>1227898065</t>
  </si>
  <si>
    <t>5,550*1,60</t>
  </si>
  <si>
    <t>38</t>
  </si>
  <si>
    <t>5957104025</t>
  </si>
  <si>
    <t>Kolejnicové pásy třídy R260 tv. 49 E1 délky 75 metrů</t>
  </si>
  <si>
    <t>-280408899</t>
  </si>
  <si>
    <t>39</t>
  </si>
  <si>
    <t>5957101050</t>
  </si>
  <si>
    <t>Kolejnice třídy R260 tv. 49 E1 délky 25,000 m</t>
  </si>
  <si>
    <t>-679016436</t>
  </si>
  <si>
    <t>40</t>
  </si>
  <si>
    <t>5956134015</t>
  </si>
  <si>
    <t>Pražec ocelový tv. Y příčný vystrojené základní 49 rozevření 600</t>
  </si>
  <si>
    <t>556668745</t>
  </si>
  <si>
    <t>41</t>
  </si>
  <si>
    <t>5956134020</t>
  </si>
  <si>
    <t>Pražec ocelový tv. Y příčný vystrojené přechodové 49 rozevření 600</t>
  </si>
  <si>
    <t>-376833735</t>
  </si>
  <si>
    <t>42</t>
  </si>
  <si>
    <t>5956134025</t>
  </si>
  <si>
    <t>Pražec ocelový tv. Y příčný vystrojené základní 49 pozink rozevření 600</t>
  </si>
  <si>
    <t>647428317</t>
  </si>
  <si>
    <t>43</t>
  </si>
  <si>
    <t>5956140030</t>
  </si>
  <si>
    <t>Pražec betonový příčný vystrojený včetně kompletů tv. B 91S/2 (S)</t>
  </si>
  <si>
    <t>1724187489</t>
  </si>
  <si>
    <t>44</t>
  </si>
  <si>
    <t>R1</t>
  </si>
  <si>
    <t>Pražec betonový příčný vystrojený včetně kompletů tv.B 91 S/2 W14 - 2,5 mm</t>
  </si>
  <si>
    <t>-1226914692</t>
  </si>
  <si>
    <t>45</t>
  </si>
  <si>
    <t>R2</t>
  </si>
  <si>
    <t>Pražec betonový příčný vystrojený včetně kompletů tv.B 91 S/2 W14 - 5,0 mm</t>
  </si>
  <si>
    <t>-1944011281</t>
  </si>
  <si>
    <t>46</t>
  </si>
  <si>
    <t>R3</t>
  </si>
  <si>
    <t>Pražec betonový příčný vystrojený včetně kompletů tv.B 91 S/2 W14 - 7,5 mm</t>
  </si>
  <si>
    <t>-1340036650</t>
  </si>
  <si>
    <t>47</t>
  </si>
  <si>
    <t>5956101005</t>
  </si>
  <si>
    <t>Pražec dřevěný příčný nevystrojený dub 2600x260x150 mm</t>
  </si>
  <si>
    <t>-1453483813</t>
  </si>
  <si>
    <t>48</t>
  </si>
  <si>
    <t>5958140000</t>
  </si>
  <si>
    <t>Podkladnice žebrová tv. S4</t>
  </si>
  <si>
    <t>2032599334</t>
  </si>
  <si>
    <t>49</t>
  </si>
  <si>
    <t>5958134075</t>
  </si>
  <si>
    <t>Součásti upevňovací vrtule R1(145)</t>
  </si>
  <si>
    <t>-1470514085</t>
  </si>
  <si>
    <t>50</t>
  </si>
  <si>
    <t>5958134040</t>
  </si>
  <si>
    <t>Součásti upevňovací kroužek pružný dvojitý Fe 6</t>
  </si>
  <si>
    <t>-1573079234</t>
  </si>
  <si>
    <t>51</t>
  </si>
  <si>
    <t>5958128010</t>
  </si>
  <si>
    <t>Komplety ŽS 4 (šroub RS 1, matice M 24, podložka Fe6, svěrka ŽS4)</t>
  </si>
  <si>
    <t>2072770927</t>
  </si>
  <si>
    <t>52</t>
  </si>
  <si>
    <t>5958158005</t>
  </si>
  <si>
    <t>Podložka pryžová pod patu kolejnice S49  183/126/6</t>
  </si>
  <si>
    <t>-1537025147</t>
  </si>
  <si>
    <t>53</t>
  </si>
  <si>
    <t>5958158070</t>
  </si>
  <si>
    <t>Podložka polyetylenová pod podkladnici 380/160/2 (S4, R4)</t>
  </si>
  <si>
    <t>1180384379</t>
  </si>
  <si>
    <t>54</t>
  </si>
  <si>
    <t>5956131005</t>
  </si>
  <si>
    <t>Vystrojení pražce dřevěného protištěpná destička pro pražec (105x210)</t>
  </si>
  <si>
    <t>78419246</t>
  </si>
  <si>
    <t>55</t>
  </si>
  <si>
    <t>5957134000</t>
  </si>
  <si>
    <t>Lepený izolovaný styk tv. S49 s tepelně zpracovanou hlavou délky 3,40 m</t>
  </si>
  <si>
    <t>1487190802</t>
  </si>
  <si>
    <t>56</t>
  </si>
  <si>
    <t>5960101000</t>
  </si>
  <si>
    <t>Pražcové kotvy TDHB pro pražec betonový B 91</t>
  </si>
  <si>
    <t>-1891287536</t>
  </si>
  <si>
    <t>57</t>
  </si>
  <si>
    <t>5962119000</t>
  </si>
  <si>
    <t>Zajištění PPK sloupek zajišťovací značka</t>
  </si>
  <si>
    <t>-68531573</t>
  </si>
  <si>
    <t>58</t>
  </si>
  <si>
    <t>5962119015</t>
  </si>
  <si>
    <t>Zajištění PPK hřebová litinová značka</t>
  </si>
  <si>
    <t>-2008279885</t>
  </si>
  <si>
    <t>59</t>
  </si>
  <si>
    <t>5964161010</t>
  </si>
  <si>
    <t>Beton lehce zhutnitelný C 20/25;X0 F5 2 285 2 765</t>
  </si>
  <si>
    <t>-536611659</t>
  </si>
  <si>
    <t>9*0,070</t>
  </si>
  <si>
    <t>60</t>
  </si>
  <si>
    <t>5963125015</t>
  </si>
  <si>
    <t>Panel železobetonový silniční rozměru 300x100x15</t>
  </si>
  <si>
    <t>-107415447</t>
  </si>
  <si>
    <t>OST</t>
  </si>
  <si>
    <t>Ostatní</t>
  </si>
  <si>
    <t>61</t>
  </si>
  <si>
    <t>9909000400</t>
  </si>
  <si>
    <t>Poplatek za likvidaci plastových součástí</t>
  </si>
  <si>
    <t>512</t>
  </si>
  <si>
    <t>1597638686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</si>
  <si>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</si>
  <si>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62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</si>
  <si>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</si>
  <si>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</si>
  <si>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146748502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</si>
  <si>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</si>
  <si>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1"pryž. a PE podložky - 0,292 t</t>
  </si>
  <si>
    <t>63</t>
  </si>
  <si>
    <t>9909000100</t>
  </si>
  <si>
    <t>Poplatek za uložení suti nebo hmot na oficiální skládku</t>
  </si>
  <si>
    <t>-827490072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</si>
  <si>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</si>
  <si>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391,347*1,80"štěrkové lože</t>
  </si>
  <si>
    <t>50,000*2,00"zemina</t>
  </si>
  <si>
    <t>Součet</t>
  </si>
  <si>
    <t>64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</si>
  <si>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</si>
  <si>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</si>
  <si>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-49424388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</si>
  <si>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</si>
  <si>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704,425+100,000"štěrkové lože, zemina - odpad</t>
  </si>
  <si>
    <t>65</t>
  </si>
  <si>
    <t>9902300200</t>
  </si>
  <si>
    <t>Doprava jednosměrná (např. nakupovaného materiálu) mechanizací o nosnosti přes 3,5 t sypanin (kameniva, písku, suti, dlažebních kostek, atd.) do 20 km</t>
  </si>
  <si>
    <t>1002054784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</si>
  <si>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</si>
  <si>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838,357+8,880"štěrk, drť</t>
  </si>
  <si>
    <t>66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</si>
  <si>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</si>
  <si>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</si>
  <si>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-315078623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</si>
  <si>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</si>
  <si>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33,338+2,470+0,858"kolejnice, LISy</t>
  </si>
  <si>
    <t>67</t>
  </si>
  <si>
    <t>9902401100</t>
  </si>
  <si>
    <t>Doprava jednosměrná (např. nakupovaného materiálu) mechanizací o nosnosti přes 3,5 t objemnějšího kusového materiálu (prefabrikátů, stožárů, výhybek, rozvaděčů, vybouraných hmot atd.) do 300 km</t>
  </si>
  <si>
    <t>-645792799</t>
  </si>
  <si>
    <t>Doprava jednosměrná (např. nakupovaného materiálu) mechanizací o nosnosti přes 3,5 t objemnějšího kusového materiálu (prefabrikátů, stožárů, výhybek, rozvaděčů, vybouraných hmot atd.)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</si>
  <si>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30,030" ocelové pražce Y</t>
  </si>
  <si>
    <t>68</t>
  </si>
  <si>
    <t>823639122</t>
  </si>
  <si>
    <t>57,879+2,200" betonové pražce, silniční panely</t>
  </si>
  <si>
    <t>69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</si>
  <si>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</si>
  <si>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</si>
  <si>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1812727649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</si>
  <si>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</si>
  <si>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0,776" dřevěné pražce</t>
  </si>
  <si>
    <t>70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</si>
  <si>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</si>
  <si>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</si>
  <si>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-1731842780</t>
  </si>
  <si>
    <t>Doprava obousměrná (např. dodávek z vlastních zásob zhotovitele nebo objednatele nebo výzisku) mechanizací o nosnosti do 3,5 t elektrosoučástek, montážního materiálu, kameniva, písku, dlažebních kostek, suti, atd.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</si>
  <si>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 svrškový materiál, kotvy, značky - 0,943 t</t>
  </si>
  <si>
    <t>71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</si>
  <si>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</si>
  <si>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</si>
  <si>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1972669000</t>
  </si>
  <si>
    <t>Doprava obousměrná (např. dodávek z vlastních zásob zhotovitele nebo objednatele nebo výzisku) mechanizací o nosnosti do 3,5 t elektrosoučástek, montážního materiálu, kameniva, písku, dlažebních kostek, suti, atd.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</si>
  <si>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1"beton - 1,530 t</t>
  </si>
  <si>
    <t>SO 02 - Oprava staniční koleje č. 3 a 3c</t>
  </si>
  <si>
    <t>5913205 R</t>
  </si>
  <si>
    <t>Montáž a demontáž provizorní dřevěné konstrukce přechodu</t>
  </si>
  <si>
    <t>201560941</t>
  </si>
  <si>
    <t>(5,00*2,40)*2</t>
  </si>
  <si>
    <t>-818588520</t>
  </si>
  <si>
    <t>1909135701</t>
  </si>
  <si>
    <t>5913035010</t>
  </si>
  <si>
    <t>Demontáž celopryžové přejezdové konstrukce málo zatížené v koleji část vnější a vnitřní bez závěrných zídek</t>
  </si>
  <si>
    <t>1597857395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</si>
  <si>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</si>
  <si>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-1323659793</t>
  </si>
  <si>
    <t>5999010020</t>
  </si>
  <si>
    <t>Vyjmutí a snesení konstrukcí nebo dílů hmotnosti přes 10 do 20 t</t>
  </si>
  <si>
    <t>1971838751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</si>
  <si>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</si>
  <si>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613,00*0,501618</t>
  </si>
  <si>
    <t>571901319</t>
  </si>
  <si>
    <t>32,00*0,296418</t>
  </si>
  <si>
    <t>5907015485</t>
  </si>
  <si>
    <t>Ojedinělá výměna kolejnic současně s výměnou pryžové podložky tv. S49 rozdělení "c"</t>
  </si>
  <si>
    <t>216187351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</si>
  <si>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</si>
  <si>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6,00*2</t>
  </si>
  <si>
    <t>221469388</t>
  </si>
  <si>
    <t>613,00*0,828+32,00*0,969</t>
  </si>
  <si>
    <t>884011995</t>
  </si>
  <si>
    <t>601,00*0,843+44,00*0,969</t>
  </si>
  <si>
    <t>5906130380</t>
  </si>
  <si>
    <t>Montáž kolejového roštu v ose koleje pražce betonové vystrojené tv. S49 rozdělení "c"</t>
  </si>
  <si>
    <t>1984488198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</si>
  <si>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</si>
  <si>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1194439421</t>
  </si>
  <si>
    <t>-731174444</t>
  </si>
  <si>
    <t>219950838</t>
  </si>
  <si>
    <t>1446247455</t>
  </si>
  <si>
    <t>300590309</t>
  </si>
  <si>
    <t>49,85+49,85+37,83</t>
  </si>
  <si>
    <t>-246587563</t>
  </si>
  <si>
    <t>-612746786</t>
  </si>
  <si>
    <t>1119336246</t>
  </si>
  <si>
    <t>-25341157</t>
  </si>
  <si>
    <t>-677632151</t>
  </si>
  <si>
    <t>2082368288</t>
  </si>
  <si>
    <t>3,40*8</t>
  </si>
  <si>
    <t>132330887</t>
  </si>
  <si>
    <t>23+16</t>
  </si>
  <si>
    <t>5910025130</t>
  </si>
  <si>
    <t>Svařování kolejnic elektrickým obloukem svar jednotlivý tv. S49</t>
  </si>
  <si>
    <t>918418825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</si>
  <si>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</si>
  <si>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-1417338571</t>
  </si>
  <si>
    <t>651,00*2</t>
  </si>
  <si>
    <t>-894412802</t>
  </si>
  <si>
    <t>469523275</t>
  </si>
  <si>
    <t>5913040010</t>
  </si>
  <si>
    <t>Montáž celopryžové přejezdové konstrukce málo zatížené v koleji část vnější a vnitřní bez závěrných zídek</t>
  </si>
  <si>
    <t>-937242965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</si>
  <si>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</si>
  <si>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585451987</t>
  </si>
  <si>
    <t>651,00*1,00*0,05</t>
  </si>
  <si>
    <t>-1138201445</t>
  </si>
  <si>
    <t>651,00*1,00</t>
  </si>
  <si>
    <t>5906135190</t>
  </si>
  <si>
    <t>Demontáž kolejového roštu koleje na úložišti pražce betonové tv. S49 "c"</t>
  </si>
  <si>
    <t>-1106588414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</si>
  <si>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</si>
  <si>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2069368447</t>
  </si>
  <si>
    <t>5907055010</t>
  </si>
  <si>
    <t>Vrtání kolejnic otvor o průměru do 10 mm</t>
  </si>
  <si>
    <t>-1915075190</t>
  </si>
  <si>
    <t>Vrtání kolejnic otvor o průměru do 10 mm. Poznámka: 1. V cenách jsou započteny náklady na manipulaci, podložení, označení a provedení vrtu ve stojině kolejnice.</t>
  </si>
  <si>
    <t>1422383091</t>
  </si>
  <si>
    <t>549,279*1,70+35,000*1,70</t>
  </si>
  <si>
    <t>1469574196</t>
  </si>
  <si>
    <t>32,550*1,60</t>
  </si>
  <si>
    <t>-1625133235</t>
  </si>
  <si>
    <t>-1286145716</t>
  </si>
  <si>
    <t>439151469</t>
  </si>
  <si>
    <t>-34166005</t>
  </si>
  <si>
    <t>-1873745719</t>
  </si>
  <si>
    <t>5958140000.1</t>
  </si>
  <si>
    <t>Podkladnice žebrová tv. S4 přechodová 1:40</t>
  </si>
  <si>
    <t>-1991385633</t>
  </si>
  <si>
    <t>-574474855</t>
  </si>
  <si>
    <t>-803377825</t>
  </si>
  <si>
    <t>-794636436</t>
  </si>
  <si>
    <t>1088352261</t>
  </si>
  <si>
    <t>107182048</t>
  </si>
  <si>
    <t>1068621277</t>
  </si>
  <si>
    <t>1362018186</t>
  </si>
  <si>
    <t>5963101005</t>
  </si>
  <si>
    <t>Přejezd celopryžový pro nezatížené komunikace</t>
  </si>
  <si>
    <t>-1931453765</t>
  </si>
  <si>
    <t>-1985019202</t>
  </si>
  <si>
    <t>-1599553960</t>
  </si>
  <si>
    <t>1"pryž. a PE podložky - odpad - 0,529 t</t>
  </si>
  <si>
    <t>9902900100</t>
  </si>
  <si>
    <t>Naložení sypanin, drobného kusového materiálu, suti</t>
  </si>
  <si>
    <t>1829959875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</si>
  <si>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</si>
  <si>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969,430"štěrkové lože - odpad</t>
  </si>
  <si>
    <t>-1338524196</t>
  </si>
  <si>
    <t>538,572*1,80"štěrkové lože</t>
  </si>
  <si>
    <t>-1916007828</t>
  </si>
  <si>
    <t>1380716026</t>
  </si>
  <si>
    <t>993,274+52,080"štěrk, drť</t>
  </si>
  <si>
    <t>-892528630</t>
  </si>
  <si>
    <t>62,972+2,470+1,716"kolejnice, LISy</t>
  </si>
  <si>
    <t>1790766462</t>
  </si>
  <si>
    <t>293,646" betonové pražce</t>
  </si>
  <si>
    <t>753775870</t>
  </si>
  <si>
    <t>6,208" dřevěné pražce</t>
  </si>
  <si>
    <t>1803560779</t>
  </si>
  <si>
    <t>1" svrškový materiál - 1,773 t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</si>
  <si>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</si>
  <si>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</si>
  <si>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1971144614</t>
  </si>
  <si>
    <t>Doprava obousměrná (např. dodávek z vlastních zásob zhotovitele nebo objednatele nebo výzisku) mechanizací o nosnosti do 3,5 t elektrosoučástek, montážního materiálu, kameniva, písku, dlažebních kostek, suti, atd.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</si>
  <si>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1"přejezdová konstrukce - 1,360 t</t>
  </si>
  <si>
    <t>9903200100</t>
  </si>
  <si>
    <t>Přeprava mechanizace na místo prováděných prací o hmotnosti přes 12 t přes 50 do 100 km</t>
  </si>
  <si>
    <t>-153373762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</si>
  <si>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</si>
  <si>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8"ASP, PUŠL, DVOUCESTNÉ RYPADLO, KOLEJ.JEŘÁB, 2xJEŘÁB, ASP, PUŠL</t>
  </si>
  <si>
    <t>SO 03 - Oprava staniční koleje č. 5a</t>
  </si>
  <si>
    <t>-1856759086</t>
  </si>
  <si>
    <t>-748996825</t>
  </si>
  <si>
    <t>54,00*0,296418</t>
  </si>
  <si>
    <t>2035982798</t>
  </si>
  <si>
    <t>54,00*0,809</t>
  </si>
  <si>
    <t>2040473535</t>
  </si>
  <si>
    <t>54,00*0,668</t>
  </si>
  <si>
    <t>-743828806</t>
  </si>
  <si>
    <t>-399259434</t>
  </si>
  <si>
    <t>1100866682</t>
  </si>
  <si>
    <t>-1487450993</t>
  </si>
  <si>
    <t>-475741155</t>
  </si>
  <si>
    <t>1372419276</t>
  </si>
  <si>
    <t>54,00*1,00*0,05</t>
  </si>
  <si>
    <t>281997998</t>
  </si>
  <si>
    <t>54,00*1,00</t>
  </si>
  <si>
    <t>352674487</t>
  </si>
  <si>
    <t>1776589108</t>
  </si>
  <si>
    <t>2031904800</t>
  </si>
  <si>
    <t>36,072*1,70</t>
  </si>
  <si>
    <t>274966370</t>
  </si>
  <si>
    <t>2,700*1,60</t>
  </si>
  <si>
    <t>1026965859</t>
  </si>
  <si>
    <t>-1920835097</t>
  </si>
  <si>
    <t>126928384</t>
  </si>
  <si>
    <t>1"pryž. a PE podložky - 0,044 t</t>
  </si>
  <si>
    <t>394956370</t>
  </si>
  <si>
    <t>43,686*1,80"štěrkové lože</t>
  </si>
  <si>
    <t>-1734552978</t>
  </si>
  <si>
    <t>78,635"štěrkové lože - odpad</t>
  </si>
  <si>
    <t>722746149</t>
  </si>
  <si>
    <t>61,322+4,320"štěrk, drť</t>
  </si>
  <si>
    <t>-384973365</t>
  </si>
  <si>
    <t>1" svrškový materiál - 0,029 t</t>
  </si>
  <si>
    <t>VON - Oprava trati v úseku Milotice nad Opavou – Vrbno pod Pradědem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</si>
  <si>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</si>
  <si>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</si>
  <si>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</si>
  <si>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</si>
  <si>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</si>
  <si>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</si>
  <si>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-565682957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</si>
  <si>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</si>
  <si>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</si>
  <si>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</si>
  <si>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</si>
  <si>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1200033427</t>
  </si>
  <si>
    <t>P</t>
  </si>
  <si>
    <t>Poznámka k položce:_x000D_
Základna pro výpočet - ZRN</t>
  </si>
  <si>
    <t>022101001</t>
  </si>
  <si>
    <t>Geodetické práce Geodetické práce před opravou</t>
  </si>
  <si>
    <t>1043152677</t>
  </si>
  <si>
    <t>0,645+0,356+0,054</t>
  </si>
  <si>
    <t>022101011</t>
  </si>
  <si>
    <t>Geodetické práce Geodetické práce v průběhu opravy</t>
  </si>
  <si>
    <t>-522181939</t>
  </si>
  <si>
    <t>022101021</t>
  </si>
  <si>
    <t>Geodetické práce Geodetické práce po ukončení opravy</t>
  </si>
  <si>
    <t>-471726912</t>
  </si>
  <si>
    <t>033131001</t>
  </si>
  <si>
    <t>Provozní vlivy Organizační zajištění prací při zřizování a udržování BK kolejí a výhybek</t>
  </si>
  <si>
    <t>-123960143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</si>
  <si>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</si>
  <si>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651,00+381,00</t>
  </si>
  <si>
    <t>024101001</t>
  </si>
  <si>
    <t>Inženýrská činnost střežení pracovní skupiny zaměstnanců</t>
  </si>
  <si>
    <t>-2068960783</t>
  </si>
  <si>
    <t>Poznámka k položce:_x000D_
Základna pro výpočet - dotyčné práce</t>
  </si>
  <si>
    <t>033121011</t>
  </si>
  <si>
    <t>Provozní vlivy Rušení prací železničním provozem širá trať nebo dopravny s kolejovým rozvětvením s počtem vlaků za směnu 8,5 hod. přes 25 do 50</t>
  </si>
  <si>
    <t>-642455514</t>
  </si>
  <si>
    <t xml:space="preserve">Poznámka k položce:_x000D_
SO 02 - pol.č. 1 - 30_x000D_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</si>
</sst>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6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6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6"/>
      <c r="BS13" s="16" t="s">
        <v>6</v>
      </c>
    </row>
    <row r="14" spans="1:74" ht="12.75">
      <c r="B14" s="20"/>
      <c r="C14" s="21"/>
      <c r="D14" s="21"/>
      <c r="E14" s="271" t="s">
        <v>31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6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6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6"/>
    </row>
    <row r="23" spans="1:71" s="1" customFormat="1" ht="16.5" customHeight="1">
      <c r="B23" s="20"/>
      <c r="C23" s="21"/>
      <c r="D23" s="21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6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6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4">
        <f>ROUND(AG94,2)</f>
        <v>0</v>
      </c>
      <c r="AL26" s="275"/>
      <c r="AM26" s="275"/>
      <c r="AN26" s="275"/>
      <c r="AO26" s="275"/>
      <c r="AP26" s="35"/>
      <c r="AQ26" s="35"/>
      <c r="AR26" s="38"/>
      <c r="BE26" s="26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6" t="s">
        <v>38</v>
      </c>
      <c r="M28" s="276"/>
      <c r="N28" s="276"/>
      <c r="O28" s="276"/>
      <c r="P28" s="276"/>
      <c r="Q28" s="35"/>
      <c r="R28" s="35"/>
      <c r="S28" s="35"/>
      <c r="T28" s="35"/>
      <c r="U28" s="35"/>
      <c r="V28" s="35"/>
      <c r="W28" s="276" t="s">
        <v>39</v>
      </c>
      <c r="X28" s="276"/>
      <c r="Y28" s="276"/>
      <c r="Z28" s="276"/>
      <c r="AA28" s="276"/>
      <c r="AB28" s="276"/>
      <c r="AC28" s="276"/>
      <c r="AD28" s="276"/>
      <c r="AE28" s="276"/>
      <c r="AF28" s="35"/>
      <c r="AG28" s="35"/>
      <c r="AH28" s="35"/>
      <c r="AI28" s="35"/>
      <c r="AJ28" s="35"/>
      <c r="AK28" s="276" t="s">
        <v>40</v>
      </c>
      <c r="AL28" s="276"/>
      <c r="AM28" s="276"/>
      <c r="AN28" s="276"/>
      <c r="AO28" s="276"/>
      <c r="AP28" s="35"/>
      <c r="AQ28" s="35"/>
      <c r="AR28" s="38"/>
      <c r="BE28" s="266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9">
        <v>0.21</v>
      </c>
      <c r="M29" s="278"/>
      <c r="N29" s="278"/>
      <c r="O29" s="278"/>
      <c r="P29" s="278"/>
      <c r="Q29" s="40"/>
      <c r="R29" s="40"/>
      <c r="S29" s="40"/>
      <c r="T29" s="40"/>
      <c r="U29" s="40"/>
      <c r="V29" s="40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0"/>
      <c r="AG29" s="40"/>
      <c r="AH29" s="40"/>
      <c r="AI29" s="40"/>
      <c r="AJ29" s="40"/>
      <c r="AK29" s="277">
        <f>ROUND(AV94, 2)</f>
        <v>0</v>
      </c>
      <c r="AL29" s="278"/>
      <c r="AM29" s="278"/>
      <c r="AN29" s="278"/>
      <c r="AO29" s="278"/>
      <c r="AP29" s="40"/>
      <c r="AQ29" s="40"/>
      <c r="AR29" s="41"/>
      <c r="BE29" s="267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9">
        <v>0.15</v>
      </c>
      <c r="M30" s="278"/>
      <c r="N30" s="278"/>
      <c r="O30" s="278"/>
      <c r="P30" s="278"/>
      <c r="Q30" s="40"/>
      <c r="R30" s="40"/>
      <c r="S30" s="40"/>
      <c r="T30" s="40"/>
      <c r="U30" s="40"/>
      <c r="V30" s="40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0"/>
      <c r="AG30" s="40"/>
      <c r="AH30" s="40"/>
      <c r="AI30" s="40"/>
      <c r="AJ30" s="40"/>
      <c r="AK30" s="277">
        <f>ROUND(AW94, 2)</f>
        <v>0</v>
      </c>
      <c r="AL30" s="278"/>
      <c r="AM30" s="278"/>
      <c r="AN30" s="278"/>
      <c r="AO30" s="278"/>
      <c r="AP30" s="40"/>
      <c r="AQ30" s="40"/>
      <c r="AR30" s="41"/>
      <c r="BE30" s="267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79">
        <v>0.21</v>
      </c>
      <c r="M31" s="278"/>
      <c r="N31" s="278"/>
      <c r="O31" s="278"/>
      <c r="P31" s="278"/>
      <c r="Q31" s="40"/>
      <c r="R31" s="40"/>
      <c r="S31" s="40"/>
      <c r="T31" s="40"/>
      <c r="U31" s="40"/>
      <c r="V31" s="40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0"/>
      <c r="AG31" s="40"/>
      <c r="AH31" s="40"/>
      <c r="AI31" s="40"/>
      <c r="AJ31" s="40"/>
      <c r="AK31" s="277">
        <v>0</v>
      </c>
      <c r="AL31" s="278"/>
      <c r="AM31" s="278"/>
      <c r="AN31" s="278"/>
      <c r="AO31" s="278"/>
      <c r="AP31" s="40"/>
      <c r="AQ31" s="40"/>
      <c r="AR31" s="41"/>
      <c r="BE31" s="267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9">
        <v>0.15</v>
      </c>
      <c r="M32" s="278"/>
      <c r="N32" s="278"/>
      <c r="O32" s="278"/>
      <c r="P32" s="278"/>
      <c r="Q32" s="40"/>
      <c r="R32" s="40"/>
      <c r="S32" s="40"/>
      <c r="T32" s="40"/>
      <c r="U32" s="40"/>
      <c r="V32" s="40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0"/>
      <c r="AG32" s="40"/>
      <c r="AH32" s="40"/>
      <c r="AI32" s="40"/>
      <c r="AJ32" s="40"/>
      <c r="AK32" s="277">
        <v>0</v>
      </c>
      <c r="AL32" s="278"/>
      <c r="AM32" s="278"/>
      <c r="AN32" s="278"/>
      <c r="AO32" s="278"/>
      <c r="AP32" s="40"/>
      <c r="AQ32" s="40"/>
      <c r="AR32" s="41"/>
      <c r="BE32" s="267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9">
        <v>0</v>
      </c>
      <c r="M33" s="278"/>
      <c r="N33" s="278"/>
      <c r="O33" s="278"/>
      <c r="P33" s="278"/>
      <c r="Q33" s="40"/>
      <c r="R33" s="40"/>
      <c r="S33" s="40"/>
      <c r="T33" s="40"/>
      <c r="U33" s="40"/>
      <c r="V33" s="40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0"/>
      <c r="AG33" s="40"/>
      <c r="AH33" s="40"/>
      <c r="AI33" s="40"/>
      <c r="AJ33" s="40"/>
      <c r="AK33" s="277">
        <v>0</v>
      </c>
      <c r="AL33" s="278"/>
      <c r="AM33" s="278"/>
      <c r="AN33" s="278"/>
      <c r="AO33" s="278"/>
      <c r="AP33" s="40"/>
      <c r="AQ33" s="40"/>
      <c r="AR33" s="41"/>
      <c r="BE33" s="26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6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3" t="s">
        <v>49</v>
      </c>
      <c r="Y35" s="281"/>
      <c r="Z35" s="281"/>
      <c r="AA35" s="281"/>
      <c r="AB35" s="281"/>
      <c r="AC35" s="44"/>
      <c r="AD35" s="44"/>
      <c r="AE35" s="44"/>
      <c r="AF35" s="44"/>
      <c r="AG35" s="44"/>
      <c r="AH35" s="44"/>
      <c r="AI35" s="44"/>
      <c r="AJ35" s="44"/>
      <c r="AK35" s="280">
        <f>SUM(AK26:AK33)</f>
        <v>0</v>
      </c>
      <c r="AL35" s="281"/>
      <c r="AM35" s="281"/>
      <c r="AN35" s="281"/>
      <c r="AO35" s="28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63520210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4" t="str">
        <f>K6</f>
        <v>Oprava trati v úseku Milotice nad Opavou – Vrbno pod Pradědem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Krnov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6" t="str">
        <f>IF(AN8= "","",AN8)</f>
        <v>22. 7. 2020</v>
      </c>
      <c r="AN87" s="24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47" t="str">
        <f>IF(E17="","",E17)</f>
        <v xml:space="preserve"> </v>
      </c>
      <c r="AN89" s="248"/>
      <c r="AO89" s="248"/>
      <c r="AP89" s="248"/>
      <c r="AQ89" s="35"/>
      <c r="AR89" s="38"/>
      <c r="AS89" s="249" t="s">
        <v>57</v>
      </c>
      <c r="AT89" s="25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47" t="str">
        <f>IF(E20="","",E20)</f>
        <v xml:space="preserve"> </v>
      </c>
      <c r="AN90" s="248"/>
      <c r="AO90" s="248"/>
      <c r="AP90" s="248"/>
      <c r="AQ90" s="35"/>
      <c r="AR90" s="38"/>
      <c r="AS90" s="251"/>
      <c r="AT90" s="25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3"/>
      <c r="AT91" s="25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5" t="s">
        <v>58</v>
      </c>
      <c r="D92" s="256"/>
      <c r="E92" s="256"/>
      <c r="F92" s="256"/>
      <c r="G92" s="256"/>
      <c r="H92" s="72"/>
      <c r="I92" s="258" t="s">
        <v>59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7" t="s">
        <v>60</v>
      </c>
      <c r="AH92" s="256"/>
      <c r="AI92" s="256"/>
      <c r="AJ92" s="256"/>
      <c r="AK92" s="256"/>
      <c r="AL92" s="256"/>
      <c r="AM92" s="256"/>
      <c r="AN92" s="258" t="s">
        <v>61</v>
      </c>
      <c r="AO92" s="256"/>
      <c r="AP92" s="259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ROUND(SUM(AG95:AG98),2)</f>
        <v>0</v>
      </c>
      <c r="AH94" s="263"/>
      <c r="AI94" s="263"/>
      <c r="AJ94" s="263"/>
      <c r="AK94" s="263"/>
      <c r="AL94" s="263"/>
      <c r="AM94" s="263"/>
      <c r="AN94" s="264">
        <f>SUM(AG94,AT94)</f>
        <v>0</v>
      </c>
      <c r="AO94" s="264"/>
      <c r="AP94" s="264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60" t="s">
        <v>82</v>
      </c>
      <c r="E95" s="260"/>
      <c r="F95" s="260"/>
      <c r="G95" s="260"/>
      <c r="H95" s="260"/>
      <c r="I95" s="95"/>
      <c r="J95" s="260" t="s">
        <v>83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1">
        <f>'SO 01 - Oprava traťové ko...'!J30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traťové ko...'!P119</f>
        <v>0</v>
      </c>
      <c r="AV95" s="99">
        <f>'SO 01 - Oprava traťové ko...'!J33</f>
        <v>0</v>
      </c>
      <c r="AW95" s="99">
        <f>'SO 01 - Oprava traťové ko...'!J34</f>
        <v>0</v>
      </c>
      <c r="AX95" s="99">
        <f>'SO 01 - Oprava traťové ko...'!J35</f>
        <v>0</v>
      </c>
      <c r="AY95" s="99">
        <f>'SO 01 - Oprava traťové ko...'!J36</f>
        <v>0</v>
      </c>
      <c r="AZ95" s="99">
        <f>'SO 01 - Oprava traťové ko...'!F33</f>
        <v>0</v>
      </c>
      <c r="BA95" s="99">
        <f>'SO 01 - Oprava traťové ko...'!F34</f>
        <v>0</v>
      </c>
      <c r="BB95" s="99">
        <f>'SO 01 - Oprava traťové ko...'!F35</f>
        <v>0</v>
      </c>
      <c r="BC95" s="99">
        <f>'SO 01 - Oprava traťové ko...'!F36</f>
        <v>0</v>
      </c>
      <c r="BD95" s="101">
        <f>'SO 01 - Oprava traťové ko...'!F37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60" t="s">
        <v>88</v>
      </c>
      <c r="E96" s="260"/>
      <c r="F96" s="260"/>
      <c r="G96" s="260"/>
      <c r="H96" s="260"/>
      <c r="I96" s="95"/>
      <c r="J96" s="260" t="s">
        <v>89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'SO 02 - Oprava staniční k...'!J30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Oprava staniční k...'!P119</f>
        <v>0</v>
      </c>
      <c r="AV96" s="99">
        <f>'SO 02 - Oprava staniční k...'!J33</f>
        <v>0</v>
      </c>
      <c r="AW96" s="99">
        <f>'SO 02 - Oprava staniční k...'!J34</f>
        <v>0</v>
      </c>
      <c r="AX96" s="99">
        <f>'SO 02 - Oprava staniční k...'!J35</f>
        <v>0</v>
      </c>
      <c r="AY96" s="99">
        <f>'SO 02 - Oprava staniční k...'!J36</f>
        <v>0</v>
      </c>
      <c r="AZ96" s="99">
        <f>'SO 02 - Oprava staniční k...'!F33</f>
        <v>0</v>
      </c>
      <c r="BA96" s="99">
        <f>'SO 02 - Oprava staniční k...'!F34</f>
        <v>0</v>
      </c>
      <c r="BB96" s="99">
        <f>'SO 02 - Oprava staniční k...'!F35</f>
        <v>0</v>
      </c>
      <c r="BC96" s="99">
        <f>'SO 02 - Oprava staniční k...'!F36</f>
        <v>0</v>
      </c>
      <c r="BD96" s="101">
        <f>'SO 02 - Oprava staniční k...'!F37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60" t="s">
        <v>91</v>
      </c>
      <c r="E97" s="260"/>
      <c r="F97" s="260"/>
      <c r="G97" s="260"/>
      <c r="H97" s="260"/>
      <c r="I97" s="95"/>
      <c r="J97" s="260" t="s">
        <v>92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1">
        <f>'SO 03 - Oprava staniční k...'!J30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96" t="s">
        <v>84</v>
      </c>
      <c r="AR97" s="97"/>
      <c r="AS97" s="98">
        <v>0</v>
      </c>
      <c r="AT97" s="99">
        <f>ROUND(SUM(AV97:AW97),2)</f>
        <v>0</v>
      </c>
      <c r="AU97" s="100">
        <f>'SO 03 - Oprava staniční k...'!P119</f>
        <v>0</v>
      </c>
      <c r="AV97" s="99">
        <f>'SO 03 - Oprava staniční k...'!J33</f>
        <v>0</v>
      </c>
      <c r="AW97" s="99">
        <f>'SO 03 - Oprava staniční k...'!J34</f>
        <v>0</v>
      </c>
      <c r="AX97" s="99">
        <f>'SO 03 - Oprava staniční k...'!J35</f>
        <v>0</v>
      </c>
      <c r="AY97" s="99">
        <f>'SO 03 - Oprava staniční k...'!J36</f>
        <v>0</v>
      </c>
      <c r="AZ97" s="99">
        <f>'SO 03 - Oprava staniční k...'!F33</f>
        <v>0</v>
      </c>
      <c r="BA97" s="99">
        <f>'SO 03 - Oprava staniční k...'!F34</f>
        <v>0</v>
      </c>
      <c r="BB97" s="99">
        <f>'SO 03 - Oprava staniční k...'!F35</f>
        <v>0</v>
      </c>
      <c r="BC97" s="99">
        <f>'SO 03 - Oprava staniční k...'!F36</f>
        <v>0</v>
      </c>
      <c r="BD97" s="101">
        <f>'SO 03 - Oprava staniční k...'!F37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4.75" customHeight="1">
      <c r="A98" s="92" t="s">
        <v>81</v>
      </c>
      <c r="B98" s="93"/>
      <c r="C98" s="94"/>
      <c r="D98" s="260" t="s">
        <v>94</v>
      </c>
      <c r="E98" s="260"/>
      <c r="F98" s="260"/>
      <c r="G98" s="260"/>
      <c r="H98" s="260"/>
      <c r="I98" s="95"/>
      <c r="J98" s="260" t="s">
        <v>17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1">
        <f>'VON - Oprava trati v úsek...'!J30</f>
        <v>0</v>
      </c>
      <c r="AH98" s="262"/>
      <c r="AI98" s="262"/>
      <c r="AJ98" s="262"/>
      <c r="AK98" s="262"/>
      <c r="AL98" s="262"/>
      <c r="AM98" s="262"/>
      <c r="AN98" s="261">
        <f>SUM(AG98,AT98)</f>
        <v>0</v>
      </c>
      <c r="AO98" s="262"/>
      <c r="AP98" s="262"/>
      <c r="AQ98" s="96" t="s">
        <v>84</v>
      </c>
      <c r="AR98" s="97"/>
      <c r="AS98" s="103">
        <v>0</v>
      </c>
      <c r="AT98" s="104">
        <f>ROUND(SUM(AV98:AW98),2)</f>
        <v>0</v>
      </c>
      <c r="AU98" s="105">
        <f>'VON - Oprava trati v úsek...'!P117</f>
        <v>0</v>
      </c>
      <c r="AV98" s="104">
        <f>'VON - Oprava trati v úsek...'!J33</f>
        <v>0</v>
      </c>
      <c r="AW98" s="104">
        <f>'VON - Oprava trati v úsek...'!J34</f>
        <v>0</v>
      </c>
      <c r="AX98" s="104">
        <f>'VON - Oprava trati v úsek...'!J35</f>
        <v>0</v>
      </c>
      <c r="AY98" s="104">
        <f>'VON - Oprava trati v úsek...'!J36</f>
        <v>0</v>
      </c>
      <c r="AZ98" s="104">
        <f>'VON - Oprava trati v úsek...'!F33</f>
        <v>0</v>
      </c>
      <c r="BA98" s="104">
        <f>'VON - Oprava trati v úsek...'!F34</f>
        <v>0</v>
      </c>
      <c r="BB98" s="104">
        <f>'VON - Oprava trati v úsek...'!F35</f>
        <v>0</v>
      </c>
      <c r="BC98" s="104">
        <f>'VON - Oprava trati v úsek...'!F36</f>
        <v>0</v>
      </c>
      <c r="BD98" s="106">
        <f>'VON - Oprava trati v úsek...'!F37</f>
        <v>0</v>
      </c>
      <c r="BT98" s="102" t="s">
        <v>85</v>
      </c>
      <c r="BV98" s="102" t="s">
        <v>79</v>
      </c>
      <c r="BW98" s="102" t="s">
        <v>95</v>
      </c>
      <c r="BX98" s="102" t="s">
        <v>5</v>
      </c>
      <c r="CL98" s="102" t="s">
        <v>1</v>
      </c>
      <c r="CM98" s="102" t="s">
        <v>87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2KHgvDMiF8W57ulH5NRhDGHP6Ee6uPzcX3FgMVQolPw+In+XIsU41UU+FEz20o2QZVd5PMdj9WRIJ+/lkZZRvQ==" saltValue="ZnNLQahBBKxMzeNDISau5WKCQchuZjMGQ10VX/X0plYCKj7PfZtzzKssVDu25i+K01gRsuiuMlftNSxSVzqLJ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Oprava traťové ko...'!C2" display="/"/>
    <hyperlink ref="A96" location="'SO 02 - Oprava staniční k...'!C2" display="/"/>
    <hyperlink ref="A97" location="'SO 03 - Oprava staniční k...'!C2" display="/"/>
    <hyperlink ref="A98" location="'VON - Oprava trati v úse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trati v úseku Milotice nad Opavou – Vrbno pod Pradědem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98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22. 7. 2020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ROUND((SUM(BE119:BE295)),  2)</f>
        <v>0</v>
      </c>
      <c r="G33" s="33"/>
      <c r="H33" s="33"/>
      <c r="I33" s="123">
        <v>0.21</v>
      </c>
      <c r="J33" s="122">
        <f>ROUND(((SUM(BE119:BE295))*I33),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ROUND((SUM(BF119:BF295)),  2)</f>
        <v>0</v>
      </c>
      <c r="G34" s="33"/>
      <c r="H34" s="33"/>
      <c r="I34" s="123">
        <v>0.15</v>
      </c>
      <c r="J34" s="122">
        <f>ROUND(((SUM(BF119:BF295))*I34),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ROUND((SUM(BG119:BG295)),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ROUND((SUM(BH119:BH295)),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ROUND((SUM(BI119:BI295)),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trati v úseku Milotice nad Opavou – Vrbno pod Pradědem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01 - Oprava traťové koleje v km 0,178 – 0,554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22. 7. 2020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J261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trati v úseku Milotice nad Opavou – Vrbno pod Pradědem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01 - Oprava traťové koleje v km 0,178 – 0,554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22. 7. 2020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P120+P261</f>
        <v>0</v>
      </c>
      <c r="Q119" s="78"/>
      <c r="R119" s="166">
        <f>R120+R261</f>
        <v>977.26189999999986</v>
      </c>
      <c r="S119" s="78"/>
      <c r="T119" s="167">
        <f>T120+T261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BK120+BK261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977.26189999999986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SUM(P122:P260)</f>
        <v>0</v>
      </c>
      <c r="Q121" s="177"/>
      <c r="R121" s="178">
        <f>SUM(R122:R260)</f>
        <v>977.26189999999986</v>
      </c>
      <c r="S121" s="177"/>
      <c r="T121" s="179">
        <f>SUM(T122:T260)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SUM(BK122:BK260)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125</v>
      </c>
      <c r="E122" s="186" t="s">
        <v>126</v>
      </c>
      <c r="F122" s="187" t="s">
        <v>127</v>
      </c>
      <c r="G122" s="188" t="s">
        <v>128</v>
      </c>
      <c r="H122" s="189">
        <v>30</v>
      </c>
      <c r="I122" s="190"/>
      <c r="J122" s="191">
        <f>ROUND(I122*H122,2)</f>
        <v>0</v>
      </c>
      <c r="K122" s="187" t="s">
        <v>129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131</v>
      </c>
    </row>
    <row r="123" spans="1:65" s="2" customFormat="1" ht="29.25">
      <c r="A123" s="33"/>
      <c r="B123" s="34"/>
      <c r="C123" s="35"/>
      <c r="D123" s="198" t="s">
        <v>132</v>
      </c>
      <c r="E123" s="35"/>
      <c r="F123" s="199" t="s">
        <v>133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24.2" customHeight="1">
      <c r="A124" s="33"/>
      <c r="B124" s="34"/>
      <c r="C124" s="185" t="s">
        <v>87</v>
      </c>
      <c r="D124" s="185" t="s">
        <v>125</v>
      </c>
      <c r="E124" s="186" t="s">
        <v>134</v>
      </c>
      <c r="F124" s="187" t="s">
        <v>135</v>
      </c>
      <c r="G124" s="188" t="s">
        <v>136</v>
      </c>
      <c r="H124" s="189">
        <v>8</v>
      </c>
      <c r="I124" s="190"/>
      <c r="J124" s="191">
        <f>ROUND(I124*H124,2)</f>
        <v>0</v>
      </c>
      <c r="K124" s="187" t="s">
        <v>129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130</v>
      </c>
      <c r="AT124" s="196" t="s">
        <v>125</v>
      </c>
      <c r="AU124" s="196" t="s">
        <v>87</v>
      </c>
      <c r="AY124" s="16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130</v>
      </c>
      <c r="BM124" s="196" t="s">
        <v>137</v>
      </c>
    </row>
    <row r="125" spans="1:65" s="2" customFormat="1" ht="19.5">
      <c r="A125" s="33"/>
      <c r="B125" s="34"/>
      <c r="C125" s="35"/>
      <c r="D125" s="198" t="s">
        <v>132</v>
      </c>
      <c r="E125" s="35"/>
      <c r="F125" s="199" t="s">
        <v>138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87</v>
      </c>
    </row>
    <row r="126" spans="1:65" s="2" customFormat="1" ht="24.2" customHeight="1">
      <c r="A126" s="33"/>
      <c r="B126" s="34"/>
      <c r="C126" s="185" t="s">
        <v>139</v>
      </c>
      <c r="D126" s="185" t="s">
        <v>125</v>
      </c>
      <c r="E126" s="186" t="s">
        <v>140</v>
      </c>
      <c r="F126" s="187" t="s">
        <v>141</v>
      </c>
      <c r="G126" s="188" t="s">
        <v>142</v>
      </c>
      <c r="H126" s="189">
        <v>6</v>
      </c>
      <c r="I126" s="190"/>
      <c r="J126" s="191">
        <f>ROUND(I126*H126,2)</f>
        <v>0</v>
      </c>
      <c r="K126" s="187" t="s">
        <v>129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130</v>
      </c>
      <c r="AT126" s="196" t="s">
        <v>125</v>
      </c>
      <c r="AU126" s="196" t="s">
        <v>87</v>
      </c>
      <c r="AY126" s="16" t="s">
        <v>122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130</v>
      </c>
      <c r="BM126" s="196" t="s">
        <v>143</v>
      </c>
    </row>
    <row r="127" spans="1:65" s="2" customFormat="1" ht="19.5">
      <c r="A127" s="33"/>
      <c r="B127" s="34"/>
      <c r="C127" s="35"/>
      <c r="D127" s="198" t="s">
        <v>132</v>
      </c>
      <c r="E127" s="35"/>
      <c r="F127" s="199" t="s">
        <v>144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87</v>
      </c>
    </row>
    <row r="128" spans="1:65" s="13" customFormat="1" ht="11.25">
      <c r="B128" s="203"/>
      <c r="C128" s="204"/>
      <c r="D128" s="198" t="s">
        <v>145</v>
      </c>
      <c r="E128" s="205" t="s">
        <v>1</v>
      </c>
      <c r="F128" s="206" t="s">
        <v>146</v>
      </c>
      <c r="G128" s="204"/>
      <c r="H128" s="207">
        <v>6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145</v>
      </c>
      <c r="AU128" s="213" t="s">
        <v>87</v>
      </c>
      <c r="AV128" s="13" t="s">
        <v>87</v>
      </c>
      <c r="AW128" s="13" t="s">
        <v>34</v>
      </c>
      <c r="AX128" s="13" t="s">
        <v>85</v>
      </c>
      <c r="AY128" s="213" t="s">
        <v>122</v>
      </c>
    </row>
    <row r="129" spans="1:65" s="2" customFormat="1" ht="24.2" customHeight="1">
      <c r="A129" s="33"/>
      <c r="B129" s="34"/>
      <c r="C129" s="185" t="s">
        <v>130</v>
      </c>
      <c r="D129" s="185" t="s">
        <v>125</v>
      </c>
      <c r="E129" s="186" t="s">
        <v>147</v>
      </c>
      <c r="F129" s="187" t="s">
        <v>148</v>
      </c>
      <c r="G129" s="188" t="s">
        <v>142</v>
      </c>
      <c r="H129" s="189">
        <v>6</v>
      </c>
      <c r="I129" s="190"/>
      <c r="J129" s="191">
        <f>ROUND(I129*H129,2)</f>
        <v>0</v>
      </c>
      <c r="K129" s="187" t="s">
        <v>129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130</v>
      </c>
      <c r="AT129" s="196" t="s">
        <v>125</v>
      </c>
      <c r="AU129" s="196" t="s">
        <v>87</v>
      </c>
      <c r="AY129" s="16" t="s">
        <v>122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130</v>
      </c>
      <c r="BM129" s="196" t="s">
        <v>149</v>
      </c>
    </row>
    <row r="130" spans="1:65" s="2" customFormat="1" ht="19.5">
      <c r="A130" s="33"/>
      <c r="B130" s="34"/>
      <c r="C130" s="35"/>
      <c r="D130" s="198" t="s">
        <v>132</v>
      </c>
      <c r="E130" s="35"/>
      <c r="F130" s="199" t="s">
        <v>150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87</v>
      </c>
    </row>
    <row r="131" spans="1:65" s="13" customFormat="1" ht="11.25">
      <c r="B131" s="203"/>
      <c r="C131" s="204"/>
      <c r="D131" s="198" t="s">
        <v>145</v>
      </c>
      <c r="E131" s="205" t="s">
        <v>1</v>
      </c>
      <c r="F131" s="206" t="s">
        <v>146</v>
      </c>
      <c r="G131" s="204"/>
      <c r="H131" s="207">
        <v>6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145</v>
      </c>
      <c r="AU131" s="213" t="s">
        <v>87</v>
      </c>
      <c r="AV131" s="13" t="s">
        <v>87</v>
      </c>
      <c r="AW131" s="13" t="s">
        <v>34</v>
      </c>
      <c r="AX131" s="13" t="s">
        <v>85</v>
      </c>
      <c r="AY131" s="213" t="s">
        <v>122</v>
      </c>
    </row>
    <row r="132" spans="1:65" s="2" customFormat="1" ht="24.2" customHeight="1">
      <c r="A132" s="33"/>
      <c r="B132" s="34"/>
      <c r="C132" s="185" t="s">
        <v>123</v>
      </c>
      <c r="D132" s="185" t="s">
        <v>125</v>
      </c>
      <c r="E132" s="186" t="s">
        <v>151</v>
      </c>
      <c r="F132" s="187" t="s">
        <v>152</v>
      </c>
      <c r="G132" s="188" t="s">
        <v>153</v>
      </c>
      <c r="H132" s="189">
        <v>50</v>
      </c>
      <c r="I132" s="190"/>
      <c r="J132" s="191">
        <f>ROUND(I132*H132,2)</f>
        <v>0</v>
      </c>
      <c r="K132" s="187" t="s">
        <v>129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130</v>
      </c>
      <c r="AT132" s="196" t="s">
        <v>125</v>
      </c>
      <c r="AU132" s="196" t="s">
        <v>87</v>
      </c>
      <c r="AY132" s="16" t="s">
        <v>122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130</v>
      </c>
      <c r="BM132" s="196" t="s">
        <v>154</v>
      </c>
    </row>
    <row r="133" spans="1:65" s="2" customFormat="1" ht="29.25">
      <c r="A133" s="33"/>
      <c r="B133" s="34"/>
      <c r="C133" s="35"/>
      <c r="D133" s="198" t="s">
        <v>132</v>
      </c>
      <c r="E133" s="35"/>
      <c r="F133" s="199" t="s">
        <v>155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87</v>
      </c>
    </row>
    <row r="134" spans="1:65" s="13" customFormat="1" ht="11.25">
      <c r="B134" s="203"/>
      <c r="C134" s="204"/>
      <c r="D134" s="198" t="s">
        <v>145</v>
      </c>
      <c r="E134" s="205" t="s">
        <v>1</v>
      </c>
      <c r="F134" s="206" t="s">
        <v>156</v>
      </c>
      <c r="G134" s="204"/>
      <c r="H134" s="207">
        <v>50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145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122</v>
      </c>
    </row>
    <row r="135" spans="1:65" s="2" customFormat="1" ht="24.2" customHeight="1">
      <c r="A135" s="33"/>
      <c r="B135" s="34"/>
      <c r="C135" s="185" t="s">
        <v>157</v>
      </c>
      <c r="D135" s="185" t="s">
        <v>125</v>
      </c>
      <c r="E135" s="186" t="s">
        <v>158</v>
      </c>
      <c r="F135" s="187" t="s">
        <v>159</v>
      </c>
      <c r="G135" s="188" t="s">
        <v>160</v>
      </c>
      <c r="H135" s="189">
        <v>105.52500000000001</v>
      </c>
      <c r="I135" s="190"/>
      <c r="J135" s="191">
        <f>ROUND(I135*H135,2)</f>
        <v>0</v>
      </c>
      <c r="K135" s="187" t="s">
        <v>129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130</v>
      </c>
      <c r="AT135" s="196" t="s">
        <v>125</v>
      </c>
      <c r="AU135" s="196" t="s">
        <v>87</v>
      </c>
      <c r="AY135" s="16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130</v>
      </c>
      <c r="BM135" s="196" t="s">
        <v>161</v>
      </c>
    </row>
    <row r="136" spans="1:65" s="2" customFormat="1" ht="29.25">
      <c r="A136" s="33"/>
      <c r="B136" s="34"/>
      <c r="C136" s="35"/>
      <c r="D136" s="198" t="s">
        <v>132</v>
      </c>
      <c r="E136" s="35"/>
      <c r="F136" s="199" t="s">
        <v>162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13" customFormat="1" ht="11.25">
      <c r="B137" s="203"/>
      <c r="C137" s="204"/>
      <c r="D137" s="198" t="s">
        <v>145</v>
      </c>
      <c r="E137" s="205" t="s">
        <v>1</v>
      </c>
      <c r="F137" s="206" t="s">
        <v>163</v>
      </c>
      <c r="G137" s="204"/>
      <c r="H137" s="207">
        <v>105.52500000000001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145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122</v>
      </c>
    </row>
    <row r="138" spans="1:65" s="2" customFormat="1" ht="24.2" customHeight="1">
      <c r="A138" s="33"/>
      <c r="B138" s="34"/>
      <c r="C138" s="185" t="s">
        <v>164</v>
      </c>
      <c r="D138" s="185" t="s">
        <v>125</v>
      </c>
      <c r="E138" s="186" t="s">
        <v>165</v>
      </c>
      <c r="F138" s="187" t="s">
        <v>166</v>
      </c>
      <c r="G138" s="188" t="s">
        <v>153</v>
      </c>
      <c r="H138" s="189">
        <v>391.34699999999998</v>
      </c>
      <c r="I138" s="190"/>
      <c r="J138" s="191">
        <f>ROUND(I138*H138,2)</f>
        <v>0</v>
      </c>
      <c r="K138" s="187" t="s">
        <v>129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130</v>
      </c>
      <c r="AT138" s="196" t="s">
        <v>125</v>
      </c>
      <c r="AU138" s="196" t="s">
        <v>87</v>
      </c>
      <c r="AY138" s="16" t="s">
        <v>122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130</v>
      </c>
      <c r="BM138" s="196" t="s">
        <v>167</v>
      </c>
    </row>
    <row r="139" spans="1:65" s="2" customFormat="1" ht="29.25">
      <c r="A139" s="33"/>
      <c r="B139" s="34"/>
      <c r="C139" s="35"/>
      <c r="D139" s="198" t="s">
        <v>132</v>
      </c>
      <c r="E139" s="35"/>
      <c r="F139" s="199" t="s">
        <v>168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87</v>
      </c>
    </row>
    <row r="140" spans="1:65" s="13" customFormat="1" ht="11.25">
      <c r="B140" s="203"/>
      <c r="C140" s="204"/>
      <c r="D140" s="198" t="s">
        <v>145</v>
      </c>
      <c r="E140" s="205" t="s">
        <v>1</v>
      </c>
      <c r="F140" s="206" t="s">
        <v>169</v>
      </c>
      <c r="G140" s="204"/>
      <c r="H140" s="207">
        <v>391.34699999999998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145</v>
      </c>
      <c r="AU140" s="213" t="s">
        <v>87</v>
      </c>
      <c r="AV140" s="13" t="s">
        <v>87</v>
      </c>
      <c r="AW140" s="13" t="s">
        <v>34</v>
      </c>
      <c r="AX140" s="13" t="s">
        <v>85</v>
      </c>
      <c r="AY140" s="213" t="s">
        <v>122</v>
      </c>
    </row>
    <row r="141" spans="1:65" s="2" customFormat="1" ht="24.2" customHeight="1">
      <c r="A141" s="33"/>
      <c r="B141" s="34"/>
      <c r="C141" s="185" t="s">
        <v>170</v>
      </c>
      <c r="D141" s="185" t="s">
        <v>125</v>
      </c>
      <c r="E141" s="186" t="s">
        <v>171</v>
      </c>
      <c r="F141" s="187" t="s">
        <v>172</v>
      </c>
      <c r="G141" s="188" t="s">
        <v>153</v>
      </c>
      <c r="H141" s="189">
        <v>458.15100000000001</v>
      </c>
      <c r="I141" s="190"/>
      <c r="J141" s="191">
        <f>ROUND(I141*H141,2)</f>
        <v>0</v>
      </c>
      <c r="K141" s="187" t="s">
        <v>129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130</v>
      </c>
      <c r="AT141" s="196" t="s">
        <v>125</v>
      </c>
      <c r="AU141" s="196" t="s">
        <v>87</v>
      </c>
      <c r="AY141" s="16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130</v>
      </c>
      <c r="BM141" s="196" t="s">
        <v>173</v>
      </c>
    </row>
    <row r="142" spans="1:65" s="2" customFormat="1" ht="39">
      <c r="A142" s="33"/>
      <c r="B142" s="34"/>
      <c r="C142" s="35"/>
      <c r="D142" s="198" t="s">
        <v>132</v>
      </c>
      <c r="E142" s="35"/>
      <c r="F142" s="199" t="s">
        <v>174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13" customFormat="1" ht="11.25">
      <c r="B143" s="203"/>
      <c r="C143" s="204"/>
      <c r="D143" s="198" t="s">
        <v>145</v>
      </c>
      <c r="E143" s="205" t="s">
        <v>1</v>
      </c>
      <c r="F143" s="206" t="s">
        <v>175</v>
      </c>
      <c r="G143" s="204"/>
      <c r="H143" s="207">
        <v>458.15100000000001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145</v>
      </c>
      <c r="AU143" s="213" t="s">
        <v>87</v>
      </c>
      <c r="AV143" s="13" t="s">
        <v>87</v>
      </c>
      <c r="AW143" s="13" t="s">
        <v>34</v>
      </c>
      <c r="AX143" s="13" t="s">
        <v>85</v>
      </c>
      <c r="AY143" s="213" t="s">
        <v>122</v>
      </c>
    </row>
    <row r="144" spans="1:65" s="2" customFormat="1" ht="24.2" customHeight="1">
      <c r="A144" s="33"/>
      <c r="B144" s="34"/>
      <c r="C144" s="185" t="s">
        <v>176</v>
      </c>
      <c r="D144" s="185" t="s">
        <v>125</v>
      </c>
      <c r="E144" s="186" t="s">
        <v>177</v>
      </c>
      <c r="F144" s="187" t="s">
        <v>178</v>
      </c>
      <c r="G144" s="188" t="s">
        <v>179</v>
      </c>
      <c r="H144" s="189">
        <v>0.106</v>
      </c>
      <c r="I144" s="190"/>
      <c r="J144" s="191">
        <f>ROUND(I144*H144,2)</f>
        <v>0</v>
      </c>
      <c r="K144" s="187" t="s">
        <v>129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130</v>
      </c>
      <c r="AT144" s="196" t="s">
        <v>125</v>
      </c>
      <c r="AU144" s="196" t="s">
        <v>87</v>
      </c>
      <c r="AY144" s="16" t="s">
        <v>122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130</v>
      </c>
      <c r="BM144" s="196" t="s">
        <v>180</v>
      </c>
    </row>
    <row r="145" spans="1:65" s="2" customFormat="1" ht="29.25">
      <c r="A145" s="33"/>
      <c r="B145" s="34"/>
      <c r="C145" s="35"/>
      <c r="D145" s="198" t="s">
        <v>132</v>
      </c>
      <c r="E145" s="35"/>
      <c r="F145" s="199" t="s">
        <v>181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132</v>
      </c>
      <c r="AU145" s="16" t="s">
        <v>87</v>
      </c>
    </row>
    <row r="146" spans="1:65" s="2" customFormat="1" ht="24.2" customHeight="1">
      <c r="A146" s="33"/>
      <c r="B146" s="34"/>
      <c r="C146" s="185" t="s">
        <v>182</v>
      </c>
      <c r="D146" s="185" t="s">
        <v>125</v>
      </c>
      <c r="E146" s="186" t="s">
        <v>183</v>
      </c>
      <c r="F146" s="187" t="s">
        <v>184</v>
      </c>
      <c r="G146" s="188" t="s">
        <v>179</v>
      </c>
      <c r="H146" s="189">
        <v>5.0000000000000001E-3</v>
      </c>
      <c r="I146" s="190"/>
      <c r="J146" s="191">
        <f>ROUND(I146*H146,2)</f>
        <v>0</v>
      </c>
      <c r="K146" s="187" t="s">
        <v>129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130</v>
      </c>
      <c r="AT146" s="196" t="s">
        <v>125</v>
      </c>
      <c r="AU146" s="196" t="s">
        <v>87</v>
      </c>
      <c r="AY146" s="16" t="s">
        <v>122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130</v>
      </c>
      <c r="BM146" s="196" t="s">
        <v>185</v>
      </c>
    </row>
    <row r="147" spans="1:65" s="2" customFormat="1" ht="29.25">
      <c r="A147" s="33"/>
      <c r="B147" s="34"/>
      <c r="C147" s="35"/>
      <c r="D147" s="198" t="s">
        <v>132</v>
      </c>
      <c r="E147" s="35"/>
      <c r="F147" s="199" t="s">
        <v>186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87</v>
      </c>
    </row>
    <row r="148" spans="1:65" s="2" customFormat="1" ht="24.2" customHeight="1">
      <c r="A148" s="33"/>
      <c r="B148" s="34"/>
      <c r="C148" s="185" t="s">
        <v>187</v>
      </c>
      <c r="D148" s="185" t="s">
        <v>125</v>
      </c>
      <c r="E148" s="186" t="s">
        <v>188</v>
      </c>
      <c r="F148" s="187" t="s">
        <v>189</v>
      </c>
      <c r="G148" s="188" t="s">
        <v>179</v>
      </c>
      <c r="H148" s="189">
        <v>0.245</v>
      </c>
      <c r="I148" s="190"/>
      <c r="J148" s="191">
        <f>ROUND(I148*H148,2)</f>
        <v>0</v>
      </c>
      <c r="K148" s="187" t="s">
        <v>129</v>
      </c>
      <c r="L148" s="38"/>
      <c r="M148" s="192" t="s">
        <v>1</v>
      </c>
      <c r="N148" s="193" t="s">
        <v>42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130</v>
      </c>
      <c r="AT148" s="196" t="s">
        <v>125</v>
      </c>
      <c r="AU148" s="196" t="s">
        <v>87</v>
      </c>
      <c r="AY148" s="16" t="s">
        <v>122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85</v>
      </c>
      <c r="BK148" s="197">
        <f>ROUND(I148*H148,2)</f>
        <v>0</v>
      </c>
      <c r="BL148" s="16" t="s">
        <v>130</v>
      </c>
      <c r="BM148" s="196" t="s">
        <v>190</v>
      </c>
    </row>
    <row r="149" spans="1:65" s="2" customFormat="1" ht="29.25">
      <c r="A149" s="33"/>
      <c r="B149" s="34"/>
      <c r="C149" s="35"/>
      <c r="D149" s="198" t="s">
        <v>132</v>
      </c>
      <c r="E149" s="35"/>
      <c r="F149" s="199" t="s">
        <v>191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87</v>
      </c>
    </row>
    <row r="150" spans="1:65" s="2" customFormat="1" ht="24.2" customHeight="1">
      <c r="A150" s="33"/>
      <c r="B150" s="34"/>
      <c r="C150" s="185" t="s">
        <v>192</v>
      </c>
      <c r="D150" s="185" t="s">
        <v>125</v>
      </c>
      <c r="E150" s="186" t="s">
        <v>193</v>
      </c>
      <c r="F150" s="187" t="s">
        <v>194</v>
      </c>
      <c r="G150" s="188" t="s">
        <v>136</v>
      </c>
      <c r="H150" s="189">
        <v>4</v>
      </c>
      <c r="I150" s="190"/>
      <c r="J150" s="191">
        <f>ROUND(I150*H150,2)</f>
        <v>0</v>
      </c>
      <c r="K150" s="187" t="s">
        <v>129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130</v>
      </c>
      <c r="AT150" s="196" t="s">
        <v>125</v>
      </c>
      <c r="AU150" s="196" t="s">
        <v>87</v>
      </c>
      <c r="AY150" s="16" t="s">
        <v>122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130</v>
      </c>
      <c r="BM150" s="196" t="s">
        <v>195</v>
      </c>
    </row>
    <row r="151" spans="1:65" s="2" customFormat="1" ht="19.5">
      <c r="A151" s="33"/>
      <c r="B151" s="34"/>
      <c r="C151" s="35"/>
      <c r="D151" s="198" t="s">
        <v>132</v>
      </c>
      <c r="E151" s="35"/>
      <c r="F151" s="199" t="s">
        <v>196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87</v>
      </c>
    </row>
    <row r="152" spans="1:65" s="2" customFormat="1" ht="24.2" customHeight="1">
      <c r="A152" s="33"/>
      <c r="B152" s="34"/>
      <c r="C152" s="185" t="s">
        <v>197</v>
      </c>
      <c r="D152" s="185" t="s">
        <v>125</v>
      </c>
      <c r="E152" s="186" t="s">
        <v>198</v>
      </c>
      <c r="F152" s="187" t="s">
        <v>199</v>
      </c>
      <c r="G152" s="188" t="s">
        <v>179</v>
      </c>
      <c r="H152" s="189">
        <v>0.106</v>
      </c>
      <c r="I152" s="190"/>
      <c r="J152" s="191">
        <f>ROUND(I152*H152,2)</f>
        <v>0</v>
      </c>
      <c r="K152" s="187" t="s">
        <v>129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130</v>
      </c>
      <c r="AT152" s="196" t="s">
        <v>125</v>
      </c>
      <c r="AU152" s="196" t="s">
        <v>87</v>
      </c>
      <c r="AY152" s="16" t="s">
        <v>122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85</v>
      </c>
      <c r="BK152" s="197">
        <f>ROUND(I152*H152,2)</f>
        <v>0</v>
      </c>
      <c r="BL152" s="16" t="s">
        <v>130</v>
      </c>
      <c r="BM152" s="196" t="s">
        <v>200</v>
      </c>
    </row>
    <row r="153" spans="1:65" s="2" customFormat="1" ht="39">
      <c r="A153" s="33"/>
      <c r="B153" s="34"/>
      <c r="C153" s="35"/>
      <c r="D153" s="198" t="s">
        <v>132</v>
      </c>
      <c r="E153" s="35"/>
      <c r="F153" s="199" t="s">
        <v>201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4.2" customHeight="1">
      <c r="A154" s="33"/>
      <c r="B154" s="34"/>
      <c r="C154" s="185" t="s">
        <v>202</v>
      </c>
      <c r="D154" s="185" t="s">
        <v>125</v>
      </c>
      <c r="E154" s="186" t="s">
        <v>203</v>
      </c>
      <c r="F154" s="187" t="s">
        <v>204</v>
      </c>
      <c r="G154" s="188" t="s">
        <v>179</v>
      </c>
      <c r="H154" s="189">
        <v>5.3999999999999999E-2</v>
      </c>
      <c r="I154" s="190"/>
      <c r="J154" s="191">
        <f>ROUND(I154*H154,2)</f>
        <v>0</v>
      </c>
      <c r="K154" s="187" t="s">
        <v>129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130</v>
      </c>
      <c r="AT154" s="196" t="s">
        <v>125</v>
      </c>
      <c r="AU154" s="196" t="s">
        <v>87</v>
      </c>
      <c r="AY154" s="16" t="s">
        <v>122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130</v>
      </c>
      <c r="BM154" s="196" t="s">
        <v>205</v>
      </c>
    </row>
    <row r="155" spans="1:65" s="2" customFormat="1" ht="39">
      <c r="A155" s="33"/>
      <c r="B155" s="34"/>
      <c r="C155" s="35"/>
      <c r="D155" s="198" t="s">
        <v>132</v>
      </c>
      <c r="E155" s="35"/>
      <c r="F155" s="199" t="s">
        <v>206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24.2" customHeight="1">
      <c r="A156" s="33"/>
      <c r="B156" s="34"/>
      <c r="C156" s="185" t="s">
        <v>8</v>
      </c>
      <c r="D156" s="185" t="s">
        <v>125</v>
      </c>
      <c r="E156" s="186" t="s">
        <v>207</v>
      </c>
      <c r="F156" s="187" t="s">
        <v>208</v>
      </c>
      <c r="G156" s="188" t="s">
        <v>179</v>
      </c>
      <c r="H156" s="189">
        <v>0.245</v>
      </c>
      <c r="I156" s="190"/>
      <c r="J156" s="191">
        <f>ROUND(I156*H156,2)</f>
        <v>0</v>
      </c>
      <c r="K156" s="187" t="s">
        <v>129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130</v>
      </c>
      <c r="AT156" s="196" t="s">
        <v>125</v>
      </c>
      <c r="AU156" s="196" t="s">
        <v>87</v>
      </c>
      <c r="AY156" s="16" t="s">
        <v>122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130</v>
      </c>
      <c r="BM156" s="196" t="s">
        <v>209</v>
      </c>
    </row>
    <row r="157" spans="1:65" s="2" customFormat="1" ht="39">
      <c r="A157" s="33"/>
      <c r="B157" s="34"/>
      <c r="C157" s="35"/>
      <c r="D157" s="198" t="s">
        <v>132</v>
      </c>
      <c r="E157" s="35"/>
      <c r="F157" s="199" t="s">
        <v>210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24.2" customHeight="1">
      <c r="A158" s="33"/>
      <c r="B158" s="34"/>
      <c r="C158" s="185" t="s">
        <v>211</v>
      </c>
      <c r="D158" s="185" t="s">
        <v>125</v>
      </c>
      <c r="E158" s="186" t="s">
        <v>212</v>
      </c>
      <c r="F158" s="187" t="s">
        <v>213</v>
      </c>
      <c r="G158" s="188" t="s">
        <v>214</v>
      </c>
      <c r="H158" s="189">
        <v>87.5</v>
      </c>
      <c r="I158" s="190"/>
      <c r="J158" s="191">
        <f>ROUND(I158*H158,2)</f>
        <v>0</v>
      </c>
      <c r="K158" s="187" t="s">
        <v>129</v>
      </c>
      <c r="L158" s="38"/>
      <c r="M158" s="192" t="s">
        <v>1</v>
      </c>
      <c r="N158" s="193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130</v>
      </c>
      <c r="AT158" s="196" t="s">
        <v>125</v>
      </c>
      <c r="AU158" s="196" t="s">
        <v>87</v>
      </c>
      <c r="AY158" s="16" t="s">
        <v>122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130</v>
      </c>
      <c r="BM158" s="196" t="s">
        <v>215</v>
      </c>
    </row>
    <row r="159" spans="1:65" s="2" customFormat="1" ht="39">
      <c r="A159" s="33"/>
      <c r="B159" s="34"/>
      <c r="C159" s="35"/>
      <c r="D159" s="198" t="s">
        <v>132</v>
      </c>
      <c r="E159" s="35"/>
      <c r="F159" s="199" t="s">
        <v>216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87</v>
      </c>
    </row>
    <row r="160" spans="1:65" s="13" customFormat="1" ht="11.25">
      <c r="B160" s="203"/>
      <c r="C160" s="204"/>
      <c r="D160" s="198" t="s">
        <v>145</v>
      </c>
      <c r="E160" s="205" t="s">
        <v>1</v>
      </c>
      <c r="F160" s="206" t="s">
        <v>217</v>
      </c>
      <c r="G160" s="204"/>
      <c r="H160" s="207">
        <v>87.5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145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122</v>
      </c>
    </row>
    <row r="161" spans="1:65" s="2" customFormat="1" ht="24.2" customHeight="1">
      <c r="A161" s="33"/>
      <c r="B161" s="34"/>
      <c r="C161" s="185" t="s">
        <v>218</v>
      </c>
      <c r="D161" s="185" t="s">
        <v>125</v>
      </c>
      <c r="E161" s="186" t="s">
        <v>219</v>
      </c>
      <c r="F161" s="187" t="s">
        <v>220</v>
      </c>
      <c r="G161" s="188" t="s">
        <v>179</v>
      </c>
      <c r="H161" s="189">
        <v>0.106</v>
      </c>
      <c r="I161" s="190"/>
      <c r="J161" s="191">
        <f>ROUND(I161*H161,2)</f>
        <v>0</v>
      </c>
      <c r="K161" s="187" t="s">
        <v>129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130</v>
      </c>
      <c r="AT161" s="196" t="s">
        <v>125</v>
      </c>
      <c r="AU161" s="196" t="s">
        <v>87</v>
      </c>
      <c r="AY161" s="16" t="s">
        <v>122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130</v>
      </c>
      <c r="BM161" s="196" t="s">
        <v>221</v>
      </c>
    </row>
    <row r="162" spans="1:65" s="2" customFormat="1" ht="39">
      <c r="A162" s="33"/>
      <c r="B162" s="34"/>
      <c r="C162" s="35"/>
      <c r="D162" s="198" t="s">
        <v>132</v>
      </c>
      <c r="E162" s="35"/>
      <c r="F162" s="199" t="s">
        <v>222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24.2" customHeight="1">
      <c r="A163" s="33"/>
      <c r="B163" s="34"/>
      <c r="C163" s="185" t="s">
        <v>223</v>
      </c>
      <c r="D163" s="185" t="s">
        <v>125</v>
      </c>
      <c r="E163" s="186" t="s">
        <v>224</v>
      </c>
      <c r="F163" s="187" t="s">
        <v>225</v>
      </c>
      <c r="G163" s="188" t="s">
        <v>179</v>
      </c>
      <c r="H163" s="189">
        <v>5.3999999999999999E-2</v>
      </c>
      <c r="I163" s="190"/>
      <c r="J163" s="191">
        <f>ROUND(I163*H163,2)</f>
        <v>0</v>
      </c>
      <c r="K163" s="187" t="s">
        <v>129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130</v>
      </c>
      <c r="AT163" s="196" t="s">
        <v>125</v>
      </c>
      <c r="AU163" s="196" t="s">
        <v>87</v>
      </c>
      <c r="AY163" s="16" t="s">
        <v>122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130</v>
      </c>
      <c r="BM163" s="196" t="s">
        <v>226</v>
      </c>
    </row>
    <row r="164" spans="1:65" s="2" customFormat="1" ht="39">
      <c r="A164" s="33"/>
      <c r="B164" s="34"/>
      <c r="C164" s="35"/>
      <c r="D164" s="198" t="s">
        <v>132</v>
      </c>
      <c r="E164" s="35"/>
      <c r="F164" s="199" t="s">
        <v>227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4.2" customHeight="1">
      <c r="A165" s="33"/>
      <c r="B165" s="34"/>
      <c r="C165" s="185" t="s">
        <v>228</v>
      </c>
      <c r="D165" s="185" t="s">
        <v>125</v>
      </c>
      <c r="E165" s="186" t="s">
        <v>229</v>
      </c>
      <c r="F165" s="187" t="s">
        <v>230</v>
      </c>
      <c r="G165" s="188" t="s">
        <v>179</v>
      </c>
      <c r="H165" s="189">
        <v>0.245</v>
      </c>
      <c r="I165" s="190"/>
      <c r="J165" s="191">
        <f>ROUND(I165*H165,2)</f>
        <v>0</v>
      </c>
      <c r="K165" s="187" t="s">
        <v>129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130</v>
      </c>
      <c r="AT165" s="196" t="s">
        <v>125</v>
      </c>
      <c r="AU165" s="196" t="s">
        <v>87</v>
      </c>
      <c r="AY165" s="16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130</v>
      </c>
      <c r="BM165" s="196" t="s">
        <v>231</v>
      </c>
    </row>
    <row r="166" spans="1:65" s="2" customFormat="1" ht="39">
      <c r="A166" s="33"/>
      <c r="B166" s="34"/>
      <c r="C166" s="35"/>
      <c r="D166" s="198" t="s">
        <v>132</v>
      </c>
      <c r="E166" s="35"/>
      <c r="F166" s="199" t="s">
        <v>232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24.2" customHeight="1">
      <c r="A167" s="33"/>
      <c r="B167" s="34"/>
      <c r="C167" s="185" t="s">
        <v>233</v>
      </c>
      <c r="D167" s="185" t="s">
        <v>125</v>
      </c>
      <c r="E167" s="186" t="s">
        <v>234</v>
      </c>
      <c r="F167" s="187" t="s">
        <v>235</v>
      </c>
      <c r="G167" s="188" t="s">
        <v>214</v>
      </c>
      <c r="H167" s="189">
        <v>87.5</v>
      </c>
      <c r="I167" s="190"/>
      <c r="J167" s="191">
        <f>ROUND(I167*H167,2)</f>
        <v>0</v>
      </c>
      <c r="K167" s="187" t="s">
        <v>129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130</v>
      </c>
      <c r="AT167" s="196" t="s">
        <v>125</v>
      </c>
      <c r="AU167" s="196" t="s">
        <v>87</v>
      </c>
      <c r="AY167" s="16" t="s">
        <v>122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130</v>
      </c>
      <c r="BM167" s="196" t="s">
        <v>236</v>
      </c>
    </row>
    <row r="168" spans="1:65" s="2" customFormat="1" ht="39">
      <c r="A168" s="33"/>
      <c r="B168" s="34"/>
      <c r="C168" s="35"/>
      <c r="D168" s="198" t="s">
        <v>132</v>
      </c>
      <c r="E168" s="35"/>
      <c r="F168" s="199" t="s">
        <v>237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13" customFormat="1" ht="11.25">
      <c r="B169" s="203"/>
      <c r="C169" s="204"/>
      <c r="D169" s="198" t="s">
        <v>145</v>
      </c>
      <c r="E169" s="205" t="s">
        <v>1</v>
      </c>
      <c r="F169" s="206" t="s">
        <v>217</v>
      </c>
      <c r="G169" s="204"/>
      <c r="H169" s="207">
        <v>87.5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87</v>
      </c>
      <c r="AV169" s="13" t="s">
        <v>87</v>
      </c>
      <c r="AW169" s="13" t="s">
        <v>34</v>
      </c>
      <c r="AX169" s="13" t="s">
        <v>85</v>
      </c>
      <c r="AY169" s="213" t="s">
        <v>122</v>
      </c>
    </row>
    <row r="170" spans="1:65" s="2" customFormat="1" ht="24.2" customHeight="1">
      <c r="A170" s="33"/>
      <c r="B170" s="34"/>
      <c r="C170" s="185" t="s">
        <v>7</v>
      </c>
      <c r="D170" s="185" t="s">
        <v>125</v>
      </c>
      <c r="E170" s="186" t="s">
        <v>238</v>
      </c>
      <c r="F170" s="187" t="s">
        <v>239</v>
      </c>
      <c r="G170" s="188" t="s">
        <v>153</v>
      </c>
      <c r="H170" s="189">
        <v>30</v>
      </c>
      <c r="I170" s="190"/>
      <c r="J170" s="191">
        <f>ROUND(I170*H170,2)</f>
        <v>0</v>
      </c>
      <c r="K170" s="187" t="s">
        <v>129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130</v>
      </c>
      <c r="AT170" s="196" t="s">
        <v>125</v>
      </c>
      <c r="AU170" s="196" t="s">
        <v>87</v>
      </c>
      <c r="AY170" s="16" t="s">
        <v>122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130</v>
      </c>
      <c r="BM170" s="196" t="s">
        <v>240</v>
      </c>
    </row>
    <row r="171" spans="1:65" s="2" customFormat="1" ht="19.5">
      <c r="A171" s="33"/>
      <c r="B171" s="34"/>
      <c r="C171" s="35"/>
      <c r="D171" s="198" t="s">
        <v>132</v>
      </c>
      <c r="E171" s="35"/>
      <c r="F171" s="199" t="s">
        <v>241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87</v>
      </c>
    </row>
    <row r="172" spans="1:65" s="2" customFormat="1" ht="24.2" customHeight="1">
      <c r="A172" s="33"/>
      <c r="B172" s="34"/>
      <c r="C172" s="185" t="s">
        <v>242</v>
      </c>
      <c r="D172" s="185" t="s">
        <v>125</v>
      </c>
      <c r="E172" s="186" t="s">
        <v>243</v>
      </c>
      <c r="F172" s="187" t="s">
        <v>244</v>
      </c>
      <c r="G172" s="188" t="s">
        <v>153</v>
      </c>
      <c r="H172" s="189">
        <v>5</v>
      </c>
      <c r="I172" s="190"/>
      <c r="J172" s="191">
        <f>ROUND(I172*H172,2)</f>
        <v>0</v>
      </c>
      <c r="K172" s="187" t="s">
        <v>129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130</v>
      </c>
      <c r="AT172" s="196" t="s">
        <v>125</v>
      </c>
      <c r="AU172" s="196" t="s">
        <v>87</v>
      </c>
      <c r="AY172" s="16" t="s">
        <v>122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85</v>
      </c>
      <c r="BK172" s="197">
        <f>ROUND(I172*H172,2)</f>
        <v>0</v>
      </c>
      <c r="BL172" s="16" t="s">
        <v>130</v>
      </c>
      <c r="BM172" s="196" t="s">
        <v>245</v>
      </c>
    </row>
    <row r="173" spans="1:65" s="2" customFormat="1" ht="29.25">
      <c r="A173" s="33"/>
      <c r="B173" s="34"/>
      <c r="C173" s="35"/>
      <c r="D173" s="198" t="s">
        <v>132</v>
      </c>
      <c r="E173" s="35"/>
      <c r="F173" s="199" t="s">
        <v>246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87</v>
      </c>
    </row>
    <row r="174" spans="1:65" s="2" customFormat="1" ht="24.2" customHeight="1">
      <c r="A174" s="33"/>
      <c r="B174" s="34"/>
      <c r="C174" s="185" t="s">
        <v>247</v>
      </c>
      <c r="D174" s="185" t="s">
        <v>125</v>
      </c>
      <c r="E174" s="186" t="s">
        <v>248</v>
      </c>
      <c r="F174" s="187" t="s">
        <v>249</v>
      </c>
      <c r="G174" s="188" t="s">
        <v>214</v>
      </c>
      <c r="H174" s="189">
        <v>13.6</v>
      </c>
      <c r="I174" s="190"/>
      <c r="J174" s="191">
        <f>ROUND(I174*H174,2)</f>
        <v>0</v>
      </c>
      <c r="K174" s="187" t="s">
        <v>129</v>
      </c>
      <c r="L174" s="38"/>
      <c r="M174" s="192" t="s">
        <v>1</v>
      </c>
      <c r="N174" s="193" t="s">
        <v>42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130</v>
      </c>
      <c r="AT174" s="196" t="s">
        <v>125</v>
      </c>
      <c r="AU174" s="196" t="s">
        <v>87</v>
      </c>
      <c r="AY174" s="16" t="s">
        <v>122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85</v>
      </c>
      <c r="BK174" s="197">
        <f>ROUND(I174*H174,2)</f>
        <v>0</v>
      </c>
      <c r="BL174" s="16" t="s">
        <v>130</v>
      </c>
      <c r="BM174" s="196" t="s">
        <v>250</v>
      </c>
    </row>
    <row r="175" spans="1:65" s="2" customFormat="1" ht="29.25">
      <c r="A175" s="33"/>
      <c r="B175" s="34"/>
      <c r="C175" s="35"/>
      <c r="D175" s="198" t="s">
        <v>132</v>
      </c>
      <c r="E175" s="35"/>
      <c r="F175" s="199" t="s">
        <v>251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87</v>
      </c>
    </row>
    <row r="176" spans="1:65" s="13" customFormat="1" ht="11.25">
      <c r="B176" s="203"/>
      <c r="C176" s="204"/>
      <c r="D176" s="198" t="s">
        <v>145</v>
      </c>
      <c r="E176" s="205" t="s">
        <v>1</v>
      </c>
      <c r="F176" s="206" t="s">
        <v>252</v>
      </c>
      <c r="G176" s="204"/>
      <c r="H176" s="207">
        <v>13.6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145</v>
      </c>
      <c r="AU176" s="213" t="s">
        <v>87</v>
      </c>
      <c r="AV176" s="13" t="s">
        <v>87</v>
      </c>
      <c r="AW176" s="13" t="s">
        <v>34</v>
      </c>
      <c r="AX176" s="13" t="s">
        <v>85</v>
      </c>
      <c r="AY176" s="213" t="s">
        <v>122</v>
      </c>
    </row>
    <row r="177" spans="1:65" s="2" customFormat="1" ht="24.2" customHeight="1">
      <c r="A177" s="33"/>
      <c r="B177" s="34"/>
      <c r="C177" s="185" t="s">
        <v>253</v>
      </c>
      <c r="D177" s="185" t="s">
        <v>125</v>
      </c>
      <c r="E177" s="186" t="s">
        <v>254</v>
      </c>
      <c r="F177" s="187" t="s">
        <v>255</v>
      </c>
      <c r="G177" s="188" t="s">
        <v>256</v>
      </c>
      <c r="H177" s="189">
        <v>24</v>
      </c>
      <c r="I177" s="190"/>
      <c r="J177" s="191">
        <f>ROUND(I177*H177,2)</f>
        <v>0</v>
      </c>
      <c r="K177" s="187" t="s">
        <v>129</v>
      </c>
      <c r="L177" s="38"/>
      <c r="M177" s="192" t="s">
        <v>1</v>
      </c>
      <c r="N177" s="193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130</v>
      </c>
      <c r="AT177" s="196" t="s">
        <v>125</v>
      </c>
      <c r="AU177" s="196" t="s">
        <v>87</v>
      </c>
      <c r="AY177" s="16" t="s">
        <v>122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130</v>
      </c>
      <c r="BM177" s="196" t="s">
        <v>257</v>
      </c>
    </row>
    <row r="178" spans="1:65" s="2" customFormat="1" ht="39">
      <c r="A178" s="33"/>
      <c r="B178" s="34"/>
      <c r="C178" s="35"/>
      <c r="D178" s="198" t="s">
        <v>132</v>
      </c>
      <c r="E178" s="35"/>
      <c r="F178" s="199" t="s">
        <v>258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13" customFormat="1" ht="11.25">
      <c r="B179" s="203"/>
      <c r="C179" s="204"/>
      <c r="D179" s="198" t="s">
        <v>145</v>
      </c>
      <c r="E179" s="205" t="s">
        <v>1</v>
      </c>
      <c r="F179" s="206" t="s">
        <v>259</v>
      </c>
      <c r="G179" s="204"/>
      <c r="H179" s="207">
        <v>24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145</v>
      </c>
      <c r="AU179" s="213" t="s">
        <v>87</v>
      </c>
      <c r="AV179" s="13" t="s">
        <v>87</v>
      </c>
      <c r="AW179" s="13" t="s">
        <v>34</v>
      </c>
      <c r="AX179" s="13" t="s">
        <v>85</v>
      </c>
      <c r="AY179" s="213" t="s">
        <v>122</v>
      </c>
    </row>
    <row r="180" spans="1:65" s="2" customFormat="1" ht="24.2" customHeight="1">
      <c r="A180" s="33"/>
      <c r="B180" s="34"/>
      <c r="C180" s="185" t="s">
        <v>260</v>
      </c>
      <c r="D180" s="185" t="s">
        <v>125</v>
      </c>
      <c r="E180" s="186" t="s">
        <v>261</v>
      </c>
      <c r="F180" s="187" t="s">
        <v>262</v>
      </c>
      <c r="G180" s="188" t="s">
        <v>214</v>
      </c>
      <c r="H180" s="189">
        <v>272</v>
      </c>
      <c r="I180" s="190"/>
      <c r="J180" s="191">
        <f>ROUND(I180*H180,2)</f>
        <v>0</v>
      </c>
      <c r="K180" s="187" t="s">
        <v>129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130</v>
      </c>
      <c r="AT180" s="196" t="s">
        <v>125</v>
      </c>
      <c r="AU180" s="196" t="s">
        <v>87</v>
      </c>
      <c r="AY180" s="16" t="s">
        <v>122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130</v>
      </c>
      <c r="BM180" s="196" t="s">
        <v>263</v>
      </c>
    </row>
    <row r="181" spans="1:65" s="2" customFormat="1" ht="29.25">
      <c r="A181" s="33"/>
      <c r="B181" s="34"/>
      <c r="C181" s="35"/>
      <c r="D181" s="198" t="s">
        <v>132</v>
      </c>
      <c r="E181" s="35"/>
      <c r="F181" s="199" t="s">
        <v>264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13" customFormat="1" ht="11.25">
      <c r="B182" s="203"/>
      <c r="C182" s="204"/>
      <c r="D182" s="198" t="s">
        <v>145</v>
      </c>
      <c r="E182" s="205" t="s">
        <v>1</v>
      </c>
      <c r="F182" s="206" t="s">
        <v>265</v>
      </c>
      <c r="G182" s="204"/>
      <c r="H182" s="207">
        <v>272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145</v>
      </c>
      <c r="AU182" s="213" t="s">
        <v>87</v>
      </c>
      <c r="AV182" s="13" t="s">
        <v>87</v>
      </c>
      <c r="AW182" s="13" t="s">
        <v>34</v>
      </c>
      <c r="AX182" s="13" t="s">
        <v>85</v>
      </c>
      <c r="AY182" s="213" t="s">
        <v>122</v>
      </c>
    </row>
    <row r="183" spans="1:65" s="2" customFormat="1" ht="24.2" customHeight="1">
      <c r="A183" s="33"/>
      <c r="B183" s="34"/>
      <c r="C183" s="185" t="s">
        <v>266</v>
      </c>
      <c r="D183" s="185" t="s">
        <v>125</v>
      </c>
      <c r="E183" s="186" t="s">
        <v>267</v>
      </c>
      <c r="F183" s="187" t="s">
        <v>268</v>
      </c>
      <c r="G183" s="188" t="s">
        <v>214</v>
      </c>
      <c r="H183" s="189">
        <v>490</v>
      </c>
      <c r="I183" s="190"/>
      <c r="J183" s="191">
        <f>ROUND(I183*H183,2)</f>
        <v>0</v>
      </c>
      <c r="K183" s="187" t="s">
        <v>129</v>
      </c>
      <c r="L183" s="38"/>
      <c r="M183" s="192" t="s">
        <v>1</v>
      </c>
      <c r="N183" s="193" t="s">
        <v>42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130</v>
      </c>
      <c r="AT183" s="196" t="s">
        <v>125</v>
      </c>
      <c r="AU183" s="196" t="s">
        <v>87</v>
      </c>
      <c r="AY183" s="16" t="s">
        <v>122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85</v>
      </c>
      <c r="BK183" s="197">
        <f>ROUND(I183*H183,2)</f>
        <v>0</v>
      </c>
      <c r="BL183" s="16" t="s">
        <v>130</v>
      </c>
      <c r="BM183" s="196" t="s">
        <v>269</v>
      </c>
    </row>
    <row r="184" spans="1:65" s="2" customFormat="1" ht="29.25">
      <c r="A184" s="33"/>
      <c r="B184" s="34"/>
      <c r="C184" s="35"/>
      <c r="D184" s="198" t="s">
        <v>132</v>
      </c>
      <c r="E184" s="35"/>
      <c r="F184" s="199" t="s">
        <v>270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132</v>
      </c>
      <c r="AU184" s="16" t="s">
        <v>87</v>
      </c>
    </row>
    <row r="185" spans="1:65" s="13" customFormat="1" ht="11.25">
      <c r="B185" s="203"/>
      <c r="C185" s="204"/>
      <c r="D185" s="198" t="s">
        <v>145</v>
      </c>
      <c r="E185" s="205" t="s">
        <v>1</v>
      </c>
      <c r="F185" s="206" t="s">
        <v>271</v>
      </c>
      <c r="G185" s="204"/>
      <c r="H185" s="207">
        <v>490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145</v>
      </c>
      <c r="AU185" s="213" t="s">
        <v>87</v>
      </c>
      <c r="AV185" s="13" t="s">
        <v>87</v>
      </c>
      <c r="AW185" s="13" t="s">
        <v>34</v>
      </c>
      <c r="AX185" s="13" t="s">
        <v>85</v>
      </c>
      <c r="AY185" s="213" t="s">
        <v>122</v>
      </c>
    </row>
    <row r="186" spans="1:65" s="2" customFormat="1" ht="24.2" customHeight="1">
      <c r="A186" s="33"/>
      <c r="B186" s="34"/>
      <c r="C186" s="185" t="s">
        <v>272</v>
      </c>
      <c r="D186" s="185" t="s">
        <v>125</v>
      </c>
      <c r="E186" s="186" t="s">
        <v>273</v>
      </c>
      <c r="F186" s="187" t="s">
        <v>274</v>
      </c>
      <c r="G186" s="188" t="s">
        <v>214</v>
      </c>
      <c r="H186" s="189">
        <v>272</v>
      </c>
      <c r="I186" s="190"/>
      <c r="J186" s="191">
        <f>ROUND(I186*H186,2)</f>
        <v>0</v>
      </c>
      <c r="K186" s="187" t="s">
        <v>129</v>
      </c>
      <c r="L186" s="38"/>
      <c r="M186" s="192" t="s">
        <v>1</v>
      </c>
      <c r="N186" s="193" t="s">
        <v>42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130</v>
      </c>
      <c r="AT186" s="196" t="s">
        <v>125</v>
      </c>
      <c r="AU186" s="196" t="s">
        <v>87</v>
      </c>
      <c r="AY186" s="16" t="s">
        <v>122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85</v>
      </c>
      <c r="BK186" s="197">
        <f>ROUND(I186*H186,2)</f>
        <v>0</v>
      </c>
      <c r="BL186" s="16" t="s">
        <v>130</v>
      </c>
      <c r="BM186" s="196" t="s">
        <v>275</v>
      </c>
    </row>
    <row r="187" spans="1:65" s="2" customFormat="1" ht="29.25">
      <c r="A187" s="33"/>
      <c r="B187" s="34"/>
      <c r="C187" s="35"/>
      <c r="D187" s="198" t="s">
        <v>132</v>
      </c>
      <c r="E187" s="35"/>
      <c r="F187" s="199" t="s">
        <v>276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87</v>
      </c>
    </row>
    <row r="188" spans="1:65" s="13" customFormat="1" ht="11.25">
      <c r="B188" s="203"/>
      <c r="C188" s="204"/>
      <c r="D188" s="198" t="s">
        <v>145</v>
      </c>
      <c r="E188" s="205" t="s">
        <v>1</v>
      </c>
      <c r="F188" s="206" t="s">
        <v>265</v>
      </c>
      <c r="G188" s="204"/>
      <c r="H188" s="207">
        <v>272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145</v>
      </c>
      <c r="AU188" s="213" t="s">
        <v>87</v>
      </c>
      <c r="AV188" s="13" t="s">
        <v>87</v>
      </c>
      <c r="AW188" s="13" t="s">
        <v>34</v>
      </c>
      <c r="AX188" s="13" t="s">
        <v>85</v>
      </c>
      <c r="AY188" s="213" t="s">
        <v>122</v>
      </c>
    </row>
    <row r="189" spans="1:65" s="2" customFormat="1" ht="24.2" customHeight="1">
      <c r="A189" s="33"/>
      <c r="B189" s="34"/>
      <c r="C189" s="185" t="s">
        <v>277</v>
      </c>
      <c r="D189" s="185" t="s">
        <v>125</v>
      </c>
      <c r="E189" s="186" t="s">
        <v>278</v>
      </c>
      <c r="F189" s="187" t="s">
        <v>279</v>
      </c>
      <c r="G189" s="188" t="s">
        <v>214</v>
      </c>
      <c r="H189" s="189">
        <v>490</v>
      </c>
      <c r="I189" s="190"/>
      <c r="J189" s="191">
        <f>ROUND(I189*H189,2)</f>
        <v>0</v>
      </c>
      <c r="K189" s="187" t="s">
        <v>129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130</v>
      </c>
      <c r="AT189" s="196" t="s">
        <v>125</v>
      </c>
      <c r="AU189" s="196" t="s">
        <v>87</v>
      </c>
      <c r="AY189" s="16" t="s">
        <v>122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130</v>
      </c>
      <c r="BM189" s="196" t="s">
        <v>280</v>
      </c>
    </row>
    <row r="190" spans="1:65" s="2" customFormat="1" ht="29.25">
      <c r="A190" s="33"/>
      <c r="B190" s="34"/>
      <c r="C190" s="35"/>
      <c r="D190" s="198" t="s">
        <v>132</v>
      </c>
      <c r="E190" s="35"/>
      <c r="F190" s="199" t="s">
        <v>281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87</v>
      </c>
    </row>
    <row r="191" spans="1:65" s="13" customFormat="1" ht="11.25">
      <c r="B191" s="203"/>
      <c r="C191" s="204"/>
      <c r="D191" s="198" t="s">
        <v>145</v>
      </c>
      <c r="E191" s="205" t="s">
        <v>1</v>
      </c>
      <c r="F191" s="206" t="s">
        <v>271</v>
      </c>
      <c r="G191" s="204"/>
      <c r="H191" s="207">
        <v>490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145</v>
      </c>
      <c r="AU191" s="213" t="s">
        <v>87</v>
      </c>
      <c r="AV191" s="13" t="s">
        <v>87</v>
      </c>
      <c r="AW191" s="13" t="s">
        <v>34</v>
      </c>
      <c r="AX191" s="13" t="s">
        <v>85</v>
      </c>
      <c r="AY191" s="213" t="s">
        <v>122</v>
      </c>
    </row>
    <row r="192" spans="1:65" s="2" customFormat="1" ht="24.2" customHeight="1">
      <c r="A192" s="33"/>
      <c r="B192" s="34"/>
      <c r="C192" s="185" t="s">
        <v>282</v>
      </c>
      <c r="D192" s="185" t="s">
        <v>125</v>
      </c>
      <c r="E192" s="186" t="s">
        <v>283</v>
      </c>
      <c r="F192" s="187" t="s">
        <v>284</v>
      </c>
      <c r="G192" s="188" t="s">
        <v>256</v>
      </c>
      <c r="H192" s="189">
        <v>4</v>
      </c>
      <c r="I192" s="190"/>
      <c r="J192" s="191">
        <f>ROUND(I192*H192,2)</f>
        <v>0</v>
      </c>
      <c r="K192" s="187" t="s">
        <v>129</v>
      </c>
      <c r="L192" s="38"/>
      <c r="M192" s="192" t="s">
        <v>1</v>
      </c>
      <c r="N192" s="193" t="s">
        <v>42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130</v>
      </c>
      <c r="AT192" s="196" t="s">
        <v>125</v>
      </c>
      <c r="AU192" s="196" t="s">
        <v>87</v>
      </c>
      <c r="AY192" s="16" t="s">
        <v>122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130</v>
      </c>
      <c r="BM192" s="196" t="s">
        <v>285</v>
      </c>
    </row>
    <row r="193" spans="1:65" s="2" customFormat="1" ht="29.25">
      <c r="A193" s="33"/>
      <c r="B193" s="34"/>
      <c r="C193" s="35"/>
      <c r="D193" s="198" t="s">
        <v>132</v>
      </c>
      <c r="E193" s="35"/>
      <c r="F193" s="199" t="s">
        <v>286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2" customFormat="1" ht="24.2" customHeight="1">
      <c r="A194" s="33"/>
      <c r="B194" s="34"/>
      <c r="C194" s="185" t="s">
        <v>287</v>
      </c>
      <c r="D194" s="185" t="s">
        <v>125</v>
      </c>
      <c r="E194" s="186" t="s">
        <v>288</v>
      </c>
      <c r="F194" s="187" t="s">
        <v>289</v>
      </c>
      <c r="G194" s="188" t="s">
        <v>136</v>
      </c>
      <c r="H194" s="189">
        <v>63</v>
      </c>
      <c r="I194" s="190"/>
      <c r="J194" s="191">
        <f>ROUND(I194*H194,2)</f>
        <v>0</v>
      </c>
      <c r="K194" s="187" t="s">
        <v>129</v>
      </c>
      <c r="L194" s="38"/>
      <c r="M194" s="192" t="s">
        <v>1</v>
      </c>
      <c r="N194" s="193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130</v>
      </c>
      <c r="AT194" s="196" t="s">
        <v>125</v>
      </c>
      <c r="AU194" s="196" t="s">
        <v>87</v>
      </c>
      <c r="AY194" s="16" t="s">
        <v>122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130</v>
      </c>
      <c r="BM194" s="196" t="s">
        <v>290</v>
      </c>
    </row>
    <row r="195" spans="1:65" s="2" customFormat="1" ht="19.5">
      <c r="A195" s="33"/>
      <c r="B195" s="34"/>
      <c r="C195" s="35"/>
      <c r="D195" s="198" t="s">
        <v>132</v>
      </c>
      <c r="E195" s="35"/>
      <c r="F195" s="199" t="s">
        <v>291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2" customFormat="1" ht="24.2" customHeight="1">
      <c r="A196" s="33"/>
      <c r="B196" s="34"/>
      <c r="C196" s="185" t="s">
        <v>292</v>
      </c>
      <c r="D196" s="185" t="s">
        <v>125</v>
      </c>
      <c r="E196" s="186" t="s">
        <v>293</v>
      </c>
      <c r="F196" s="187" t="s">
        <v>294</v>
      </c>
      <c r="G196" s="188" t="s">
        <v>153</v>
      </c>
      <c r="H196" s="189">
        <v>5.55</v>
      </c>
      <c r="I196" s="190"/>
      <c r="J196" s="191">
        <f>ROUND(I196*H196,2)</f>
        <v>0</v>
      </c>
      <c r="K196" s="187" t="s">
        <v>129</v>
      </c>
      <c r="L196" s="38"/>
      <c r="M196" s="192" t="s">
        <v>1</v>
      </c>
      <c r="N196" s="193" t="s">
        <v>42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130</v>
      </c>
      <c r="AT196" s="196" t="s">
        <v>125</v>
      </c>
      <c r="AU196" s="196" t="s">
        <v>87</v>
      </c>
      <c r="AY196" s="16" t="s">
        <v>122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130</v>
      </c>
      <c r="BM196" s="196" t="s">
        <v>295</v>
      </c>
    </row>
    <row r="197" spans="1:65" s="2" customFormat="1" ht="29.25">
      <c r="A197" s="33"/>
      <c r="B197" s="34"/>
      <c r="C197" s="35"/>
      <c r="D197" s="198" t="s">
        <v>132</v>
      </c>
      <c r="E197" s="35"/>
      <c r="F197" s="199" t="s">
        <v>296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87</v>
      </c>
    </row>
    <row r="198" spans="1:65" s="13" customFormat="1" ht="11.25">
      <c r="B198" s="203"/>
      <c r="C198" s="204"/>
      <c r="D198" s="198" t="s">
        <v>145</v>
      </c>
      <c r="E198" s="205" t="s">
        <v>1</v>
      </c>
      <c r="F198" s="206" t="s">
        <v>297</v>
      </c>
      <c r="G198" s="204"/>
      <c r="H198" s="207">
        <v>5.55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145</v>
      </c>
      <c r="AU198" s="213" t="s">
        <v>87</v>
      </c>
      <c r="AV198" s="13" t="s">
        <v>87</v>
      </c>
      <c r="AW198" s="13" t="s">
        <v>34</v>
      </c>
      <c r="AX198" s="13" t="s">
        <v>85</v>
      </c>
      <c r="AY198" s="213" t="s">
        <v>122</v>
      </c>
    </row>
    <row r="199" spans="1:65" s="2" customFormat="1" ht="24.2" customHeight="1">
      <c r="A199" s="33"/>
      <c r="B199" s="34"/>
      <c r="C199" s="185" t="s">
        <v>298</v>
      </c>
      <c r="D199" s="185" t="s">
        <v>125</v>
      </c>
      <c r="E199" s="186" t="s">
        <v>299</v>
      </c>
      <c r="F199" s="187" t="s">
        <v>300</v>
      </c>
      <c r="G199" s="188" t="s">
        <v>142</v>
      </c>
      <c r="H199" s="189">
        <v>111</v>
      </c>
      <c r="I199" s="190"/>
      <c r="J199" s="191">
        <f>ROUND(I199*H199,2)</f>
        <v>0</v>
      </c>
      <c r="K199" s="187" t="s">
        <v>129</v>
      </c>
      <c r="L199" s="38"/>
      <c r="M199" s="192" t="s">
        <v>1</v>
      </c>
      <c r="N199" s="193" t="s">
        <v>42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130</v>
      </c>
      <c r="AT199" s="196" t="s">
        <v>125</v>
      </c>
      <c r="AU199" s="196" t="s">
        <v>87</v>
      </c>
      <c r="AY199" s="16" t="s">
        <v>122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130</v>
      </c>
      <c r="BM199" s="196" t="s">
        <v>301</v>
      </c>
    </row>
    <row r="200" spans="1:65" s="2" customFormat="1" ht="29.25">
      <c r="A200" s="33"/>
      <c r="B200" s="34"/>
      <c r="C200" s="35"/>
      <c r="D200" s="198" t="s">
        <v>132</v>
      </c>
      <c r="E200" s="35"/>
      <c r="F200" s="199" t="s">
        <v>302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87</v>
      </c>
    </row>
    <row r="201" spans="1:65" s="13" customFormat="1" ht="11.25">
      <c r="B201" s="203"/>
      <c r="C201" s="204"/>
      <c r="D201" s="198" t="s">
        <v>145</v>
      </c>
      <c r="E201" s="205" t="s">
        <v>1</v>
      </c>
      <c r="F201" s="206" t="s">
        <v>303</v>
      </c>
      <c r="G201" s="204"/>
      <c r="H201" s="207">
        <v>111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145</v>
      </c>
      <c r="AU201" s="213" t="s">
        <v>87</v>
      </c>
      <c r="AV201" s="13" t="s">
        <v>87</v>
      </c>
      <c r="AW201" s="13" t="s">
        <v>34</v>
      </c>
      <c r="AX201" s="13" t="s">
        <v>85</v>
      </c>
      <c r="AY201" s="213" t="s">
        <v>122</v>
      </c>
    </row>
    <row r="202" spans="1:65" s="2" customFormat="1" ht="24.2" customHeight="1">
      <c r="A202" s="33"/>
      <c r="B202" s="34"/>
      <c r="C202" s="185" t="s">
        <v>304</v>
      </c>
      <c r="D202" s="185" t="s">
        <v>125</v>
      </c>
      <c r="E202" s="186" t="s">
        <v>305</v>
      </c>
      <c r="F202" s="187" t="s">
        <v>306</v>
      </c>
      <c r="G202" s="188" t="s">
        <v>136</v>
      </c>
      <c r="H202" s="189">
        <v>9</v>
      </c>
      <c r="I202" s="190"/>
      <c r="J202" s="191">
        <f>ROUND(I202*H202,2)</f>
        <v>0</v>
      </c>
      <c r="K202" s="187" t="s">
        <v>129</v>
      </c>
      <c r="L202" s="38"/>
      <c r="M202" s="192" t="s">
        <v>1</v>
      </c>
      <c r="N202" s="193" t="s">
        <v>42</v>
      </c>
      <c r="O202" s="70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130</v>
      </c>
      <c r="AT202" s="196" t="s">
        <v>125</v>
      </c>
      <c r="AU202" s="196" t="s">
        <v>87</v>
      </c>
      <c r="AY202" s="16" t="s">
        <v>122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130</v>
      </c>
      <c r="BM202" s="196" t="s">
        <v>307</v>
      </c>
    </row>
    <row r="203" spans="1:65" s="2" customFormat="1" ht="19.5">
      <c r="A203" s="33"/>
      <c r="B203" s="34"/>
      <c r="C203" s="35"/>
      <c r="D203" s="198" t="s">
        <v>132</v>
      </c>
      <c r="E203" s="35"/>
      <c r="F203" s="199" t="s">
        <v>308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87</v>
      </c>
    </row>
    <row r="204" spans="1:65" s="2" customFormat="1" ht="24.2" customHeight="1">
      <c r="A204" s="33"/>
      <c r="B204" s="34"/>
      <c r="C204" s="185" t="s">
        <v>309</v>
      </c>
      <c r="D204" s="185" t="s">
        <v>125</v>
      </c>
      <c r="E204" s="186" t="s">
        <v>310</v>
      </c>
      <c r="F204" s="187" t="s">
        <v>311</v>
      </c>
      <c r="G204" s="188" t="s">
        <v>136</v>
      </c>
      <c r="H204" s="189">
        <v>1</v>
      </c>
      <c r="I204" s="190"/>
      <c r="J204" s="191">
        <f>ROUND(I204*H204,2)</f>
        <v>0</v>
      </c>
      <c r="K204" s="187" t="s">
        <v>129</v>
      </c>
      <c r="L204" s="38"/>
      <c r="M204" s="192" t="s">
        <v>1</v>
      </c>
      <c r="N204" s="193" t="s">
        <v>42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130</v>
      </c>
      <c r="AT204" s="196" t="s">
        <v>125</v>
      </c>
      <c r="AU204" s="196" t="s">
        <v>87</v>
      </c>
      <c r="AY204" s="16" t="s">
        <v>122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130</v>
      </c>
      <c r="BM204" s="196" t="s">
        <v>312</v>
      </c>
    </row>
    <row r="205" spans="1:65" s="2" customFormat="1" ht="19.5">
      <c r="A205" s="33"/>
      <c r="B205" s="34"/>
      <c r="C205" s="35"/>
      <c r="D205" s="198" t="s">
        <v>132</v>
      </c>
      <c r="E205" s="35"/>
      <c r="F205" s="199" t="s">
        <v>313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87</v>
      </c>
    </row>
    <row r="206" spans="1:65" s="2" customFormat="1" ht="24.2" customHeight="1">
      <c r="A206" s="33"/>
      <c r="B206" s="34"/>
      <c r="C206" s="185" t="s">
        <v>314</v>
      </c>
      <c r="D206" s="185" t="s">
        <v>125</v>
      </c>
      <c r="E206" s="186" t="s">
        <v>315</v>
      </c>
      <c r="F206" s="187" t="s">
        <v>316</v>
      </c>
      <c r="G206" s="188" t="s">
        <v>179</v>
      </c>
      <c r="H206" s="189">
        <v>0.35599999999999998</v>
      </c>
      <c r="I206" s="190"/>
      <c r="J206" s="191">
        <f>ROUND(I206*H206,2)</f>
        <v>0</v>
      </c>
      <c r="K206" s="187" t="s">
        <v>129</v>
      </c>
      <c r="L206" s="38"/>
      <c r="M206" s="192" t="s">
        <v>1</v>
      </c>
      <c r="N206" s="193" t="s">
        <v>42</v>
      </c>
      <c r="O206" s="7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130</v>
      </c>
      <c r="AT206" s="196" t="s">
        <v>125</v>
      </c>
      <c r="AU206" s="196" t="s">
        <v>87</v>
      </c>
      <c r="AY206" s="16" t="s">
        <v>122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85</v>
      </c>
      <c r="BK206" s="197">
        <f>ROUND(I206*H206,2)</f>
        <v>0</v>
      </c>
      <c r="BL206" s="16" t="s">
        <v>130</v>
      </c>
      <c r="BM206" s="196" t="s">
        <v>317</v>
      </c>
    </row>
    <row r="207" spans="1:65" s="2" customFormat="1" ht="29.25">
      <c r="A207" s="33"/>
      <c r="B207" s="34"/>
      <c r="C207" s="35"/>
      <c r="D207" s="198" t="s">
        <v>132</v>
      </c>
      <c r="E207" s="35"/>
      <c r="F207" s="199" t="s">
        <v>318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87</v>
      </c>
    </row>
    <row r="208" spans="1:65" s="2" customFormat="1" ht="24.2" customHeight="1">
      <c r="A208" s="33"/>
      <c r="B208" s="34"/>
      <c r="C208" s="214" t="s">
        <v>319</v>
      </c>
      <c r="D208" s="214" t="s">
        <v>320</v>
      </c>
      <c r="E208" s="215" t="s">
        <v>321</v>
      </c>
      <c r="F208" s="216" t="s">
        <v>322</v>
      </c>
      <c r="G208" s="217" t="s">
        <v>160</v>
      </c>
      <c r="H208" s="218">
        <v>838.35699999999997</v>
      </c>
      <c r="I208" s="219"/>
      <c r="J208" s="220">
        <f>ROUND(I208*H208,2)</f>
        <v>0</v>
      </c>
      <c r="K208" s="216" t="s">
        <v>129</v>
      </c>
      <c r="L208" s="221"/>
      <c r="M208" s="222" t="s">
        <v>1</v>
      </c>
      <c r="N208" s="223" t="s">
        <v>42</v>
      </c>
      <c r="O208" s="70"/>
      <c r="P208" s="194">
        <f>O208*H208</f>
        <v>0</v>
      </c>
      <c r="Q208" s="194">
        <v>1</v>
      </c>
      <c r="R208" s="194">
        <f>Q208*H208</f>
        <v>838.35699999999997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170</v>
      </c>
      <c r="AT208" s="196" t="s">
        <v>320</v>
      </c>
      <c r="AU208" s="196" t="s">
        <v>87</v>
      </c>
      <c r="AY208" s="16" t="s">
        <v>122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85</v>
      </c>
      <c r="BK208" s="197">
        <f>ROUND(I208*H208,2)</f>
        <v>0</v>
      </c>
      <c r="BL208" s="16" t="s">
        <v>130</v>
      </c>
      <c r="BM208" s="196" t="s">
        <v>323</v>
      </c>
    </row>
    <row r="209" spans="1:65" s="2" customFormat="1" ht="11.25">
      <c r="A209" s="33"/>
      <c r="B209" s="34"/>
      <c r="C209" s="35"/>
      <c r="D209" s="198" t="s">
        <v>132</v>
      </c>
      <c r="E209" s="35"/>
      <c r="F209" s="199" t="s">
        <v>322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132</v>
      </c>
      <c r="AU209" s="16" t="s">
        <v>87</v>
      </c>
    </row>
    <row r="210" spans="1:65" s="13" customFormat="1" ht="11.25">
      <c r="B210" s="203"/>
      <c r="C210" s="204"/>
      <c r="D210" s="198" t="s">
        <v>145</v>
      </c>
      <c r="E210" s="205" t="s">
        <v>1</v>
      </c>
      <c r="F210" s="206" t="s">
        <v>324</v>
      </c>
      <c r="G210" s="204"/>
      <c r="H210" s="207">
        <v>838.35699999999997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145</v>
      </c>
      <c r="AU210" s="213" t="s">
        <v>87</v>
      </c>
      <c r="AV210" s="13" t="s">
        <v>87</v>
      </c>
      <c r="AW210" s="13" t="s">
        <v>34</v>
      </c>
      <c r="AX210" s="13" t="s">
        <v>85</v>
      </c>
      <c r="AY210" s="213" t="s">
        <v>122</v>
      </c>
    </row>
    <row r="211" spans="1:65" s="2" customFormat="1" ht="24.2" customHeight="1">
      <c r="A211" s="33"/>
      <c r="B211" s="34"/>
      <c r="C211" s="214" t="s">
        <v>325</v>
      </c>
      <c r="D211" s="214" t="s">
        <v>320</v>
      </c>
      <c r="E211" s="215" t="s">
        <v>326</v>
      </c>
      <c r="F211" s="216" t="s">
        <v>327</v>
      </c>
      <c r="G211" s="217" t="s">
        <v>160</v>
      </c>
      <c r="H211" s="218">
        <v>8.8800000000000008</v>
      </c>
      <c r="I211" s="219"/>
      <c r="J211" s="220">
        <f>ROUND(I211*H211,2)</f>
        <v>0</v>
      </c>
      <c r="K211" s="216" t="s">
        <v>129</v>
      </c>
      <c r="L211" s="221"/>
      <c r="M211" s="222" t="s">
        <v>1</v>
      </c>
      <c r="N211" s="223" t="s">
        <v>42</v>
      </c>
      <c r="O211" s="70"/>
      <c r="P211" s="194">
        <f>O211*H211</f>
        <v>0</v>
      </c>
      <c r="Q211" s="194">
        <v>1</v>
      </c>
      <c r="R211" s="194">
        <f>Q211*H211</f>
        <v>8.8800000000000008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170</v>
      </c>
      <c r="AT211" s="196" t="s">
        <v>320</v>
      </c>
      <c r="AU211" s="196" t="s">
        <v>87</v>
      </c>
      <c r="AY211" s="16" t="s">
        <v>122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130</v>
      </c>
      <c r="BM211" s="196" t="s">
        <v>328</v>
      </c>
    </row>
    <row r="212" spans="1:65" s="2" customFormat="1" ht="11.25">
      <c r="A212" s="33"/>
      <c r="B212" s="34"/>
      <c r="C212" s="35"/>
      <c r="D212" s="198" t="s">
        <v>132</v>
      </c>
      <c r="E212" s="35"/>
      <c r="F212" s="199" t="s">
        <v>327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132</v>
      </c>
      <c r="AU212" s="16" t="s">
        <v>87</v>
      </c>
    </row>
    <row r="213" spans="1:65" s="13" customFormat="1" ht="11.25">
      <c r="B213" s="203"/>
      <c r="C213" s="204"/>
      <c r="D213" s="198" t="s">
        <v>145</v>
      </c>
      <c r="E213" s="205" t="s">
        <v>1</v>
      </c>
      <c r="F213" s="206" t="s">
        <v>329</v>
      </c>
      <c r="G213" s="204"/>
      <c r="H213" s="207">
        <v>8.8800000000000008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145</v>
      </c>
      <c r="AU213" s="213" t="s">
        <v>87</v>
      </c>
      <c r="AV213" s="13" t="s">
        <v>87</v>
      </c>
      <c r="AW213" s="13" t="s">
        <v>34</v>
      </c>
      <c r="AX213" s="13" t="s">
        <v>85</v>
      </c>
      <c r="AY213" s="213" t="s">
        <v>122</v>
      </c>
    </row>
    <row r="214" spans="1:65" s="2" customFormat="1" ht="24.2" customHeight="1">
      <c r="A214" s="33"/>
      <c r="B214" s="34"/>
      <c r="C214" s="214" t="s">
        <v>330</v>
      </c>
      <c r="D214" s="214" t="s">
        <v>320</v>
      </c>
      <c r="E214" s="215" t="s">
        <v>331</v>
      </c>
      <c r="F214" s="216" t="s">
        <v>332</v>
      </c>
      <c r="G214" s="217" t="s">
        <v>136</v>
      </c>
      <c r="H214" s="218">
        <v>9</v>
      </c>
      <c r="I214" s="219"/>
      <c r="J214" s="220">
        <f>ROUND(I214*H214,2)</f>
        <v>0</v>
      </c>
      <c r="K214" s="216" t="s">
        <v>129</v>
      </c>
      <c r="L214" s="221"/>
      <c r="M214" s="222" t="s">
        <v>1</v>
      </c>
      <c r="N214" s="223" t="s">
        <v>42</v>
      </c>
      <c r="O214" s="70"/>
      <c r="P214" s="194">
        <f>O214*H214</f>
        <v>0</v>
      </c>
      <c r="Q214" s="194">
        <v>3.70425</v>
      </c>
      <c r="R214" s="194">
        <f>Q214*H214</f>
        <v>33.338250000000002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170</v>
      </c>
      <c r="AT214" s="196" t="s">
        <v>320</v>
      </c>
      <c r="AU214" s="196" t="s">
        <v>87</v>
      </c>
      <c r="AY214" s="16" t="s">
        <v>122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130</v>
      </c>
      <c r="BM214" s="196" t="s">
        <v>333</v>
      </c>
    </row>
    <row r="215" spans="1:65" s="2" customFormat="1" ht="11.25">
      <c r="A215" s="33"/>
      <c r="B215" s="34"/>
      <c r="C215" s="35"/>
      <c r="D215" s="198" t="s">
        <v>132</v>
      </c>
      <c r="E215" s="35"/>
      <c r="F215" s="199" t="s">
        <v>332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87</v>
      </c>
    </row>
    <row r="216" spans="1:65" s="2" customFormat="1" ht="24.2" customHeight="1">
      <c r="A216" s="33"/>
      <c r="B216" s="34"/>
      <c r="C216" s="214" t="s">
        <v>334</v>
      </c>
      <c r="D216" s="214" t="s">
        <v>320</v>
      </c>
      <c r="E216" s="215" t="s">
        <v>335</v>
      </c>
      <c r="F216" s="216" t="s">
        <v>336</v>
      </c>
      <c r="G216" s="217" t="s">
        <v>136</v>
      </c>
      <c r="H216" s="218">
        <v>2</v>
      </c>
      <c r="I216" s="219"/>
      <c r="J216" s="220">
        <f>ROUND(I216*H216,2)</f>
        <v>0</v>
      </c>
      <c r="K216" s="216" t="s">
        <v>129</v>
      </c>
      <c r="L216" s="221"/>
      <c r="M216" s="222" t="s">
        <v>1</v>
      </c>
      <c r="N216" s="223" t="s">
        <v>42</v>
      </c>
      <c r="O216" s="70"/>
      <c r="P216" s="194">
        <f>O216*H216</f>
        <v>0</v>
      </c>
      <c r="Q216" s="194">
        <v>1.23475</v>
      </c>
      <c r="R216" s="194">
        <f>Q216*H216</f>
        <v>2.4695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170</v>
      </c>
      <c r="AT216" s="196" t="s">
        <v>320</v>
      </c>
      <c r="AU216" s="196" t="s">
        <v>87</v>
      </c>
      <c r="AY216" s="16" t="s">
        <v>122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130</v>
      </c>
      <c r="BM216" s="196" t="s">
        <v>337</v>
      </c>
    </row>
    <row r="217" spans="1:65" s="2" customFormat="1" ht="11.25">
      <c r="A217" s="33"/>
      <c r="B217" s="34"/>
      <c r="C217" s="35"/>
      <c r="D217" s="198" t="s">
        <v>132</v>
      </c>
      <c r="E217" s="35"/>
      <c r="F217" s="199" t="s">
        <v>336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87</v>
      </c>
    </row>
    <row r="218" spans="1:65" s="2" customFormat="1" ht="24.2" customHeight="1">
      <c r="A218" s="33"/>
      <c r="B218" s="34"/>
      <c r="C218" s="214" t="s">
        <v>338</v>
      </c>
      <c r="D218" s="214" t="s">
        <v>320</v>
      </c>
      <c r="E218" s="215" t="s">
        <v>339</v>
      </c>
      <c r="F218" s="216" t="s">
        <v>340</v>
      </c>
      <c r="G218" s="217" t="s">
        <v>136</v>
      </c>
      <c r="H218" s="218">
        <v>198</v>
      </c>
      <c r="I218" s="219"/>
      <c r="J218" s="220">
        <f>ROUND(I218*H218,2)</f>
        <v>0</v>
      </c>
      <c r="K218" s="216" t="s">
        <v>129</v>
      </c>
      <c r="L218" s="221"/>
      <c r="M218" s="222" t="s">
        <v>1</v>
      </c>
      <c r="N218" s="223" t="s">
        <v>42</v>
      </c>
      <c r="O218" s="70"/>
      <c r="P218" s="194">
        <f>O218*H218</f>
        <v>0</v>
      </c>
      <c r="Q218" s="194">
        <v>0.14299999999999999</v>
      </c>
      <c r="R218" s="194">
        <f>Q218*H218</f>
        <v>28.313999999999997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170</v>
      </c>
      <c r="AT218" s="196" t="s">
        <v>320</v>
      </c>
      <c r="AU218" s="196" t="s">
        <v>87</v>
      </c>
      <c r="AY218" s="16" t="s">
        <v>122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130</v>
      </c>
      <c r="BM218" s="196" t="s">
        <v>341</v>
      </c>
    </row>
    <row r="219" spans="1:65" s="2" customFormat="1" ht="11.25">
      <c r="A219" s="33"/>
      <c r="B219" s="34"/>
      <c r="C219" s="35"/>
      <c r="D219" s="198" t="s">
        <v>132</v>
      </c>
      <c r="E219" s="35"/>
      <c r="F219" s="199" t="s">
        <v>340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87</v>
      </c>
    </row>
    <row r="220" spans="1:65" s="2" customFormat="1" ht="24.2" customHeight="1">
      <c r="A220" s="33"/>
      <c r="B220" s="34"/>
      <c r="C220" s="214" t="s">
        <v>342</v>
      </c>
      <c r="D220" s="214" t="s">
        <v>320</v>
      </c>
      <c r="E220" s="215" t="s">
        <v>343</v>
      </c>
      <c r="F220" s="216" t="s">
        <v>344</v>
      </c>
      <c r="G220" s="217" t="s">
        <v>136</v>
      </c>
      <c r="H220" s="218">
        <v>2</v>
      </c>
      <c r="I220" s="219"/>
      <c r="J220" s="220">
        <f>ROUND(I220*H220,2)</f>
        <v>0</v>
      </c>
      <c r="K220" s="216" t="s">
        <v>129</v>
      </c>
      <c r="L220" s="221"/>
      <c r="M220" s="222" t="s">
        <v>1</v>
      </c>
      <c r="N220" s="223" t="s">
        <v>42</v>
      </c>
      <c r="O220" s="70"/>
      <c r="P220" s="194">
        <f>O220*H220</f>
        <v>0</v>
      </c>
      <c r="Q220" s="194">
        <v>0.14299999999999999</v>
      </c>
      <c r="R220" s="194">
        <f>Q220*H220</f>
        <v>0.28599999999999998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170</v>
      </c>
      <c r="AT220" s="196" t="s">
        <v>320</v>
      </c>
      <c r="AU220" s="196" t="s">
        <v>87</v>
      </c>
      <c r="AY220" s="16" t="s">
        <v>122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130</v>
      </c>
      <c r="BM220" s="196" t="s">
        <v>345</v>
      </c>
    </row>
    <row r="221" spans="1:65" s="2" customFormat="1" ht="11.25">
      <c r="A221" s="33"/>
      <c r="B221" s="34"/>
      <c r="C221" s="35"/>
      <c r="D221" s="198" t="s">
        <v>132</v>
      </c>
      <c r="E221" s="35"/>
      <c r="F221" s="199" t="s">
        <v>344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87</v>
      </c>
    </row>
    <row r="222" spans="1:65" s="2" customFormat="1" ht="24.2" customHeight="1">
      <c r="A222" s="33"/>
      <c r="B222" s="34"/>
      <c r="C222" s="214" t="s">
        <v>346</v>
      </c>
      <c r="D222" s="214" t="s">
        <v>320</v>
      </c>
      <c r="E222" s="215" t="s">
        <v>347</v>
      </c>
      <c r="F222" s="216" t="s">
        <v>348</v>
      </c>
      <c r="G222" s="217" t="s">
        <v>136</v>
      </c>
      <c r="H222" s="218">
        <v>10</v>
      </c>
      <c r="I222" s="219"/>
      <c r="J222" s="220">
        <f>ROUND(I222*H222,2)</f>
        <v>0</v>
      </c>
      <c r="K222" s="216" t="s">
        <v>129</v>
      </c>
      <c r="L222" s="221"/>
      <c r="M222" s="222" t="s">
        <v>1</v>
      </c>
      <c r="N222" s="223" t="s">
        <v>42</v>
      </c>
      <c r="O222" s="70"/>
      <c r="P222" s="194">
        <f>O222*H222</f>
        <v>0</v>
      </c>
      <c r="Q222" s="194">
        <v>0.14299999999999999</v>
      </c>
      <c r="R222" s="194">
        <f>Q222*H222</f>
        <v>1.43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170</v>
      </c>
      <c r="AT222" s="196" t="s">
        <v>320</v>
      </c>
      <c r="AU222" s="196" t="s">
        <v>87</v>
      </c>
      <c r="AY222" s="16" t="s">
        <v>122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130</v>
      </c>
      <c r="BM222" s="196" t="s">
        <v>349</v>
      </c>
    </row>
    <row r="223" spans="1:65" s="2" customFormat="1" ht="11.25">
      <c r="A223" s="33"/>
      <c r="B223" s="34"/>
      <c r="C223" s="35"/>
      <c r="D223" s="198" t="s">
        <v>132</v>
      </c>
      <c r="E223" s="35"/>
      <c r="F223" s="199" t="s">
        <v>348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87</v>
      </c>
    </row>
    <row r="224" spans="1:65" s="2" customFormat="1" ht="24.2" customHeight="1">
      <c r="A224" s="33"/>
      <c r="B224" s="34"/>
      <c r="C224" s="214" t="s">
        <v>350</v>
      </c>
      <c r="D224" s="214" t="s">
        <v>320</v>
      </c>
      <c r="E224" s="215" t="s">
        <v>351</v>
      </c>
      <c r="F224" s="216" t="s">
        <v>352</v>
      </c>
      <c r="G224" s="217" t="s">
        <v>136</v>
      </c>
      <c r="H224" s="218">
        <v>39</v>
      </c>
      <c r="I224" s="219"/>
      <c r="J224" s="220">
        <f>ROUND(I224*H224,2)</f>
        <v>0</v>
      </c>
      <c r="K224" s="216" t="s">
        <v>129</v>
      </c>
      <c r="L224" s="221"/>
      <c r="M224" s="222" t="s">
        <v>1</v>
      </c>
      <c r="N224" s="223" t="s">
        <v>42</v>
      </c>
      <c r="O224" s="70"/>
      <c r="P224" s="194">
        <f>O224*H224</f>
        <v>0</v>
      </c>
      <c r="Q224" s="194">
        <v>0.32700000000000001</v>
      </c>
      <c r="R224" s="194">
        <f>Q224*H224</f>
        <v>12.753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170</v>
      </c>
      <c r="AT224" s="196" t="s">
        <v>320</v>
      </c>
      <c r="AU224" s="196" t="s">
        <v>87</v>
      </c>
      <c r="AY224" s="16" t="s">
        <v>122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130</v>
      </c>
      <c r="BM224" s="196" t="s">
        <v>353</v>
      </c>
    </row>
    <row r="225" spans="1:65" s="2" customFormat="1" ht="11.25">
      <c r="A225" s="33"/>
      <c r="B225" s="34"/>
      <c r="C225" s="35"/>
      <c r="D225" s="198" t="s">
        <v>132</v>
      </c>
      <c r="E225" s="35"/>
      <c r="F225" s="199" t="s">
        <v>352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87</v>
      </c>
    </row>
    <row r="226" spans="1:65" s="2" customFormat="1" ht="14.45" customHeight="1">
      <c r="A226" s="33"/>
      <c r="B226" s="34"/>
      <c r="C226" s="214" t="s">
        <v>354</v>
      </c>
      <c r="D226" s="214" t="s">
        <v>320</v>
      </c>
      <c r="E226" s="215" t="s">
        <v>355</v>
      </c>
      <c r="F226" s="216" t="s">
        <v>356</v>
      </c>
      <c r="G226" s="217" t="s">
        <v>136</v>
      </c>
      <c r="H226" s="218">
        <v>16</v>
      </c>
      <c r="I226" s="219"/>
      <c r="J226" s="220">
        <f>ROUND(I226*H226,2)</f>
        <v>0</v>
      </c>
      <c r="K226" s="216" t="s">
        <v>1</v>
      </c>
      <c r="L226" s="221"/>
      <c r="M226" s="222" t="s">
        <v>1</v>
      </c>
      <c r="N226" s="223" t="s">
        <v>42</v>
      </c>
      <c r="O226" s="70"/>
      <c r="P226" s="194">
        <f>O226*H226</f>
        <v>0</v>
      </c>
      <c r="Q226" s="194">
        <v>0.32700000000000001</v>
      </c>
      <c r="R226" s="194">
        <f>Q226*H226</f>
        <v>5.2320000000000002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170</v>
      </c>
      <c r="AT226" s="196" t="s">
        <v>320</v>
      </c>
      <c r="AU226" s="196" t="s">
        <v>87</v>
      </c>
      <c r="AY226" s="16" t="s">
        <v>122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130</v>
      </c>
      <c r="BM226" s="196" t="s">
        <v>357</v>
      </c>
    </row>
    <row r="227" spans="1:65" s="2" customFormat="1" ht="11.25">
      <c r="A227" s="33"/>
      <c r="B227" s="34"/>
      <c r="C227" s="35"/>
      <c r="D227" s="198" t="s">
        <v>132</v>
      </c>
      <c r="E227" s="35"/>
      <c r="F227" s="199" t="s">
        <v>356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132</v>
      </c>
      <c r="AU227" s="16" t="s">
        <v>87</v>
      </c>
    </row>
    <row r="228" spans="1:65" s="2" customFormat="1" ht="14.45" customHeight="1">
      <c r="A228" s="33"/>
      <c r="B228" s="34"/>
      <c r="C228" s="214" t="s">
        <v>358</v>
      </c>
      <c r="D228" s="214" t="s">
        <v>320</v>
      </c>
      <c r="E228" s="215" t="s">
        <v>359</v>
      </c>
      <c r="F228" s="216" t="s">
        <v>360</v>
      </c>
      <c r="G228" s="217" t="s">
        <v>136</v>
      </c>
      <c r="H228" s="218">
        <v>16</v>
      </c>
      <c r="I228" s="219"/>
      <c r="J228" s="220">
        <f>ROUND(I228*H228,2)</f>
        <v>0</v>
      </c>
      <c r="K228" s="216" t="s">
        <v>1</v>
      </c>
      <c r="L228" s="221"/>
      <c r="M228" s="222" t="s">
        <v>1</v>
      </c>
      <c r="N228" s="223" t="s">
        <v>42</v>
      </c>
      <c r="O228" s="70"/>
      <c r="P228" s="194">
        <f>O228*H228</f>
        <v>0</v>
      </c>
      <c r="Q228" s="194">
        <v>0.32700000000000001</v>
      </c>
      <c r="R228" s="194">
        <f>Q228*H228</f>
        <v>5.2320000000000002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170</v>
      </c>
      <c r="AT228" s="196" t="s">
        <v>320</v>
      </c>
      <c r="AU228" s="196" t="s">
        <v>87</v>
      </c>
      <c r="AY228" s="16" t="s">
        <v>122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130</v>
      </c>
      <c r="BM228" s="196" t="s">
        <v>361</v>
      </c>
    </row>
    <row r="229" spans="1:65" s="2" customFormat="1" ht="11.25">
      <c r="A229" s="33"/>
      <c r="B229" s="34"/>
      <c r="C229" s="35"/>
      <c r="D229" s="198" t="s">
        <v>132</v>
      </c>
      <c r="E229" s="35"/>
      <c r="F229" s="199" t="s">
        <v>360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87</v>
      </c>
    </row>
    <row r="230" spans="1:65" s="2" customFormat="1" ht="14.45" customHeight="1">
      <c r="A230" s="33"/>
      <c r="B230" s="34"/>
      <c r="C230" s="214" t="s">
        <v>362</v>
      </c>
      <c r="D230" s="214" t="s">
        <v>320</v>
      </c>
      <c r="E230" s="215" t="s">
        <v>363</v>
      </c>
      <c r="F230" s="216" t="s">
        <v>364</v>
      </c>
      <c r="G230" s="217" t="s">
        <v>136</v>
      </c>
      <c r="H230" s="218">
        <v>106</v>
      </c>
      <c r="I230" s="219"/>
      <c r="J230" s="220">
        <f>ROUND(I230*H230,2)</f>
        <v>0</v>
      </c>
      <c r="K230" s="216" t="s">
        <v>1</v>
      </c>
      <c r="L230" s="221"/>
      <c r="M230" s="222" t="s">
        <v>1</v>
      </c>
      <c r="N230" s="223" t="s">
        <v>42</v>
      </c>
      <c r="O230" s="70"/>
      <c r="P230" s="194">
        <f>O230*H230</f>
        <v>0</v>
      </c>
      <c r="Q230" s="194">
        <v>0.32700000000000001</v>
      </c>
      <c r="R230" s="194">
        <f>Q230*H230</f>
        <v>34.661999999999999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170</v>
      </c>
      <c r="AT230" s="196" t="s">
        <v>320</v>
      </c>
      <c r="AU230" s="196" t="s">
        <v>87</v>
      </c>
      <c r="AY230" s="16" t="s">
        <v>122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130</v>
      </c>
      <c r="BM230" s="196" t="s">
        <v>365</v>
      </c>
    </row>
    <row r="231" spans="1:65" s="2" customFormat="1" ht="11.25">
      <c r="A231" s="33"/>
      <c r="B231" s="34"/>
      <c r="C231" s="35"/>
      <c r="D231" s="198" t="s">
        <v>132</v>
      </c>
      <c r="E231" s="35"/>
      <c r="F231" s="199" t="s">
        <v>364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132</v>
      </c>
      <c r="AU231" s="16" t="s">
        <v>87</v>
      </c>
    </row>
    <row r="232" spans="1:65" s="2" customFormat="1" ht="24.2" customHeight="1">
      <c r="A232" s="33"/>
      <c r="B232" s="34"/>
      <c r="C232" s="214" t="s">
        <v>366</v>
      </c>
      <c r="D232" s="214" t="s">
        <v>320</v>
      </c>
      <c r="E232" s="215" t="s">
        <v>367</v>
      </c>
      <c r="F232" s="216" t="s">
        <v>368</v>
      </c>
      <c r="G232" s="217" t="s">
        <v>136</v>
      </c>
      <c r="H232" s="218">
        <v>8</v>
      </c>
      <c r="I232" s="219"/>
      <c r="J232" s="220">
        <f>ROUND(I232*H232,2)</f>
        <v>0</v>
      </c>
      <c r="K232" s="216" t="s">
        <v>129</v>
      </c>
      <c r="L232" s="221"/>
      <c r="M232" s="222" t="s">
        <v>1</v>
      </c>
      <c r="N232" s="223" t="s">
        <v>42</v>
      </c>
      <c r="O232" s="70"/>
      <c r="P232" s="194">
        <f>O232*H232</f>
        <v>0</v>
      </c>
      <c r="Q232" s="194">
        <v>9.7000000000000003E-2</v>
      </c>
      <c r="R232" s="194">
        <f>Q232*H232</f>
        <v>0.77600000000000002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170</v>
      </c>
      <c r="AT232" s="196" t="s">
        <v>320</v>
      </c>
      <c r="AU232" s="196" t="s">
        <v>87</v>
      </c>
      <c r="AY232" s="16" t="s">
        <v>122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130</v>
      </c>
      <c r="BM232" s="196" t="s">
        <v>369</v>
      </c>
    </row>
    <row r="233" spans="1:65" s="2" customFormat="1" ht="11.25">
      <c r="A233" s="33"/>
      <c r="B233" s="34"/>
      <c r="C233" s="35"/>
      <c r="D233" s="198" t="s">
        <v>132</v>
      </c>
      <c r="E233" s="35"/>
      <c r="F233" s="199" t="s">
        <v>368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132</v>
      </c>
      <c r="AU233" s="16" t="s">
        <v>87</v>
      </c>
    </row>
    <row r="234" spans="1:65" s="2" customFormat="1" ht="24.2" customHeight="1">
      <c r="A234" s="33"/>
      <c r="B234" s="34"/>
      <c r="C234" s="214" t="s">
        <v>370</v>
      </c>
      <c r="D234" s="214" t="s">
        <v>320</v>
      </c>
      <c r="E234" s="215" t="s">
        <v>371</v>
      </c>
      <c r="F234" s="216" t="s">
        <v>372</v>
      </c>
      <c r="G234" s="217" t="s">
        <v>136</v>
      </c>
      <c r="H234" s="218">
        <v>16</v>
      </c>
      <c r="I234" s="219"/>
      <c r="J234" s="220">
        <f>ROUND(I234*H234,2)</f>
        <v>0</v>
      </c>
      <c r="K234" s="216" t="s">
        <v>129</v>
      </c>
      <c r="L234" s="221"/>
      <c r="M234" s="222" t="s">
        <v>1</v>
      </c>
      <c r="N234" s="223" t="s">
        <v>42</v>
      </c>
      <c r="O234" s="70"/>
      <c r="P234" s="194">
        <f>O234*H234</f>
        <v>0</v>
      </c>
      <c r="Q234" s="194">
        <v>8.5199999999999998E-3</v>
      </c>
      <c r="R234" s="194">
        <f>Q234*H234</f>
        <v>0.13632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170</v>
      </c>
      <c r="AT234" s="196" t="s">
        <v>320</v>
      </c>
      <c r="AU234" s="196" t="s">
        <v>87</v>
      </c>
      <c r="AY234" s="16" t="s">
        <v>122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130</v>
      </c>
      <c r="BM234" s="196" t="s">
        <v>373</v>
      </c>
    </row>
    <row r="235" spans="1:65" s="2" customFormat="1" ht="11.25">
      <c r="A235" s="33"/>
      <c r="B235" s="34"/>
      <c r="C235" s="35"/>
      <c r="D235" s="198" t="s">
        <v>132</v>
      </c>
      <c r="E235" s="35"/>
      <c r="F235" s="199" t="s">
        <v>372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132</v>
      </c>
      <c r="AU235" s="16" t="s">
        <v>87</v>
      </c>
    </row>
    <row r="236" spans="1:65" s="2" customFormat="1" ht="24.2" customHeight="1">
      <c r="A236" s="33"/>
      <c r="B236" s="34"/>
      <c r="C236" s="214" t="s">
        <v>374</v>
      </c>
      <c r="D236" s="214" t="s">
        <v>320</v>
      </c>
      <c r="E236" s="215" t="s">
        <v>375</v>
      </c>
      <c r="F236" s="216" t="s">
        <v>376</v>
      </c>
      <c r="G236" s="217" t="s">
        <v>136</v>
      </c>
      <c r="H236" s="218">
        <v>64</v>
      </c>
      <c r="I236" s="219"/>
      <c r="J236" s="220">
        <f>ROUND(I236*H236,2)</f>
        <v>0</v>
      </c>
      <c r="K236" s="216" t="s">
        <v>129</v>
      </c>
      <c r="L236" s="221"/>
      <c r="M236" s="222" t="s">
        <v>1</v>
      </c>
      <c r="N236" s="223" t="s">
        <v>42</v>
      </c>
      <c r="O236" s="70"/>
      <c r="P236" s="194">
        <f>O236*H236</f>
        <v>0</v>
      </c>
      <c r="Q236" s="194">
        <v>5.1999999999999995E-4</v>
      </c>
      <c r="R236" s="194">
        <f>Q236*H236</f>
        <v>3.3279999999999997E-2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170</v>
      </c>
      <c r="AT236" s="196" t="s">
        <v>320</v>
      </c>
      <c r="AU236" s="196" t="s">
        <v>87</v>
      </c>
      <c r="AY236" s="16" t="s">
        <v>122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85</v>
      </c>
      <c r="BK236" s="197">
        <f>ROUND(I236*H236,2)</f>
        <v>0</v>
      </c>
      <c r="BL236" s="16" t="s">
        <v>130</v>
      </c>
      <c r="BM236" s="196" t="s">
        <v>377</v>
      </c>
    </row>
    <row r="237" spans="1:65" s="2" customFormat="1" ht="11.25">
      <c r="A237" s="33"/>
      <c r="B237" s="34"/>
      <c r="C237" s="35"/>
      <c r="D237" s="198" t="s">
        <v>132</v>
      </c>
      <c r="E237" s="35"/>
      <c r="F237" s="199" t="s">
        <v>376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87</v>
      </c>
    </row>
    <row r="238" spans="1:65" s="2" customFormat="1" ht="24.2" customHeight="1">
      <c r="A238" s="33"/>
      <c r="B238" s="34"/>
      <c r="C238" s="214" t="s">
        <v>378</v>
      </c>
      <c r="D238" s="214" t="s">
        <v>320</v>
      </c>
      <c r="E238" s="215" t="s">
        <v>379</v>
      </c>
      <c r="F238" s="216" t="s">
        <v>380</v>
      </c>
      <c r="G238" s="217" t="s">
        <v>136</v>
      </c>
      <c r="H238" s="218">
        <v>64</v>
      </c>
      <c r="I238" s="219"/>
      <c r="J238" s="220">
        <f>ROUND(I238*H238,2)</f>
        <v>0</v>
      </c>
      <c r="K238" s="216" t="s">
        <v>129</v>
      </c>
      <c r="L238" s="221"/>
      <c r="M238" s="222" t="s">
        <v>1</v>
      </c>
      <c r="N238" s="223" t="s">
        <v>42</v>
      </c>
      <c r="O238" s="70"/>
      <c r="P238" s="194">
        <f>O238*H238</f>
        <v>0</v>
      </c>
      <c r="Q238" s="194">
        <v>9.0000000000000006E-5</v>
      </c>
      <c r="R238" s="194">
        <f>Q238*H238</f>
        <v>5.7600000000000004E-3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170</v>
      </c>
      <c r="AT238" s="196" t="s">
        <v>320</v>
      </c>
      <c r="AU238" s="196" t="s">
        <v>87</v>
      </c>
      <c r="AY238" s="16" t="s">
        <v>122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85</v>
      </c>
      <c r="BK238" s="197">
        <f>ROUND(I238*H238,2)</f>
        <v>0</v>
      </c>
      <c r="BL238" s="16" t="s">
        <v>130</v>
      </c>
      <c r="BM238" s="196" t="s">
        <v>381</v>
      </c>
    </row>
    <row r="239" spans="1:65" s="2" customFormat="1" ht="11.25">
      <c r="A239" s="33"/>
      <c r="B239" s="34"/>
      <c r="C239" s="35"/>
      <c r="D239" s="198" t="s">
        <v>132</v>
      </c>
      <c r="E239" s="35"/>
      <c r="F239" s="199" t="s">
        <v>380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132</v>
      </c>
      <c r="AU239" s="16" t="s">
        <v>87</v>
      </c>
    </row>
    <row r="240" spans="1:65" s="2" customFormat="1" ht="24.2" customHeight="1">
      <c r="A240" s="33"/>
      <c r="B240" s="34"/>
      <c r="C240" s="214" t="s">
        <v>382</v>
      </c>
      <c r="D240" s="214" t="s">
        <v>320</v>
      </c>
      <c r="E240" s="215" t="s">
        <v>383</v>
      </c>
      <c r="F240" s="216" t="s">
        <v>384</v>
      </c>
      <c r="G240" s="217" t="s">
        <v>136</v>
      </c>
      <c r="H240" s="218">
        <v>32</v>
      </c>
      <c r="I240" s="219"/>
      <c r="J240" s="220">
        <f>ROUND(I240*H240,2)</f>
        <v>0</v>
      </c>
      <c r="K240" s="216" t="s">
        <v>129</v>
      </c>
      <c r="L240" s="221"/>
      <c r="M240" s="222" t="s">
        <v>1</v>
      </c>
      <c r="N240" s="223" t="s">
        <v>42</v>
      </c>
      <c r="O240" s="70"/>
      <c r="P240" s="194">
        <f>O240*H240</f>
        <v>0</v>
      </c>
      <c r="Q240" s="194">
        <v>1.23E-3</v>
      </c>
      <c r="R240" s="194">
        <f>Q240*H240</f>
        <v>3.9359999999999999E-2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170</v>
      </c>
      <c r="AT240" s="196" t="s">
        <v>320</v>
      </c>
      <c r="AU240" s="196" t="s">
        <v>87</v>
      </c>
      <c r="AY240" s="16" t="s">
        <v>122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85</v>
      </c>
      <c r="BK240" s="197">
        <f>ROUND(I240*H240,2)</f>
        <v>0</v>
      </c>
      <c r="BL240" s="16" t="s">
        <v>130</v>
      </c>
      <c r="BM240" s="196" t="s">
        <v>385</v>
      </c>
    </row>
    <row r="241" spans="1:65" s="2" customFormat="1" ht="11.25">
      <c r="A241" s="33"/>
      <c r="B241" s="34"/>
      <c r="C241" s="35"/>
      <c r="D241" s="198" t="s">
        <v>132</v>
      </c>
      <c r="E241" s="35"/>
      <c r="F241" s="199" t="s">
        <v>384</v>
      </c>
      <c r="G241" s="35"/>
      <c r="H241" s="35"/>
      <c r="I241" s="200"/>
      <c r="J241" s="35"/>
      <c r="K241" s="35"/>
      <c r="L241" s="38"/>
      <c r="M241" s="201"/>
      <c r="N241" s="202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132</v>
      </c>
      <c r="AU241" s="16" t="s">
        <v>87</v>
      </c>
    </row>
    <row r="242" spans="1:65" s="2" customFormat="1" ht="24.2" customHeight="1">
      <c r="A242" s="33"/>
      <c r="B242" s="34"/>
      <c r="C242" s="214" t="s">
        <v>386</v>
      </c>
      <c r="D242" s="214" t="s">
        <v>320</v>
      </c>
      <c r="E242" s="215" t="s">
        <v>387</v>
      </c>
      <c r="F242" s="216" t="s">
        <v>388</v>
      </c>
      <c r="G242" s="217" t="s">
        <v>136</v>
      </c>
      <c r="H242" s="218">
        <v>16</v>
      </c>
      <c r="I242" s="219"/>
      <c r="J242" s="220">
        <f>ROUND(I242*H242,2)</f>
        <v>0</v>
      </c>
      <c r="K242" s="216" t="s">
        <v>129</v>
      </c>
      <c r="L242" s="221"/>
      <c r="M242" s="222" t="s">
        <v>1</v>
      </c>
      <c r="N242" s="223" t="s">
        <v>42</v>
      </c>
      <c r="O242" s="70"/>
      <c r="P242" s="194">
        <f>O242*H242</f>
        <v>0</v>
      </c>
      <c r="Q242" s="194">
        <v>1.8000000000000001E-4</v>
      </c>
      <c r="R242" s="194">
        <f>Q242*H242</f>
        <v>2.8800000000000002E-3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170</v>
      </c>
      <c r="AT242" s="196" t="s">
        <v>320</v>
      </c>
      <c r="AU242" s="196" t="s">
        <v>87</v>
      </c>
      <c r="AY242" s="16" t="s">
        <v>122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85</v>
      </c>
      <c r="BK242" s="197">
        <f>ROUND(I242*H242,2)</f>
        <v>0</v>
      </c>
      <c r="BL242" s="16" t="s">
        <v>130</v>
      </c>
      <c r="BM242" s="196" t="s">
        <v>389</v>
      </c>
    </row>
    <row r="243" spans="1:65" s="2" customFormat="1" ht="11.25">
      <c r="A243" s="33"/>
      <c r="B243" s="34"/>
      <c r="C243" s="35"/>
      <c r="D243" s="198" t="s">
        <v>132</v>
      </c>
      <c r="E243" s="35"/>
      <c r="F243" s="199" t="s">
        <v>388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132</v>
      </c>
      <c r="AU243" s="16" t="s">
        <v>87</v>
      </c>
    </row>
    <row r="244" spans="1:65" s="2" customFormat="1" ht="24.2" customHeight="1">
      <c r="A244" s="33"/>
      <c r="B244" s="34"/>
      <c r="C244" s="214" t="s">
        <v>390</v>
      </c>
      <c r="D244" s="214" t="s">
        <v>320</v>
      </c>
      <c r="E244" s="215" t="s">
        <v>391</v>
      </c>
      <c r="F244" s="216" t="s">
        <v>392</v>
      </c>
      <c r="G244" s="217" t="s">
        <v>136</v>
      </c>
      <c r="H244" s="218">
        <v>16</v>
      </c>
      <c r="I244" s="219"/>
      <c r="J244" s="220">
        <f>ROUND(I244*H244,2)</f>
        <v>0</v>
      </c>
      <c r="K244" s="216" t="s">
        <v>129</v>
      </c>
      <c r="L244" s="221"/>
      <c r="M244" s="222" t="s">
        <v>1</v>
      </c>
      <c r="N244" s="223" t="s">
        <v>42</v>
      </c>
      <c r="O244" s="70"/>
      <c r="P244" s="194">
        <f>O244*H244</f>
        <v>0</v>
      </c>
      <c r="Q244" s="194">
        <v>9.0000000000000006E-5</v>
      </c>
      <c r="R244" s="194">
        <f>Q244*H244</f>
        <v>1.4400000000000001E-3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170</v>
      </c>
      <c r="AT244" s="196" t="s">
        <v>320</v>
      </c>
      <c r="AU244" s="196" t="s">
        <v>87</v>
      </c>
      <c r="AY244" s="16" t="s">
        <v>122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85</v>
      </c>
      <c r="BK244" s="197">
        <f>ROUND(I244*H244,2)</f>
        <v>0</v>
      </c>
      <c r="BL244" s="16" t="s">
        <v>130</v>
      </c>
      <c r="BM244" s="196" t="s">
        <v>393</v>
      </c>
    </row>
    <row r="245" spans="1:65" s="2" customFormat="1" ht="11.25">
      <c r="A245" s="33"/>
      <c r="B245" s="34"/>
      <c r="C245" s="35"/>
      <c r="D245" s="198" t="s">
        <v>132</v>
      </c>
      <c r="E245" s="35"/>
      <c r="F245" s="199" t="s">
        <v>392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132</v>
      </c>
      <c r="AU245" s="16" t="s">
        <v>87</v>
      </c>
    </row>
    <row r="246" spans="1:65" s="2" customFormat="1" ht="24.2" customHeight="1">
      <c r="A246" s="33"/>
      <c r="B246" s="34"/>
      <c r="C246" s="214" t="s">
        <v>394</v>
      </c>
      <c r="D246" s="214" t="s">
        <v>320</v>
      </c>
      <c r="E246" s="215" t="s">
        <v>395</v>
      </c>
      <c r="F246" s="216" t="s">
        <v>396</v>
      </c>
      <c r="G246" s="217" t="s">
        <v>136</v>
      </c>
      <c r="H246" s="218">
        <v>8</v>
      </c>
      <c r="I246" s="219"/>
      <c r="J246" s="220">
        <f>ROUND(I246*H246,2)</f>
        <v>0</v>
      </c>
      <c r="K246" s="216" t="s">
        <v>129</v>
      </c>
      <c r="L246" s="221"/>
      <c r="M246" s="222" t="s">
        <v>1</v>
      </c>
      <c r="N246" s="223" t="s">
        <v>42</v>
      </c>
      <c r="O246" s="70"/>
      <c r="P246" s="194">
        <f>O246*H246</f>
        <v>0</v>
      </c>
      <c r="Q246" s="194">
        <v>2.5999999999999998E-4</v>
      </c>
      <c r="R246" s="194">
        <f>Q246*H246</f>
        <v>2.0799999999999998E-3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170</v>
      </c>
      <c r="AT246" s="196" t="s">
        <v>320</v>
      </c>
      <c r="AU246" s="196" t="s">
        <v>87</v>
      </c>
      <c r="AY246" s="16" t="s">
        <v>122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85</v>
      </c>
      <c r="BK246" s="197">
        <f>ROUND(I246*H246,2)</f>
        <v>0</v>
      </c>
      <c r="BL246" s="16" t="s">
        <v>130</v>
      </c>
      <c r="BM246" s="196" t="s">
        <v>397</v>
      </c>
    </row>
    <row r="247" spans="1:65" s="2" customFormat="1" ht="11.25">
      <c r="A247" s="33"/>
      <c r="B247" s="34"/>
      <c r="C247" s="35"/>
      <c r="D247" s="198" t="s">
        <v>132</v>
      </c>
      <c r="E247" s="35"/>
      <c r="F247" s="199" t="s">
        <v>396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132</v>
      </c>
      <c r="AU247" s="16" t="s">
        <v>87</v>
      </c>
    </row>
    <row r="248" spans="1:65" s="2" customFormat="1" ht="24.2" customHeight="1">
      <c r="A248" s="33"/>
      <c r="B248" s="34"/>
      <c r="C248" s="214" t="s">
        <v>398</v>
      </c>
      <c r="D248" s="214" t="s">
        <v>320</v>
      </c>
      <c r="E248" s="215" t="s">
        <v>399</v>
      </c>
      <c r="F248" s="216" t="s">
        <v>400</v>
      </c>
      <c r="G248" s="217" t="s">
        <v>136</v>
      </c>
      <c r="H248" s="218">
        <v>4</v>
      </c>
      <c r="I248" s="219"/>
      <c r="J248" s="220">
        <f>ROUND(I248*H248,2)</f>
        <v>0</v>
      </c>
      <c r="K248" s="216" t="s">
        <v>129</v>
      </c>
      <c r="L248" s="221"/>
      <c r="M248" s="222" t="s">
        <v>1</v>
      </c>
      <c r="N248" s="223" t="s">
        <v>42</v>
      </c>
      <c r="O248" s="70"/>
      <c r="P248" s="194">
        <f>O248*H248</f>
        <v>0</v>
      </c>
      <c r="Q248" s="194">
        <v>0.21456</v>
      </c>
      <c r="R248" s="194">
        <f>Q248*H248</f>
        <v>0.85824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170</v>
      </c>
      <c r="AT248" s="196" t="s">
        <v>320</v>
      </c>
      <c r="AU248" s="196" t="s">
        <v>87</v>
      </c>
      <c r="AY248" s="16" t="s">
        <v>122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85</v>
      </c>
      <c r="BK248" s="197">
        <f>ROUND(I248*H248,2)</f>
        <v>0</v>
      </c>
      <c r="BL248" s="16" t="s">
        <v>130</v>
      </c>
      <c r="BM248" s="196" t="s">
        <v>401</v>
      </c>
    </row>
    <row r="249" spans="1:65" s="2" customFormat="1" ht="11.25">
      <c r="A249" s="33"/>
      <c r="B249" s="34"/>
      <c r="C249" s="35"/>
      <c r="D249" s="198" t="s">
        <v>132</v>
      </c>
      <c r="E249" s="35"/>
      <c r="F249" s="199" t="s">
        <v>400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87</v>
      </c>
    </row>
    <row r="250" spans="1:65" s="2" customFormat="1" ht="24.2" customHeight="1">
      <c r="A250" s="33"/>
      <c r="B250" s="34"/>
      <c r="C250" s="214" t="s">
        <v>402</v>
      </c>
      <c r="D250" s="214" t="s">
        <v>320</v>
      </c>
      <c r="E250" s="215" t="s">
        <v>403</v>
      </c>
      <c r="F250" s="216" t="s">
        <v>404</v>
      </c>
      <c r="G250" s="217" t="s">
        <v>136</v>
      </c>
      <c r="H250" s="218">
        <v>63</v>
      </c>
      <c r="I250" s="219"/>
      <c r="J250" s="220">
        <f>ROUND(I250*H250,2)</f>
        <v>0</v>
      </c>
      <c r="K250" s="216" t="s">
        <v>129</v>
      </c>
      <c r="L250" s="221"/>
      <c r="M250" s="222" t="s">
        <v>1</v>
      </c>
      <c r="N250" s="223" t="s">
        <v>42</v>
      </c>
      <c r="O250" s="70"/>
      <c r="P250" s="194">
        <f>O250*H250</f>
        <v>0</v>
      </c>
      <c r="Q250" s="194">
        <v>1.004E-2</v>
      </c>
      <c r="R250" s="194">
        <f>Q250*H250</f>
        <v>0.63251999999999997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170</v>
      </c>
      <c r="AT250" s="196" t="s">
        <v>320</v>
      </c>
      <c r="AU250" s="196" t="s">
        <v>87</v>
      </c>
      <c r="AY250" s="16" t="s">
        <v>122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130</v>
      </c>
      <c r="BM250" s="196" t="s">
        <v>405</v>
      </c>
    </row>
    <row r="251" spans="1:65" s="2" customFormat="1" ht="11.25">
      <c r="A251" s="33"/>
      <c r="B251" s="34"/>
      <c r="C251" s="35"/>
      <c r="D251" s="198" t="s">
        <v>132</v>
      </c>
      <c r="E251" s="35"/>
      <c r="F251" s="199" t="s">
        <v>404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132</v>
      </c>
      <c r="AU251" s="16" t="s">
        <v>87</v>
      </c>
    </row>
    <row r="252" spans="1:65" s="2" customFormat="1" ht="24.2" customHeight="1">
      <c r="A252" s="33"/>
      <c r="B252" s="34"/>
      <c r="C252" s="214" t="s">
        <v>406</v>
      </c>
      <c r="D252" s="214" t="s">
        <v>320</v>
      </c>
      <c r="E252" s="215" t="s">
        <v>407</v>
      </c>
      <c r="F252" s="216" t="s">
        <v>408</v>
      </c>
      <c r="G252" s="217" t="s">
        <v>136</v>
      </c>
      <c r="H252" s="218">
        <v>9</v>
      </c>
      <c r="I252" s="219"/>
      <c r="J252" s="220">
        <f>ROUND(I252*H252,2)</f>
        <v>0</v>
      </c>
      <c r="K252" s="216" t="s">
        <v>129</v>
      </c>
      <c r="L252" s="221"/>
      <c r="M252" s="222" t="s">
        <v>1</v>
      </c>
      <c r="N252" s="223" t="s">
        <v>42</v>
      </c>
      <c r="O252" s="70"/>
      <c r="P252" s="194">
        <f>O252*H252</f>
        <v>0</v>
      </c>
      <c r="Q252" s="194">
        <v>0.01</v>
      </c>
      <c r="R252" s="194">
        <f>Q252*H252</f>
        <v>0.09</v>
      </c>
      <c r="S252" s="194">
        <v>0</v>
      </c>
      <c r="T252" s="19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6" t="s">
        <v>170</v>
      </c>
      <c r="AT252" s="196" t="s">
        <v>320</v>
      </c>
      <c r="AU252" s="196" t="s">
        <v>87</v>
      </c>
      <c r="AY252" s="16" t="s">
        <v>122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6" t="s">
        <v>85</v>
      </c>
      <c r="BK252" s="197">
        <f>ROUND(I252*H252,2)</f>
        <v>0</v>
      </c>
      <c r="BL252" s="16" t="s">
        <v>130</v>
      </c>
      <c r="BM252" s="196" t="s">
        <v>409</v>
      </c>
    </row>
    <row r="253" spans="1:65" s="2" customFormat="1" ht="11.25">
      <c r="A253" s="33"/>
      <c r="B253" s="34"/>
      <c r="C253" s="35"/>
      <c r="D253" s="198" t="s">
        <v>132</v>
      </c>
      <c r="E253" s="35"/>
      <c r="F253" s="199" t="s">
        <v>408</v>
      </c>
      <c r="G253" s="35"/>
      <c r="H253" s="35"/>
      <c r="I253" s="200"/>
      <c r="J253" s="35"/>
      <c r="K253" s="35"/>
      <c r="L253" s="38"/>
      <c r="M253" s="201"/>
      <c r="N253" s="202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132</v>
      </c>
      <c r="AU253" s="16" t="s">
        <v>87</v>
      </c>
    </row>
    <row r="254" spans="1:65" s="2" customFormat="1" ht="24.2" customHeight="1">
      <c r="A254" s="33"/>
      <c r="B254" s="34"/>
      <c r="C254" s="214" t="s">
        <v>410</v>
      </c>
      <c r="D254" s="214" t="s">
        <v>320</v>
      </c>
      <c r="E254" s="215" t="s">
        <v>411</v>
      </c>
      <c r="F254" s="216" t="s">
        <v>412</v>
      </c>
      <c r="G254" s="217" t="s">
        <v>136</v>
      </c>
      <c r="H254" s="218">
        <v>1</v>
      </c>
      <c r="I254" s="219"/>
      <c r="J254" s="220">
        <f>ROUND(I254*H254,2)</f>
        <v>0</v>
      </c>
      <c r="K254" s="216" t="s">
        <v>129</v>
      </c>
      <c r="L254" s="221"/>
      <c r="M254" s="222" t="s">
        <v>1</v>
      </c>
      <c r="N254" s="223" t="s">
        <v>42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170</v>
      </c>
      <c r="AT254" s="196" t="s">
        <v>320</v>
      </c>
      <c r="AU254" s="196" t="s">
        <v>87</v>
      </c>
      <c r="AY254" s="16" t="s">
        <v>122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85</v>
      </c>
      <c r="BK254" s="197">
        <f>ROUND(I254*H254,2)</f>
        <v>0</v>
      </c>
      <c r="BL254" s="16" t="s">
        <v>130</v>
      </c>
      <c r="BM254" s="196" t="s">
        <v>413</v>
      </c>
    </row>
    <row r="255" spans="1:65" s="2" customFormat="1" ht="11.25">
      <c r="A255" s="33"/>
      <c r="B255" s="34"/>
      <c r="C255" s="35"/>
      <c r="D255" s="198" t="s">
        <v>132</v>
      </c>
      <c r="E255" s="35"/>
      <c r="F255" s="199" t="s">
        <v>412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132</v>
      </c>
      <c r="AU255" s="16" t="s">
        <v>87</v>
      </c>
    </row>
    <row r="256" spans="1:65" s="2" customFormat="1" ht="24.2" customHeight="1">
      <c r="A256" s="33"/>
      <c r="B256" s="34"/>
      <c r="C256" s="214" t="s">
        <v>414</v>
      </c>
      <c r="D256" s="214" t="s">
        <v>320</v>
      </c>
      <c r="E256" s="215" t="s">
        <v>415</v>
      </c>
      <c r="F256" s="216" t="s">
        <v>416</v>
      </c>
      <c r="G256" s="217" t="s">
        <v>153</v>
      </c>
      <c r="H256" s="218">
        <v>0.63</v>
      </c>
      <c r="I256" s="219"/>
      <c r="J256" s="220">
        <f>ROUND(I256*H256,2)</f>
        <v>0</v>
      </c>
      <c r="K256" s="216" t="s">
        <v>129</v>
      </c>
      <c r="L256" s="221"/>
      <c r="M256" s="222" t="s">
        <v>1</v>
      </c>
      <c r="N256" s="223" t="s">
        <v>42</v>
      </c>
      <c r="O256" s="70"/>
      <c r="P256" s="194">
        <f>O256*H256</f>
        <v>0</v>
      </c>
      <c r="Q256" s="194">
        <v>2.4289999999999998</v>
      </c>
      <c r="R256" s="194">
        <f>Q256*H256</f>
        <v>1.5302699999999998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170</v>
      </c>
      <c r="AT256" s="196" t="s">
        <v>320</v>
      </c>
      <c r="AU256" s="196" t="s">
        <v>87</v>
      </c>
      <c r="AY256" s="16" t="s">
        <v>122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85</v>
      </c>
      <c r="BK256" s="197">
        <f>ROUND(I256*H256,2)</f>
        <v>0</v>
      </c>
      <c r="BL256" s="16" t="s">
        <v>130</v>
      </c>
      <c r="BM256" s="196" t="s">
        <v>417</v>
      </c>
    </row>
    <row r="257" spans="1:65" s="2" customFormat="1" ht="11.25">
      <c r="A257" s="33"/>
      <c r="B257" s="34"/>
      <c r="C257" s="35"/>
      <c r="D257" s="198" t="s">
        <v>132</v>
      </c>
      <c r="E257" s="35"/>
      <c r="F257" s="199" t="s">
        <v>416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132</v>
      </c>
      <c r="AU257" s="16" t="s">
        <v>87</v>
      </c>
    </row>
    <row r="258" spans="1:65" s="13" customFormat="1" ht="11.25">
      <c r="B258" s="203"/>
      <c r="C258" s="204"/>
      <c r="D258" s="198" t="s">
        <v>145</v>
      </c>
      <c r="E258" s="205" t="s">
        <v>1</v>
      </c>
      <c r="F258" s="206" t="s">
        <v>418</v>
      </c>
      <c r="G258" s="204"/>
      <c r="H258" s="207">
        <v>0.63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145</v>
      </c>
      <c r="AU258" s="213" t="s">
        <v>87</v>
      </c>
      <c r="AV258" s="13" t="s">
        <v>87</v>
      </c>
      <c r="AW258" s="13" t="s">
        <v>34</v>
      </c>
      <c r="AX258" s="13" t="s">
        <v>85</v>
      </c>
      <c r="AY258" s="213" t="s">
        <v>122</v>
      </c>
    </row>
    <row r="259" spans="1:65" s="2" customFormat="1" ht="24.2" customHeight="1">
      <c r="A259" s="33"/>
      <c r="B259" s="34"/>
      <c r="C259" s="214" t="s">
        <v>419</v>
      </c>
      <c r="D259" s="214" t="s">
        <v>320</v>
      </c>
      <c r="E259" s="215" t="s">
        <v>420</v>
      </c>
      <c r="F259" s="216" t="s">
        <v>421</v>
      </c>
      <c r="G259" s="217" t="s">
        <v>136</v>
      </c>
      <c r="H259" s="218">
        <v>2</v>
      </c>
      <c r="I259" s="219"/>
      <c r="J259" s="220">
        <f>ROUND(I259*H259,2)</f>
        <v>0</v>
      </c>
      <c r="K259" s="216" t="s">
        <v>129</v>
      </c>
      <c r="L259" s="221"/>
      <c r="M259" s="222" t="s">
        <v>1</v>
      </c>
      <c r="N259" s="223" t="s">
        <v>42</v>
      </c>
      <c r="O259" s="70"/>
      <c r="P259" s="194">
        <f>O259*H259</f>
        <v>0</v>
      </c>
      <c r="Q259" s="194">
        <v>1.1000000000000001</v>
      </c>
      <c r="R259" s="194">
        <f>Q259*H259</f>
        <v>2.2000000000000002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170</v>
      </c>
      <c r="AT259" s="196" t="s">
        <v>320</v>
      </c>
      <c r="AU259" s="196" t="s">
        <v>87</v>
      </c>
      <c r="AY259" s="16" t="s">
        <v>122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85</v>
      </c>
      <c r="BK259" s="197">
        <f>ROUND(I259*H259,2)</f>
        <v>0</v>
      </c>
      <c r="BL259" s="16" t="s">
        <v>130</v>
      </c>
      <c r="BM259" s="196" t="s">
        <v>422</v>
      </c>
    </row>
    <row r="260" spans="1:65" s="2" customFormat="1" ht="11.25">
      <c r="A260" s="33"/>
      <c r="B260" s="34"/>
      <c r="C260" s="35"/>
      <c r="D260" s="198" t="s">
        <v>132</v>
      </c>
      <c r="E260" s="35"/>
      <c r="F260" s="199" t="s">
        <v>421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132</v>
      </c>
      <c r="AU260" s="16" t="s">
        <v>87</v>
      </c>
    </row>
    <row r="261" spans="1:65" s="12" customFormat="1" ht="25.9" customHeight="1">
      <c r="B261" s="169"/>
      <c r="C261" s="170"/>
      <c r="D261" s="171" t="s">
        <v>76</v>
      </c>
      <c r="E261" s="172" t="s">
        <v>423</v>
      </c>
      <c r="F261" s="172" t="s">
        <v>424</v>
      </c>
      <c r="G261" s="170"/>
      <c r="H261" s="170"/>
      <c r="I261" s="173"/>
      <c r="J261" s="174">
        <f>BK261</f>
        <v>0</v>
      </c>
      <c r="K261" s="170"/>
      <c r="L261" s="175"/>
      <c r="M261" s="176"/>
      <c r="N261" s="177"/>
      <c r="O261" s="177"/>
      <c r="P261" s="178">
        <f>SUM(P262:P295)</f>
        <v>0</v>
      </c>
      <c r="Q261" s="177"/>
      <c r="R261" s="178">
        <f>SUM(R262:R295)</f>
        <v>0</v>
      </c>
      <c r="S261" s="177"/>
      <c r="T261" s="179">
        <f>SUM(T262:T295)</f>
        <v>0</v>
      </c>
      <c r="AR261" s="180" t="s">
        <v>130</v>
      </c>
      <c r="AT261" s="181" t="s">
        <v>76</v>
      </c>
      <c r="AU261" s="181" t="s">
        <v>77</v>
      </c>
      <c r="AY261" s="180" t="s">
        <v>122</v>
      </c>
      <c r="BK261" s="182">
        <f>SUM(BK262:BK295)</f>
        <v>0</v>
      </c>
    </row>
    <row r="262" spans="1:65" s="2" customFormat="1" ht="24.2" customHeight="1">
      <c r="A262" s="33"/>
      <c r="B262" s="34"/>
      <c r="C262" s="185" t="s">
        <v>425</v>
      </c>
      <c r="D262" s="185" t="s">
        <v>125</v>
      </c>
      <c r="E262" s="186" t="s">
        <v>426</v>
      </c>
      <c r="F262" s="187" t="s">
        <v>427</v>
      </c>
      <c r="G262" s="188" t="s">
        <v>160</v>
      </c>
      <c r="H262" s="189">
        <v>0.29199999999999998</v>
      </c>
      <c r="I262" s="190"/>
      <c r="J262" s="191">
        <f>ROUND(I262*H262,2)</f>
        <v>0</v>
      </c>
      <c r="K262" s="187" t="s">
        <v>129</v>
      </c>
      <c r="L262" s="38"/>
      <c r="M262" s="192" t="s">
        <v>1</v>
      </c>
      <c r="N262" s="193" t="s">
        <v>42</v>
      </c>
      <c r="O262" s="70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428</v>
      </c>
      <c r="AT262" s="196" t="s">
        <v>125</v>
      </c>
      <c r="AU262" s="196" t="s">
        <v>85</v>
      </c>
      <c r="AY262" s="16" t="s">
        <v>122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6" t="s">
        <v>85</v>
      </c>
      <c r="BK262" s="197">
        <f>ROUND(I262*H262,2)</f>
        <v>0</v>
      </c>
      <c r="BL262" s="16" t="s">
        <v>428</v>
      </c>
      <c r="BM262" s="196" t="s">
        <v>429</v>
      </c>
    </row>
    <row r="263" spans="1:65" s="2" customFormat="1" ht="29.25">
      <c r="A263" s="33"/>
      <c r="B263" s="34"/>
      <c r="C263" s="35"/>
      <c r="D263" s="198" t="s">
        <v>132</v>
      </c>
      <c r="E263" s="35"/>
      <c r="F263" s="199" t="s">
        <v>430</v>
      </c>
      <c r="G263" s="35"/>
      <c r="H263" s="35"/>
      <c r="I263" s="200"/>
      <c r="J263" s="35"/>
      <c r="K263" s="35"/>
      <c r="L263" s="38"/>
      <c r="M263" s="201"/>
      <c r="N263" s="202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132</v>
      </c>
      <c r="AU263" s="16" t="s">
        <v>85</v>
      </c>
    </row>
    <row r="264" spans="1:65" s="2" customFormat="1" ht="37.9" customHeight="1">
      <c r="A264" s="33"/>
      <c r="B264" s="34"/>
      <c r="C264" s="185" t="s">
        <v>431</v>
      </c>
      <c r="D264" s="185" t="s">
        <v>125</v>
      </c>
      <c r="E264" s="186" t="s">
        <v>432</v>
      </c>
      <c r="F264" s="187" t="s">
        <v>433</v>
      </c>
      <c r="G264" s="188" t="s">
        <v>136</v>
      </c>
      <c r="H264" s="189">
        <v>1</v>
      </c>
      <c r="I264" s="190"/>
      <c r="J264" s="191">
        <f>ROUND(I264*H264,2)</f>
        <v>0</v>
      </c>
      <c r="K264" s="187" t="s">
        <v>129</v>
      </c>
      <c r="L264" s="38"/>
      <c r="M264" s="192" t="s">
        <v>1</v>
      </c>
      <c r="N264" s="193" t="s">
        <v>42</v>
      </c>
      <c r="O264" s="70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6" t="s">
        <v>428</v>
      </c>
      <c r="AT264" s="196" t="s">
        <v>125</v>
      </c>
      <c r="AU264" s="196" t="s">
        <v>85</v>
      </c>
      <c r="AY264" s="16" t="s">
        <v>122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6" t="s">
        <v>85</v>
      </c>
      <c r="BK264" s="197">
        <f>ROUND(I264*H264,2)</f>
        <v>0</v>
      </c>
      <c r="BL264" s="16" t="s">
        <v>428</v>
      </c>
      <c r="BM264" s="196" t="s">
        <v>434</v>
      </c>
    </row>
    <row r="265" spans="1:65" s="2" customFormat="1" ht="68.25">
      <c r="A265" s="33"/>
      <c r="B265" s="34"/>
      <c r="C265" s="35"/>
      <c r="D265" s="198" t="s">
        <v>132</v>
      </c>
      <c r="E265" s="35"/>
      <c r="F265" s="199" t="s">
        <v>435</v>
      </c>
      <c r="G265" s="35"/>
      <c r="H265" s="35"/>
      <c r="I265" s="200"/>
      <c r="J265" s="35"/>
      <c r="K265" s="35"/>
      <c r="L265" s="38"/>
      <c r="M265" s="201"/>
      <c r="N265" s="202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132</v>
      </c>
      <c r="AU265" s="16" t="s">
        <v>85</v>
      </c>
    </row>
    <row r="266" spans="1:65" s="13" customFormat="1" ht="11.25">
      <c r="B266" s="203"/>
      <c r="C266" s="204"/>
      <c r="D266" s="198" t="s">
        <v>145</v>
      </c>
      <c r="E266" s="205" t="s">
        <v>1</v>
      </c>
      <c r="F266" s="206" t="s">
        <v>436</v>
      </c>
      <c r="G266" s="204"/>
      <c r="H266" s="207">
        <v>1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145</v>
      </c>
      <c r="AU266" s="213" t="s">
        <v>85</v>
      </c>
      <c r="AV266" s="13" t="s">
        <v>87</v>
      </c>
      <c r="AW266" s="13" t="s">
        <v>34</v>
      </c>
      <c r="AX266" s="13" t="s">
        <v>85</v>
      </c>
      <c r="AY266" s="213" t="s">
        <v>122</v>
      </c>
    </row>
    <row r="267" spans="1:65" s="2" customFormat="1" ht="24.2" customHeight="1">
      <c r="A267" s="33"/>
      <c r="B267" s="34"/>
      <c r="C267" s="185" t="s">
        <v>437</v>
      </c>
      <c r="D267" s="185" t="s">
        <v>125</v>
      </c>
      <c r="E267" s="186" t="s">
        <v>438</v>
      </c>
      <c r="F267" s="187" t="s">
        <v>439</v>
      </c>
      <c r="G267" s="188" t="s">
        <v>160</v>
      </c>
      <c r="H267" s="189">
        <v>804.42499999999995</v>
      </c>
      <c r="I267" s="190"/>
      <c r="J267" s="191">
        <f>ROUND(I267*H267,2)</f>
        <v>0</v>
      </c>
      <c r="K267" s="187" t="s">
        <v>129</v>
      </c>
      <c r="L267" s="38"/>
      <c r="M267" s="192" t="s">
        <v>1</v>
      </c>
      <c r="N267" s="193" t="s">
        <v>42</v>
      </c>
      <c r="O267" s="70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428</v>
      </c>
      <c r="AT267" s="196" t="s">
        <v>125</v>
      </c>
      <c r="AU267" s="196" t="s">
        <v>85</v>
      </c>
      <c r="AY267" s="16" t="s">
        <v>122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6" t="s">
        <v>85</v>
      </c>
      <c r="BK267" s="197">
        <f>ROUND(I267*H267,2)</f>
        <v>0</v>
      </c>
      <c r="BL267" s="16" t="s">
        <v>428</v>
      </c>
      <c r="BM267" s="196" t="s">
        <v>440</v>
      </c>
    </row>
    <row r="268" spans="1:65" s="2" customFormat="1" ht="29.25">
      <c r="A268" s="33"/>
      <c r="B268" s="34"/>
      <c r="C268" s="35"/>
      <c r="D268" s="198" t="s">
        <v>132</v>
      </c>
      <c r="E268" s="35"/>
      <c r="F268" s="199" t="s">
        <v>441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132</v>
      </c>
      <c r="AU268" s="16" t="s">
        <v>85</v>
      </c>
    </row>
    <row r="269" spans="1:65" s="13" customFormat="1" ht="11.25">
      <c r="B269" s="203"/>
      <c r="C269" s="204"/>
      <c r="D269" s="198" t="s">
        <v>145</v>
      </c>
      <c r="E269" s="205" t="s">
        <v>1</v>
      </c>
      <c r="F269" s="206" t="s">
        <v>442</v>
      </c>
      <c r="G269" s="204"/>
      <c r="H269" s="207">
        <v>704.42499999999995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145</v>
      </c>
      <c r="AU269" s="213" t="s">
        <v>85</v>
      </c>
      <c r="AV269" s="13" t="s">
        <v>87</v>
      </c>
      <c r="AW269" s="13" t="s">
        <v>34</v>
      </c>
      <c r="AX269" s="13" t="s">
        <v>77</v>
      </c>
      <c r="AY269" s="213" t="s">
        <v>122</v>
      </c>
    </row>
    <row r="270" spans="1:65" s="13" customFormat="1" ht="11.25">
      <c r="B270" s="203"/>
      <c r="C270" s="204"/>
      <c r="D270" s="198" t="s">
        <v>145</v>
      </c>
      <c r="E270" s="205" t="s">
        <v>1</v>
      </c>
      <c r="F270" s="206" t="s">
        <v>443</v>
      </c>
      <c r="G270" s="204"/>
      <c r="H270" s="207">
        <v>100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145</v>
      </c>
      <c r="AU270" s="213" t="s">
        <v>85</v>
      </c>
      <c r="AV270" s="13" t="s">
        <v>87</v>
      </c>
      <c r="AW270" s="13" t="s">
        <v>34</v>
      </c>
      <c r="AX270" s="13" t="s">
        <v>77</v>
      </c>
      <c r="AY270" s="213" t="s">
        <v>122</v>
      </c>
    </row>
    <row r="271" spans="1:65" s="14" customFormat="1" ht="11.25">
      <c r="B271" s="224"/>
      <c r="C271" s="225"/>
      <c r="D271" s="198" t="s">
        <v>145</v>
      </c>
      <c r="E271" s="226" t="s">
        <v>1</v>
      </c>
      <c r="F271" s="227" t="s">
        <v>444</v>
      </c>
      <c r="G271" s="225"/>
      <c r="H271" s="228">
        <v>804.42499999999995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145</v>
      </c>
      <c r="AU271" s="234" t="s">
        <v>85</v>
      </c>
      <c r="AV271" s="14" t="s">
        <v>130</v>
      </c>
      <c r="AW271" s="14" t="s">
        <v>34</v>
      </c>
      <c r="AX271" s="14" t="s">
        <v>85</v>
      </c>
      <c r="AY271" s="234" t="s">
        <v>122</v>
      </c>
    </row>
    <row r="272" spans="1:65" s="2" customFormat="1" ht="24.2" customHeight="1">
      <c r="A272" s="33"/>
      <c r="B272" s="34"/>
      <c r="C272" s="185" t="s">
        <v>445</v>
      </c>
      <c r="D272" s="185" t="s">
        <v>125</v>
      </c>
      <c r="E272" s="186" t="s">
        <v>446</v>
      </c>
      <c r="F272" s="187" t="s">
        <v>447</v>
      </c>
      <c r="G272" s="188" t="s">
        <v>160</v>
      </c>
      <c r="H272" s="189">
        <v>804.42499999999995</v>
      </c>
      <c r="I272" s="190"/>
      <c r="J272" s="191">
        <f>ROUND(I272*H272,2)</f>
        <v>0</v>
      </c>
      <c r="K272" s="187" t="s">
        <v>129</v>
      </c>
      <c r="L272" s="38"/>
      <c r="M272" s="192" t="s">
        <v>1</v>
      </c>
      <c r="N272" s="193" t="s">
        <v>42</v>
      </c>
      <c r="O272" s="70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6" t="s">
        <v>428</v>
      </c>
      <c r="AT272" s="196" t="s">
        <v>125</v>
      </c>
      <c r="AU272" s="196" t="s">
        <v>85</v>
      </c>
      <c r="AY272" s="16" t="s">
        <v>122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6" t="s">
        <v>85</v>
      </c>
      <c r="BK272" s="197">
        <f>ROUND(I272*H272,2)</f>
        <v>0</v>
      </c>
      <c r="BL272" s="16" t="s">
        <v>428</v>
      </c>
      <c r="BM272" s="196" t="s">
        <v>448</v>
      </c>
    </row>
    <row r="273" spans="1:65" s="2" customFormat="1" ht="68.25">
      <c r="A273" s="33"/>
      <c r="B273" s="34"/>
      <c r="C273" s="35"/>
      <c r="D273" s="198" t="s">
        <v>132</v>
      </c>
      <c r="E273" s="35"/>
      <c r="F273" s="199" t="s">
        <v>449</v>
      </c>
      <c r="G273" s="35"/>
      <c r="H273" s="35"/>
      <c r="I273" s="200"/>
      <c r="J273" s="35"/>
      <c r="K273" s="35"/>
      <c r="L273" s="38"/>
      <c r="M273" s="201"/>
      <c r="N273" s="202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132</v>
      </c>
      <c r="AU273" s="16" t="s">
        <v>85</v>
      </c>
    </row>
    <row r="274" spans="1:65" s="13" customFormat="1" ht="11.25">
      <c r="B274" s="203"/>
      <c r="C274" s="204"/>
      <c r="D274" s="198" t="s">
        <v>145</v>
      </c>
      <c r="E274" s="205" t="s">
        <v>1</v>
      </c>
      <c r="F274" s="206" t="s">
        <v>450</v>
      </c>
      <c r="G274" s="204"/>
      <c r="H274" s="207">
        <v>804.42499999999995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145</v>
      </c>
      <c r="AU274" s="213" t="s">
        <v>85</v>
      </c>
      <c r="AV274" s="13" t="s">
        <v>87</v>
      </c>
      <c r="AW274" s="13" t="s">
        <v>34</v>
      </c>
      <c r="AX274" s="13" t="s">
        <v>85</v>
      </c>
      <c r="AY274" s="213" t="s">
        <v>122</v>
      </c>
    </row>
    <row r="275" spans="1:65" s="2" customFormat="1" ht="24.2" customHeight="1">
      <c r="A275" s="33"/>
      <c r="B275" s="34"/>
      <c r="C275" s="185" t="s">
        <v>451</v>
      </c>
      <c r="D275" s="185" t="s">
        <v>125</v>
      </c>
      <c r="E275" s="186" t="s">
        <v>452</v>
      </c>
      <c r="F275" s="187" t="s">
        <v>453</v>
      </c>
      <c r="G275" s="188" t="s">
        <v>160</v>
      </c>
      <c r="H275" s="189">
        <v>847.23699999999997</v>
      </c>
      <c r="I275" s="190"/>
      <c r="J275" s="191">
        <f>ROUND(I275*H275,2)</f>
        <v>0</v>
      </c>
      <c r="K275" s="187" t="s">
        <v>129</v>
      </c>
      <c r="L275" s="38"/>
      <c r="M275" s="192" t="s">
        <v>1</v>
      </c>
      <c r="N275" s="193" t="s">
        <v>42</v>
      </c>
      <c r="O275" s="70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6" t="s">
        <v>428</v>
      </c>
      <c r="AT275" s="196" t="s">
        <v>125</v>
      </c>
      <c r="AU275" s="196" t="s">
        <v>85</v>
      </c>
      <c r="AY275" s="16" t="s">
        <v>122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6" t="s">
        <v>85</v>
      </c>
      <c r="BK275" s="197">
        <f>ROUND(I275*H275,2)</f>
        <v>0</v>
      </c>
      <c r="BL275" s="16" t="s">
        <v>428</v>
      </c>
      <c r="BM275" s="196" t="s">
        <v>454</v>
      </c>
    </row>
    <row r="276" spans="1:65" s="2" customFormat="1" ht="68.25">
      <c r="A276" s="33"/>
      <c r="B276" s="34"/>
      <c r="C276" s="35"/>
      <c r="D276" s="198" t="s">
        <v>132</v>
      </c>
      <c r="E276" s="35"/>
      <c r="F276" s="199" t="s">
        <v>455</v>
      </c>
      <c r="G276" s="35"/>
      <c r="H276" s="35"/>
      <c r="I276" s="200"/>
      <c r="J276" s="35"/>
      <c r="K276" s="35"/>
      <c r="L276" s="38"/>
      <c r="M276" s="201"/>
      <c r="N276" s="202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132</v>
      </c>
      <c r="AU276" s="16" t="s">
        <v>85</v>
      </c>
    </row>
    <row r="277" spans="1:65" s="13" customFormat="1" ht="11.25">
      <c r="B277" s="203"/>
      <c r="C277" s="204"/>
      <c r="D277" s="198" t="s">
        <v>145</v>
      </c>
      <c r="E277" s="205" t="s">
        <v>1</v>
      </c>
      <c r="F277" s="206" t="s">
        <v>456</v>
      </c>
      <c r="G277" s="204"/>
      <c r="H277" s="207">
        <v>847.23699999999997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145</v>
      </c>
      <c r="AU277" s="213" t="s">
        <v>85</v>
      </c>
      <c r="AV277" s="13" t="s">
        <v>87</v>
      </c>
      <c r="AW277" s="13" t="s">
        <v>34</v>
      </c>
      <c r="AX277" s="13" t="s">
        <v>85</v>
      </c>
      <c r="AY277" s="213" t="s">
        <v>122</v>
      </c>
    </row>
    <row r="278" spans="1:65" s="2" customFormat="1" ht="24.2" customHeight="1">
      <c r="A278" s="33"/>
      <c r="B278" s="34"/>
      <c r="C278" s="185" t="s">
        <v>457</v>
      </c>
      <c r="D278" s="185" t="s">
        <v>125</v>
      </c>
      <c r="E278" s="186" t="s">
        <v>458</v>
      </c>
      <c r="F278" s="187" t="s">
        <v>459</v>
      </c>
      <c r="G278" s="188" t="s">
        <v>160</v>
      </c>
      <c r="H278" s="189">
        <v>36.665999999999997</v>
      </c>
      <c r="I278" s="190"/>
      <c r="J278" s="191">
        <f>ROUND(I278*H278,2)</f>
        <v>0</v>
      </c>
      <c r="K278" s="187" t="s">
        <v>129</v>
      </c>
      <c r="L278" s="38"/>
      <c r="M278" s="192" t="s">
        <v>1</v>
      </c>
      <c r="N278" s="193" t="s">
        <v>42</v>
      </c>
      <c r="O278" s="70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6" t="s">
        <v>130</v>
      </c>
      <c r="AT278" s="196" t="s">
        <v>125</v>
      </c>
      <c r="AU278" s="196" t="s">
        <v>85</v>
      </c>
      <c r="AY278" s="16" t="s">
        <v>122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6" t="s">
        <v>85</v>
      </c>
      <c r="BK278" s="197">
        <f>ROUND(I278*H278,2)</f>
        <v>0</v>
      </c>
      <c r="BL278" s="16" t="s">
        <v>130</v>
      </c>
      <c r="BM278" s="196" t="s">
        <v>460</v>
      </c>
    </row>
    <row r="279" spans="1:65" s="2" customFormat="1" ht="68.25">
      <c r="A279" s="33"/>
      <c r="B279" s="34"/>
      <c r="C279" s="35"/>
      <c r="D279" s="198" t="s">
        <v>132</v>
      </c>
      <c r="E279" s="35"/>
      <c r="F279" s="199" t="s">
        <v>461</v>
      </c>
      <c r="G279" s="35"/>
      <c r="H279" s="35"/>
      <c r="I279" s="200"/>
      <c r="J279" s="35"/>
      <c r="K279" s="35"/>
      <c r="L279" s="38"/>
      <c r="M279" s="201"/>
      <c r="N279" s="202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132</v>
      </c>
      <c r="AU279" s="16" t="s">
        <v>85</v>
      </c>
    </row>
    <row r="280" spans="1:65" s="13" customFormat="1" ht="11.25">
      <c r="B280" s="203"/>
      <c r="C280" s="204"/>
      <c r="D280" s="198" t="s">
        <v>145</v>
      </c>
      <c r="E280" s="205" t="s">
        <v>1</v>
      </c>
      <c r="F280" s="206" t="s">
        <v>462</v>
      </c>
      <c r="G280" s="204"/>
      <c r="H280" s="207">
        <v>36.665999999999997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145</v>
      </c>
      <c r="AU280" s="213" t="s">
        <v>85</v>
      </c>
      <c r="AV280" s="13" t="s">
        <v>87</v>
      </c>
      <c r="AW280" s="13" t="s">
        <v>34</v>
      </c>
      <c r="AX280" s="13" t="s">
        <v>85</v>
      </c>
      <c r="AY280" s="213" t="s">
        <v>122</v>
      </c>
    </row>
    <row r="281" spans="1:65" s="2" customFormat="1" ht="24.2" customHeight="1">
      <c r="A281" s="33"/>
      <c r="B281" s="34"/>
      <c r="C281" s="185" t="s">
        <v>463</v>
      </c>
      <c r="D281" s="185" t="s">
        <v>125</v>
      </c>
      <c r="E281" s="186" t="s">
        <v>464</v>
      </c>
      <c r="F281" s="187" t="s">
        <v>465</v>
      </c>
      <c r="G281" s="188" t="s">
        <v>160</v>
      </c>
      <c r="H281" s="189">
        <v>30.03</v>
      </c>
      <c r="I281" s="190"/>
      <c r="J281" s="191">
        <f>ROUND(I281*H281,2)</f>
        <v>0</v>
      </c>
      <c r="K281" s="187" t="s">
        <v>129</v>
      </c>
      <c r="L281" s="38"/>
      <c r="M281" s="192" t="s">
        <v>1</v>
      </c>
      <c r="N281" s="193" t="s">
        <v>42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130</v>
      </c>
      <c r="AT281" s="196" t="s">
        <v>125</v>
      </c>
      <c r="AU281" s="196" t="s">
        <v>85</v>
      </c>
      <c r="AY281" s="16" t="s">
        <v>122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85</v>
      </c>
      <c r="BK281" s="197">
        <f>ROUND(I281*H281,2)</f>
        <v>0</v>
      </c>
      <c r="BL281" s="16" t="s">
        <v>130</v>
      </c>
      <c r="BM281" s="196" t="s">
        <v>466</v>
      </c>
    </row>
    <row r="282" spans="1:65" s="2" customFormat="1" ht="68.25">
      <c r="A282" s="33"/>
      <c r="B282" s="34"/>
      <c r="C282" s="35"/>
      <c r="D282" s="198" t="s">
        <v>132</v>
      </c>
      <c r="E282" s="35"/>
      <c r="F282" s="199" t="s">
        <v>467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132</v>
      </c>
      <c r="AU282" s="16" t="s">
        <v>85</v>
      </c>
    </row>
    <row r="283" spans="1:65" s="13" customFormat="1" ht="11.25">
      <c r="B283" s="203"/>
      <c r="C283" s="204"/>
      <c r="D283" s="198" t="s">
        <v>145</v>
      </c>
      <c r="E283" s="205" t="s">
        <v>1</v>
      </c>
      <c r="F283" s="206" t="s">
        <v>468</v>
      </c>
      <c r="G283" s="204"/>
      <c r="H283" s="207">
        <v>30.03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145</v>
      </c>
      <c r="AU283" s="213" t="s">
        <v>85</v>
      </c>
      <c r="AV283" s="13" t="s">
        <v>87</v>
      </c>
      <c r="AW283" s="13" t="s">
        <v>34</v>
      </c>
      <c r="AX283" s="13" t="s">
        <v>85</v>
      </c>
      <c r="AY283" s="213" t="s">
        <v>122</v>
      </c>
    </row>
    <row r="284" spans="1:65" s="2" customFormat="1" ht="24.2" customHeight="1">
      <c r="A284" s="33"/>
      <c r="B284" s="34"/>
      <c r="C284" s="185" t="s">
        <v>469</v>
      </c>
      <c r="D284" s="185" t="s">
        <v>125</v>
      </c>
      <c r="E284" s="186" t="s">
        <v>458</v>
      </c>
      <c r="F284" s="187" t="s">
        <v>459</v>
      </c>
      <c r="G284" s="188" t="s">
        <v>160</v>
      </c>
      <c r="H284" s="189">
        <v>60.079000000000001</v>
      </c>
      <c r="I284" s="190"/>
      <c r="J284" s="191">
        <f>ROUND(I284*H284,2)</f>
        <v>0</v>
      </c>
      <c r="K284" s="187" t="s">
        <v>129</v>
      </c>
      <c r="L284" s="38"/>
      <c r="M284" s="192" t="s">
        <v>1</v>
      </c>
      <c r="N284" s="193" t="s">
        <v>42</v>
      </c>
      <c r="O284" s="70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6" t="s">
        <v>130</v>
      </c>
      <c r="AT284" s="196" t="s">
        <v>125</v>
      </c>
      <c r="AU284" s="196" t="s">
        <v>85</v>
      </c>
      <c r="AY284" s="16" t="s">
        <v>122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6" t="s">
        <v>85</v>
      </c>
      <c r="BK284" s="197">
        <f>ROUND(I284*H284,2)</f>
        <v>0</v>
      </c>
      <c r="BL284" s="16" t="s">
        <v>130</v>
      </c>
      <c r="BM284" s="196" t="s">
        <v>470</v>
      </c>
    </row>
    <row r="285" spans="1:65" s="2" customFormat="1" ht="68.25">
      <c r="A285" s="33"/>
      <c r="B285" s="34"/>
      <c r="C285" s="35"/>
      <c r="D285" s="198" t="s">
        <v>132</v>
      </c>
      <c r="E285" s="35"/>
      <c r="F285" s="199" t="s">
        <v>461</v>
      </c>
      <c r="G285" s="35"/>
      <c r="H285" s="35"/>
      <c r="I285" s="200"/>
      <c r="J285" s="35"/>
      <c r="K285" s="35"/>
      <c r="L285" s="38"/>
      <c r="M285" s="201"/>
      <c r="N285" s="202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132</v>
      </c>
      <c r="AU285" s="16" t="s">
        <v>85</v>
      </c>
    </row>
    <row r="286" spans="1:65" s="13" customFormat="1" ht="11.25">
      <c r="B286" s="203"/>
      <c r="C286" s="204"/>
      <c r="D286" s="198" t="s">
        <v>145</v>
      </c>
      <c r="E286" s="205" t="s">
        <v>1</v>
      </c>
      <c r="F286" s="206" t="s">
        <v>471</v>
      </c>
      <c r="G286" s="204"/>
      <c r="H286" s="207">
        <v>60.079000000000001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145</v>
      </c>
      <c r="AU286" s="213" t="s">
        <v>85</v>
      </c>
      <c r="AV286" s="13" t="s">
        <v>87</v>
      </c>
      <c r="AW286" s="13" t="s">
        <v>34</v>
      </c>
      <c r="AX286" s="13" t="s">
        <v>85</v>
      </c>
      <c r="AY286" s="213" t="s">
        <v>122</v>
      </c>
    </row>
    <row r="287" spans="1:65" s="2" customFormat="1" ht="24.2" customHeight="1">
      <c r="A287" s="33"/>
      <c r="B287" s="34"/>
      <c r="C287" s="185" t="s">
        <v>472</v>
      </c>
      <c r="D287" s="185" t="s">
        <v>125</v>
      </c>
      <c r="E287" s="186" t="s">
        <v>473</v>
      </c>
      <c r="F287" s="187" t="s">
        <v>474</v>
      </c>
      <c r="G287" s="188" t="s">
        <v>160</v>
      </c>
      <c r="H287" s="189">
        <v>0.77600000000000002</v>
      </c>
      <c r="I287" s="190"/>
      <c r="J287" s="191">
        <f>ROUND(I287*H287,2)</f>
        <v>0</v>
      </c>
      <c r="K287" s="187" t="s">
        <v>129</v>
      </c>
      <c r="L287" s="38"/>
      <c r="M287" s="192" t="s">
        <v>1</v>
      </c>
      <c r="N287" s="193" t="s">
        <v>42</v>
      </c>
      <c r="O287" s="70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6" t="s">
        <v>130</v>
      </c>
      <c r="AT287" s="196" t="s">
        <v>125</v>
      </c>
      <c r="AU287" s="196" t="s">
        <v>85</v>
      </c>
      <c r="AY287" s="16" t="s">
        <v>122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6" t="s">
        <v>85</v>
      </c>
      <c r="BK287" s="197">
        <f>ROUND(I287*H287,2)</f>
        <v>0</v>
      </c>
      <c r="BL287" s="16" t="s">
        <v>130</v>
      </c>
      <c r="BM287" s="196" t="s">
        <v>475</v>
      </c>
    </row>
    <row r="288" spans="1:65" s="2" customFormat="1" ht="68.25">
      <c r="A288" s="33"/>
      <c r="B288" s="34"/>
      <c r="C288" s="35"/>
      <c r="D288" s="198" t="s">
        <v>132</v>
      </c>
      <c r="E288" s="35"/>
      <c r="F288" s="199" t="s">
        <v>476</v>
      </c>
      <c r="G288" s="35"/>
      <c r="H288" s="35"/>
      <c r="I288" s="200"/>
      <c r="J288" s="35"/>
      <c r="K288" s="35"/>
      <c r="L288" s="38"/>
      <c r="M288" s="201"/>
      <c r="N288" s="202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132</v>
      </c>
      <c r="AU288" s="16" t="s">
        <v>85</v>
      </c>
    </row>
    <row r="289" spans="1:65" s="13" customFormat="1" ht="11.25">
      <c r="B289" s="203"/>
      <c r="C289" s="204"/>
      <c r="D289" s="198" t="s">
        <v>145</v>
      </c>
      <c r="E289" s="205" t="s">
        <v>1</v>
      </c>
      <c r="F289" s="206" t="s">
        <v>477</v>
      </c>
      <c r="G289" s="204"/>
      <c r="H289" s="207">
        <v>0.77600000000000002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145</v>
      </c>
      <c r="AU289" s="213" t="s">
        <v>85</v>
      </c>
      <c r="AV289" s="13" t="s">
        <v>87</v>
      </c>
      <c r="AW289" s="13" t="s">
        <v>34</v>
      </c>
      <c r="AX289" s="13" t="s">
        <v>85</v>
      </c>
      <c r="AY289" s="213" t="s">
        <v>122</v>
      </c>
    </row>
    <row r="290" spans="1:65" s="2" customFormat="1" ht="37.9" customHeight="1">
      <c r="A290" s="33"/>
      <c r="B290" s="34"/>
      <c r="C290" s="185" t="s">
        <v>478</v>
      </c>
      <c r="D290" s="185" t="s">
        <v>125</v>
      </c>
      <c r="E290" s="186" t="s">
        <v>479</v>
      </c>
      <c r="F290" s="187" t="s">
        <v>480</v>
      </c>
      <c r="G290" s="188" t="s">
        <v>136</v>
      </c>
      <c r="H290" s="189">
        <v>1</v>
      </c>
      <c r="I290" s="190"/>
      <c r="J290" s="191">
        <f>ROUND(I290*H290,2)</f>
        <v>0</v>
      </c>
      <c r="K290" s="187" t="s">
        <v>129</v>
      </c>
      <c r="L290" s="38"/>
      <c r="M290" s="192" t="s">
        <v>1</v>
      </c>
      <c r="N290" s="193" t="s">
        <v>42</v>
      </c>
      <c r="O290" s="70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130</v>
      </c>
      <c r="AT290" s="196" t="s">
        <v>125</v>
      </c>
      <c r="AU290" s="196" t="s">
        <v>85</v>
      </c>
      <c r="AY290" s="16" t="s">
        <v>122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6" t="s">
        <v>85</v>
      </c>
      <c r="BK290" s="197">
        <f>ROUND(I290*H290,2)</f>
        <v>0</v>
      </c>
      <c r="BL290" s="16" t="s">
        <v>130</v>
      </c>
      <c r="BM290" s="196" t="s">
        <v>481</v>
      </c>
    </row>
    <row r="291" spans="1:65" s="2" customFormat="1" ht="68.25">
      <c r="A291" s="33"/>
      <c r="B291" s="34"/>
      <c r="C291" s="35"/>
      <c r="D291" s="198" t="s">
        <v>132</v>
      </c>
      <c r="E291" s="35"/>
      <c r="F291" s="199" t="s">
        <v>482</v>
      </c>
      <c r="G291" s="35"/>
      <c r="H291" s="35"/>
      <c r="I291" s="200"/>
      <c r="J291" s="35"/>
      <c r="K291" s="35"/>
      <c r="L291" s="38"/>
      <c r="M291" s="201"/>
      <c r="N291" s="202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132</v>
      </c>
      <c r="AU291" s="16" t="s">
        <v>85</v>
      </c>
    </row>
    <row r="292" spans="1:65" s="13" customFormat="1" ht="11.25">
      <c r="B292" s="203"/>
      <c r="C292" s="204"/>
      <c r="D292" s="198" t="s">
        <v>145</v>
      </c>
      <c r="E292" s="205" t="s">
        <v>1</v>
      </c>
      <c r="F292" s="206" t="s">
        <v>483</v>
      </c>
      <c r="G292" s="204"/>
      <c r="H292" s="207">
        <v>1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145</v>
      </c>
      <c r="AU292" s="213" t="s">
        <v>85</v>
      </c>
      <c r="AV292" s="13" t="s">
        <v>87</v>
      </c>
      <c r="AW292" s="13" t="s">
        <v>34</v>
      </c>
      <c r="AX292" s="13" t="s">
        <v>85</v>
      </c>
      <c r="AY292" s="213" t="s">
        <v>122</v>
      </c>
    </row>
    <row r="293" spans="1:65" s="2" customFormat="1" ht="37.9" customHeight="1">
      <c r="A293" s="33"/>
      <c r="B293" s="34"/>
      <c r="C293" s="185" t="s">
        <v>484</v>
      </c>
      <c r="D293" s="185" t="s">
        <v>125</v>
      </c>
      <c r="E293" s="186" t="s">
        <v>485</v>
      </c>
      <c r="F293" s="187" t="s">
        <v>486</v>
      </c>
      <c r="G293" s="188" t="s">
        <v>136</v>
      </c>
      <c r="H293" s="189">
        <v>1</v>
      </c>
      <c r="I293" s="190"/>
      <c r="J293" s="191">
        <f>ROUND(I293*H293,2)</f>
        <v>0</v>
      </c>
      <c r="K293" s="187" t="s">
        <v>129</v>
      </c>
      <c r="L293" s="38"/>
      <c r="M293" s="192" t="s">
        <v>1</v>
      </c>
      <c r="N293" s="193" t="s">
        <v>42</v>
      </c>
      <c r="O293" s="70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6" t="s">
        <v>130</v>
      </c>
      <c r="AT293" s="196" t="s">
        <v>125</v>
      </c>
      <c r="AU293" s="196" t="s">
        <v>85</v>
      </c>
      <c r="AY293" s="16" t="s">
        <v>122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6" t="s">
        <v>85</v>
      </c>
      <c r="BK293" s="197">
        <f>ROUND(I293*H293,2)</f>
        <v>0</v>
      </c>
      <c r="BL293" s="16" t="s">
        <v>130</v>
      </c>
      <c r="BM293" s="196" t="s">
        <v>487</v>
      </c>
    </row>
    <row r="294" spans="1:65" s="2" customFormat="1" ht="68.25">
      <c r="A294" s="33"/>
      <c r="B294" s="34"/>
      <c r="C294" s="35"/>
      <c r="D294" s="198" t="s">
        <v>132</v>
      </c>
      <c r="E294" s="35"/>
      <c r="F294" s="199" t="s">
        <v>488</v>
      </c>
      <c r="G294" s="35"/>
      <c r="H294" s="35"/>
      <c r="I294" s="200"/>
      <c r="J294" s="35"/>
      <c r="K294" s="35"/>
      <c r="L294" s="38"/>
      <c r="M294" s="201"/>
      <c r="N294" s="202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132</v>
      </c>
      <c r="AU294" s="16" t="s">
        <v>85</v>
      </c>
    </row>
    <row r="295" spans="1:65" s="13" customFormat="1" ht="11.25">
      <c r="B295" s="203"/>
      <c r="C295" s="204"/>
      <c r="D295" s="198" t="s">
        <v>145</v>
      </c>
      <c r="E295" s="205" t="s">
        <v>1</v>
      </c>
      <c r="F295" s="206" t="s">
        <v>489</v>
      </c>
      <c r="G295" s="204"/>
      <c r="H295" s="207">
        <v>1</v>
      </c>
      <c r="I295" s="208"/>
      <c r="J295" s="204"/>
      <c r="K295" s="204"/>
      <c r="L295" s="209"/>
      <c r="M295" s="235"/>
      <c r="N295" s="236"/>
      <c r="O295" s="236"/>
      <c r="P295" s="236"/>
      <c r="Q295" s="236"/>
      <c r="R295" s="236"/>
      <c r="S295" s="236"/>
      <c r="T295" s="237"/>
      <c r="AT295" s="213" t="s">
        <v>145</v>
      </c>
      <c r="AU295" s="213" t="s">
        <v>85</v>
      </c>
      <c r="AV295" s="13" t="s">
        <v>87</v>
      </c>
      <c r="AW295" s="13" t="s">
        <v>34</v>
      </c>
      <c r="AX295" s="13" t="s">
        <v>85</v>
      </c>
      <c r="AY295" s="213" t="s">
        <v>122</v>
      </c>
    </row>
    <row r="296" spans="1:65" s="2" customFormat="1" ht="6.95" customHeight="1">
      <c r="A296" s="3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38"/>
      <c r="M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</row>
  </sheetData>
  <sheetProtection algorithmName="SHA-512" hashValue="VM9QFEnjKQ+IpNEaAMfjao2I4qzuupqCPqlAGMwGcAj4Lc5v5F0uhbmjdl92mw9Hl9kOSDrxtsPR3FcoTZHN8A==" saltValue="qxCBUG8/e/wEhM9HL8YsobG+/8FMREPVD1A8IfQi3Hq8aFbMuwZtbJsmwJNCwjI4dKNRIKQTOwVl9Shbk9bLNQ==" spinCount="100000" sheet="1" objects="1" scenarios="1" formatColumns="0" formatRows="0" autoFilter="0"/>
  <autoFilter ref="C118:K29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trati v úseku Milotice nad Opavou – Vrbno pod Pradědem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490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22. 7. 2020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ROUND((SUM(BE119:BE273)),  2)</f>
        <v>0</v>
      </c>
      <c r="G33" s="33"/>
      <c r="H33" s="33"/>
      <c r="I33" s="123">
        <v>0.21</v>
      </c>
      <c r="J33" s="122">
        <f>ROUND(((SUM(BE119:BE273))*I33),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ROUND((SUM(BF119:BF273)),  2)</f>
        <v>0</v>
      </c>
      <c r="G34" s="33"/>
      <c r="H34" s="33"/>
      <c r="I34" s="123">
        <v>0.15</v>
      </c>
      <c r="J34" s="122">
        <f>ROUND(((SUM(BF119:BF273))*I34),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ROUND((SUM(BG119:BG273)),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ROUND((SUM(BH119:BH273)),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ROUND((SUM(BI119:BI273)),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trati v úseku Milotice nad Opavou – Vrbno pod Pradědem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02 - Oprava staniční koleje č. 3 a 3c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22. 7. 2020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J238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trati v úseku Milotice nad Opavou – Vrbno pod Pradědem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02 - Oprava staniční koleje č. 3 a 3c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22. 7. 2020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P120+P238</f>
        <v>0</v>
      </c>
      <c r="Q119" s="78"/>
      <c r="R119" s="166">
        <f>R120+R238</f>
        <v>1415.4904699999997</v>
      </c>
      <c r="S119" s="78"/>
      <c r="T119" s="167">
        <f>T120+T238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BK120+BK238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1415.4904699999997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SUM(P122:P237)</f>
        <v>0</v>
      </c>
      <c r="Q121" s="177"/>
      <c r="R121" s="178">
        <f>SUM(R122:R237)</f>
        <v>1415.4904699999997</v>
      </c>
      <c r="S121" s="177"/>
      <c r="T121" s="179">
        <f>SUM(T122:T237)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SUM(BK122:BK237)</f>
        <v>0</v>
      </c>
    </row>
    <row r="122" spans="1:65" s="2" customFormat="1" ht="14.45" customHeight="1">
      <c r="A122" s="33"/>
      <c r="B122" s="34"/>
      <c r="C122" s="185" t="s">
        <v>85</v>
      </c>
      <c r="D122" s="185" t="s">
        <v>125</v>
      </c>
      <c r="E122" s="186" t="s">
        <v>491</v>
      </c>
      <c r="F122" s="187" t="s">
        <v>492</v>
      </c>
      <c r="G122" s="188" t="s">
        <v>142</v>
      </c>
      <c r="H122" s="189">
        <v>24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493</v>
      </c>
    </row>
    <row r="123" spans="1:65" s="2" customFormat="1" ht="11.25">
      <c r="A123" s="33"/>
      <c r="B123" s="34"/>
      <c r="C123" s="35"/>
      <c r="D123" s="198" t="s">
        <v>132</v>
      </c>
      <c r="E123" s="35"/>
      <c r="F123" s="199" t="s">
        <v>492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13" customFormat="1" ht="11.25">
      <c r="B124" s="203"/>
      <c r="C124" s="204"/>
      <c r="D124" s="198" t="s">
        <v>145</v>
      </c>
      <c r="E124" s="205" t="s">
        <v>1</v>
      </c>
      <c r="F124" s="206" t="s">
        <v>494</v>
      </c>
      <c r="G124" s="204"/>
      <c r="H124" s="207">
        <v>24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145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122</v>
      </c>
    </row>
    <row r="125" spans="1:65" s="2" customFormat="1" ht="24.2" customHeight="1">
      <c r="A125" s="33"/>
      <c r="B125" s="34"/>
      <c r="C125" s="185" t="s">
        <v>87</v>
      </c>
      <c r="D125" s="185" t="s">
        <v>125</v>
      </c>
      <c r="E125" s="186" t="s">
        <v>140</v>
      </c>
      <c r="F125" s="187" t="s">
        <v>141</v>
      </c>
      <c r="G125" s="188" t="s">
        <v>142</v>
      </c>
      <c r="H125" s="189">
        <v>6</v>
      </c>
      <c r="I125" s="190"/>
      <c r="J125" s="191">
        <f>ROUND(I125*H125,2)</f>
        <v>0</v>
      </c>
      <c r="K125" s="187" t="s">
        <v>129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130</v>
      </c>
      <c r="AT125" s="196" t="s">
        <v>125</v>
      </c>
      <c r="AU125" s="196" t="s">
        <v>87</v>
      </c>
      <c r="AY125" s="16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130</v>
      </c>
      <c r="BM125" s="196" t="s">
        <v>495</v>
      </c>
    </row>
    <row r="126" spans="1:65" s="2" customFormat="1" ht="19.5">
      <c r="A126" s="33"/>
      <c r="B126" s="34"/>
      <c r="C126" s="35"/>
      <c r="D126" s="198" t="s">
        <v>132</v>
      </c>
      <c r="E126" s="35"/>
      <c r="F126" s="199" t="s">
        <v>144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13" customFormat="1" ht="11.25">
      <c r="B127" s="203"/>
      <c r="C127" s="204"/>
      <c r="D127" s="198" t="s">
        <v>145</v>
      </c>
      <c r="E127" s="205" t="s">
        <v>1</v>
      </c>
      <c r="F127" s="206" t="s">
        <v>146</v>
      </c>
      <c r="G127" s="204"/>
      <c r="H127" s="207">
        <v>6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145</v>
      </c>
      <c r="AU127" s="213" t="s">
        <v>87</v>
      </c>
      <c r="AV127" s="13" t="s">
        <v>87</v>
      </c>
      <c r="AW127" s="13" t="s">
        <v>34</v>
      </c>
      <c r="AX127" s="13" t="s">
        <v>85</v>
      </c>
      <c r="AY127" s="213" t="s">
        <v>122</v>
      </c>
    </row>
    <row r="128" spans="1:65" s="2" customFormat="1" ht="24.2" customHeight="1">
      <c r="A128" s="33"/>
      <c r="B128" s="34"/>
      <c r="C128" s="185" t="s">
        <v>139</v>
      </c>
      <c r="D128" s="185" t="s">
        <v>125</v>
      </c>
      <c r="E128" s="186" t="s">
        <v>147</v>
      </c>
      <c r="F128" s="187" t="s">
        <v>148</v>
      </c>
      <c r="G128" s="188" t="s">
        <v>142</v>
      </c>
      <c r="H128" s="189">
        <v>6</v>
      </c>
      <c r="I128" s="190"/>
      <c r="J128" s="191">
        <f>ROUND(I128*H128,2)</f>
        <v>0</v>
      </c>
      <c r="K128" s="187" t="s">
        <v>129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130</v>
      </c>
      <c r="AT128" s="196" t="s">
        <v>125</v>
      </c>
      <c r="AU128" s="196" t="s">
        <v>87</v>
      </c>
      <c r="AY128" s="16" t="s">
        <v>122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130</v>
      </c>
      <c r="BM128" s="196" t="s">
        <v>496</v>
      </c>
    </row>
    <row r="129" spans="1:65" s="2" customFormat="1" ht="19.5">
      <c r="A129" s="33"/>
      <c r="B129" s="34"/>
      <c r="C129" s="35"/>
      <c r="D129" s="198" t="s">
        <v>132</v>
      </c>
      <c r="E129" s="35"/>
      <c r="F129" s="199" t="s">
        <v>150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13" customFormat="1" ht="11.25">
      <c r="B130" s="203"/>
      <c r="C130" s="204"/>
      <c r="D130" s="198" t="s">
        <v>145</v>
      </c>
      <c r="E130" s="205" t="s">
        <v>1</v>
      </c>
      <c r="F130" s="206" t="s">
        <v>146</v>
      </c>
      <c r="G130" s="204"/>
      <c r="H130" s="207">
        <v>6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87</v>
      </c>
      <c r="AV130" s="13" t="s">
        <v>87</v>
      </c>
      <c r="AW130" s="13" t="s">
        <v>34</v>
      </c>
      <c r="AX130" s="13" t="s">
        <v>85</v>
      </c>
      <c r="AY130" s="213" t="s">
        <v>122</v>
      </c>
    </row>
    <row r="131" spans="1:65" s="2" customFormat="1" ht="24.2" customHeight="1">
      <c r="A131" s="33"/>
      <c r="B131" s="34"/>
      <c r="C131" s="185" t="s">
        <v>130</v>
      </c>
      <c r="D131" s="185" t="s">
        <v>125</v>
      </c>
      <c r="E131" s="186" t="s">
        <v>497</v>
      </c>
      <c r="F131" s="187" t="s">
        <v>498</v>
      </c>
      <c r="G131" s="188" t="s">
        <v>214</v>
      </c>
      <c r="H131" s="189">
        <v>3.6</v>
      </c>
      <c r="I131" s="190"/>
      <c r="J131" s="191">
        <f>ROUND(I131*H131,2)</f>
        <v>0</v>
      </c>
      <c r="K131" s="187" t="s">
        <v>129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130</v>
      </c>
      <c r="AT131" s="196" t="s">
        <v>125</v>
      </c>
      <c r="AU131" s="196" t="s">
        <v>87</v>
      </c>
      <c r="AY131" s="16" t="s">
        <v>122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130</v>
      </c>
      <c r="BM131" s="196" t="s">
        <v>499</v>
      </c>
    </row>
    <row r="132" spans="1:65" s="2" customFormat="1" ht="19.5">
      <c r="A132" s="33"/>
      <c r="B132" s="34"/>
      <c r="C132" s="35"/>
      <c r="D132" s="198" t="s">
        <v>132</v>
      </c>
      <c r="E132" s="35"/>
      <c r="F132" s="199" t="s">
        <v>500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87</v>
      </c>
    </row>
    <row r="133" spans="1:65" s="2" customFormat="1" ht="24.2" customHeight="1">
      <c r="A133" s="33"/>
      <c r="B133" s="34"/>
      <c r="C133" s="185" t="s">
        <v>123</v>
      </c>
      <c r="D133" s="185" t="s">
        <v>125</v>
      </c>
      <c r="E133" s="186" t="s">
        <v>134</v>
      </c>
      <c r="F133" s="187" t="s">
        <v>135</v>
      </c>
      <c r="G133" s="188" t="s">
        <v>136</v>
      </c>
      <c r="H133" s="189">
        <v>70</v>
      </c>
      <c r="I133" s="190"/>
      <c r="J133" s="191">
        <f>ROUND(I133*H133,2)</f>
        <v>0</v>
      </c>
      <c r="K133" s="187" t="s">
        <v>129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130</v>
      </c>
      <c r="AT133" s="196" t="s">
        <v>125</v>
      </c>
      <c r="AU133" s="196" t="s">
        <v>87</v>
      </c>
      <c r="AY133" s="16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130</v>
      </c>
      <c r="BM133" s="196" t="s">
        <v>501</v>
      </c>
    </row>
    <row r="134" spans="1:65" s="2" customFormat="1" ht="19.5">
      <c r="A134" s="33"/>
      <c r="B134" s="34"/>
      <c r="C134" s="35"/>
      <c r="D134" s="198" t="s">
        <v>132</v>
      </c>
      <c r="E134" s="35"/>
      <c r="F134" s="199" t="s">
        <v>138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24.2" customHeight="1">
      <c r="A135" s="33"/>
      <c r="B135" s="34"/>
      <c r="C135" s="185" t="s">
        <v>157</v>
      </c>
      <c r="D135" s="185" t="s">
        <v>125</v>
      </c>
      <c r="E135" s="186" t="s">
        <v>502</v>
      </c>
      <c r="F135" s="187" t="s">
        <v>503</v>
      </c>
      <c r="G135" s="188" t="s">
        <v>160</v>
      </c>
      <c r="H135" s="189">
        <v>307.49200000000002</v>
      </c>
      <c r="I135" s="190"/>
      <c r="J135" s="191">
        <f>ROUND(I135*H135,2)</f>
        <v>0</v>
      </c>
      <c r="K135" s="187" t="s">
        <v>129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130</v>
      </c>
      <c r="AT135" s="196" t="s">
        <v>125</v>
      </c>
      <c r="AU135" s="196" t="s">
        <v>87</v>
      </c>
      <c r="AY135" s="16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130</v>
      </c>
      <c r="BM135" s="196" t="s">
        <v>504</v>
      </c>
    </row>
    <row r="136" spans="1:65" s="2" customFormat="1" ht="29.25">
      <c r="A136" s="33"/>
      <c r="B136" s="34"/>
      <c r="C136" s="35"/>
      <c r="D136" s="198" t="s">
        <v>132</v>
      </c>
      <c r="E136" s="35"/>
      <c r="F136" s="199" t="s">
        <v>505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13" customFormat="1" ht="11.25">
      <c r="B137" s="203"/>
      <c r="C137" s="204"/>
      <c r="D137" s="198" t="s">
        <v>145</v>
      </c>
      <c r="E137" s="205" t="s">
        <v>1</v>
      </c>
      <c r="F137" s="206" t="s">
        <v>506</v>
      </c>
      <c r="G137" s="204"/>
      <c r="H137" s="207">
        <v>307.49200000000002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145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122</v>
      </c>
    </row>
    <row r="138" spans="1:65" s="2" customFormat="1" ht="24.2" customHeight="1">
      <c r="A138" s="33"/>
      <c r="B138" s="34"/>
      <c r="C138" s="185" t="s">
        <v>164</v>
      </c>
      <c r="D138" s="185" t="s">
        <v>125</v>
      </c>
      <c r="E138" s="186" t="s">
        <v>158</v>
      </c>
      <c r="F138" s="187" t="s">
        <v>159</v>
      </c>
      <c r="G138" s="188" t="s">
        <v>160</v>
      </c>
      <c r="H138" s="189">
        <v>9.4849999999999994</v>
      </c>
      <c r="I138" s="190"/>
      <c r="J138" s="191">
        <f>ROUND(I138*H138,2)</f>
        <v>0</v>
      </c>
      <c r="K138" s="187" t="s">
        <v>129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130</v>
      </c>
      <c r="AT138" s="196" t="s">
        <v>125</v>
      </c>
      <c r="AU138" s="196" t="s">
        <v>87</v>
      </c>
      <c r="AY138" s="16" t="s">
        <v>122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130</v>
      </c>
      <c r="BM138" s="196" t="s">
        <v>507</v>
      </c>
    </row>
    <row r="139" spans="1:65" s="2" customFormat="1" ht="29.25">
      <c r="A139" s="33"/>
      <c r="B139" s="34"/>
      <c r="C139" s="35"/>
      <c r="D139" s="198" t="s">
        <v>132</v>
      </c>
      <c r="E139" s="35"/>
      <c r="F139" s="199" t="s">
        <v>162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87</v>
      </c>
    </row>
    <row r="140" spans="1:65" s="13" customFormat="1" ht="11.25">
      <c r="B140" s="203"/>
      <c r="C140" s="204"/>
      <c r="D140" s="198" t="s">
        <v>145</v>
      </c>
      <c r="E140" s="205" t="s">
        <v>1</v>
      </c>
      <c r="F140" s="206" t="s">
        <v>508</v>
      </c>
      <c r="G140" s="204"/>
      <c r="H140" s="207">
        <v>9.4849999999999994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145</v>
      </c>
      <c r="AU140" s="213" t="s">
        <v>87</v>
      </c>
      <c r="AV140" s="13" t="s">
        <v>87</v>
      </c>
      <c r="AW140" s="13" t="s">
        <v>34</v>
      </c>
      <c r="AX140" s="13" t="s">
        <v>85</v>
      </c>
      <c r="AY140" s="213" t="s">
        <v>122</v>
      </c>
    </row>
    <row r="141" spans="1:65" s="2" customFormat="1" ht="24.2" customHeight="1">
      <c r="A141" s="33"/>
      <c r="B141" s="34"/>
      <c r="C141" s="185" t="s">
        <v>170</v>
      </c>
      <c r="D141" s="185" t="s">
        <v>125</v>
      </c>
      <c r="E141" s="186" t="s">
        <v>509</v>
      </c>
      <c r="F141" s="187" t="s">
        <v>510</v>
      </c>
      <c r="G141" s="188" t="s">
        <v>214</v>
      </c>
      <c r="H141" s="189">
        <v>12</v>
      </c>
      <c r="I141" s="190"/>
      <c r="J141" s="191">
        <f>ROUND(I141*H141,2)</f>
        <v>0</v>
      </c>
      <c r="K141" s="187" t="s">
        <v>129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130</v>
      </c>
      <c r="AT141" s="196" t="s">
        <v>125</v>
      </c>
      <c r="AU141" s="196" t="s">
        <v>87</v>
      </c>
      <c r="AY141" s="16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130</v>
      </c>
      <c r="BM141" s="196" t="s">
        <v>511</v>
      </c>
    </row>
    <row r="142" spans="1:65" s="2" customFormat="1" ht="39">
      <c r="A142" s="33"/>
      <c r="B142" s="34"/>
      <c r="C142" s="35"/>
      <c r="D142" s="198" t="s">
        <v>132</v>
      </c>
      <c r="E142" s="35"/>
      <c r="F142" s="199" t="s">
        <v>512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13" customFormat="1" ht="11.25">
      <c r="B143" s="203"/>
      <c r="C143" s="204"/>
      <c r="D143" s="198" t="s">
        <v>145</v>
      </c>
      <c r="E143" s="205" t="s">
        <v>1</v>
      </c>
      <c r="F143" s="206" t="s">
        <v>513</v>
      </c>
      <c r="G143" s="204"/>
      <c r="H143" s="207">
        <v>12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145</v>
      </c>
      <c r="AU143" s="213" t="s">
        <v>87</v>
      </c>
      <c r="AV143" s="13" t="s">
        <v>87</v>
      </c>
      <c r="AW143" s="13" t="s">
        <v>34</v>
      </c>
      <c r="AX143" s="13" t="s">
        <v>85</v>
      </c>
      <c r="AY143" s="213" t="s">
        <v>122</v>
      </c>
    </row>
    <row r="144" spans="1:65" s="2" customFormat="1" ht="24.2" customHeight="1">
      <c r="A144" s="33"/>
      <c r="B144" s="34"/>
      <c r="C144" s="185" t="s">
        <v>176</v>
      </c>
      <c r="D144" s="185" t="s">
        <v>125</v>
      </c>
      <c r="E144" s="186" t="s">
        <v>165</v>
      </c>
      <c r="F144" s="187" t="s">
        <v>166</v>
      </c>
      <c r="G144" s="188" t="s">
        <v>153</v>
      </c>
      <c r="H144" s="189">
        <v>538.572</v>
      </c>
      <c r="I144" s="190"/>
      <c r="J144" s="191">
        <f>ROUND(I144*H144,2)</f>
        <v>0</v>
      </c>
      <c r="K144" s="187" t="s">
        <v>129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130</v>
      </c>
      <c r="AT144" s="196" t="s">
        <v>125</v>
      </c>
      <c r="AU144" s="196" t="s">
        <v>87</v>
      </c>
      <c r="AY144" s="16" t="s">
        <v>122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130</v>
      </c>
      <c r="BM144" s="196" t="s">
        <v>514</v>
      </c>
    </row>
    <row r="145" spans="1:65" s="2" customFormat="1" ht="29.25">
      <c r="A145" s="33"/>
      <c r="B145" s="34"/>
      <c r="C145" s="35"/>
      <c r="D145" s="198" t="s">
        <v>132</v>
      </c>
      <c r="E145" s="35"/>
      <c r="F145" s="199" t="s">
        <v>168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132</v>
      </c>
      <c r="AU145" s="16" t="s">
        <v>87</v>
      </c>
    </row>
    <row r="146" spans="1:65" s="13" customFormat="1" ht="11.25">
      <c r="B146" s="203"/>
      <c r="C146" s="204"/>
      <c r="D146" s="198" t="s">
        <v>145</v>
      </c>
      <c r="E146" s="205" t="s">
        <v>1</v>
      </c>
      <c r="F146" s="206" t="s">
        <v>515</v>
      </c>
      <c r="G146" s="204"/>
      <c r="H146" s="207">
        <v>538.572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145</v>
      </c>
      <c r="AU146" s="213" t="s">
        <v>87</v>
      </c>
      <c r="AV146" s="13" t="s">
        <v>87</v>
      </c>
      <c r="AW146" s="13" t="s">
        <v>34</v>
      </c>
      <c r="AX146" s="13" t="s">
        <v>85</v>
      </c>
      <c r="AY146" s="213" t="s">
        <v>122</v>
      </c>
    </row>
    <row r="147" spans="1:65" s="2" customFormat="1" ht="24.2" customHeight="1">
      <c r="A147" s="33"/>
      <c r="B147" s="34"/>
      <c r="C147" s="185" t="s">
        <v>182</v>
      </c>
      <c r="D147" s="185" t="s">
        <v>125</v>
      </c>
      <c r="E147" s="186" t="s">
        <v>171</v>
      </c>
      <c r="F147" s="187" t="s">
        <v>172</v>
      </c>
      <c r="G147" s="188" t="s">
        <v>153</v>
      </c>
      <c r="H147" s="189">
        <v>549.279</v>
      </c>
      <c r="I147" s="190"/>
      <c r="J147" s="191">
        <f>ROUND(I147*H147,2)</f>
        <v>0</v>
      </c>
      <c r="K147" s="187" t="s">
        <v>129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130</v>
      </c>
      <c r="AT147" s="196" t="s">
        <v>125</v>
      </c>
      <c r="AU147" s="196" t="s">
        <v>87</v>
      </c>
      <c r="AY147" s="16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130</v>
      </c>
      <c r="BM147" s="196" t="s">
        <v>516</v>
      </c>
    </row>
    <row r="148" spans="1:65" s="2" customFormat="1" ht="39">
      <c r="A148" s="33"/>
      <c r="B148" s="34"/>
      <c r="C148" s="35"/>
      <c r="D148" s="198" t="s">
        <v>132</v>
      </c>
      <c r="E148" s="35"/>
      <c r="F148" s="199" t="s">
        <v>174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13" customFormat="1" ht="11.25">
      <c r="B149" s="203"/>
      <c r="C149" s="204"/>
      <c r="D149" s="198" t="s">
        <v>145</v>
      </c>
      <c r="E149" s="205" t="s">
        <v>1</v>
      </c>
      <c r="F149" s="206" t="s">
        <v>517</v>
      </c>
      <c r="G149" s="204"/>
      <c r="H149" s="207">
        <v>549.279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145</v>
      </c>
      <c r="AU149" s="213" t="s">
        <v>87</v>
      </c>
      <c r="AV149" s="13" t="s">
        <v>87</v>
      </c>
      <c r="AW149" s="13" t="s">
        <v>34</v>
      </c>
      <c r="AX149" s="13" t="s">
        <v>85</v>
      </c>
      <c r="AY149" s="213" t="s">
        <v>122</v>
      </c>
    </row>
    <row r="150" spans="1:65" s="2" customFormat="1" ht="24.2" customHeight="1">
      <c r="A150" s="33"/>
      <c r="B150" s="34"/>
      <c r="C150" s="185" t="s">
        <v>187</v>
      </c>
      <c r="D150" s="185" t="s">
        <v>125</v>
      </c>
      <c r="E150" s="186" t="s">
        <v>518</v>
      </c>
      <c r="F150" s="187" t="s">
        <v>519</v>
      </c>
      <c r="G150" s="188" t="s">
        <v>179</v>
      </c>
      <c r="H150" s="189">
        <v>0.60099999999999998</v>
      </c>
      <c r="I150" s="190"/>
      <c r="J150" s="191">
        <f>ROUND(I150*H150,2)</f>
        <v>0</v>
      </c>
      <c r="K150" s="187" t="s">
        <v>129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130</v>
      </c>
      <c r="AT150" s="196" t="s">
        <v>125</v>
      </c>
      <c r="AU150" s="196" t="s">
        <v>87</v>
      </c>
      <c r="AY150" s="16" t="s">
        <v>122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130</v>
      </c>
      <c r="BM150" s="196" t="s">
        <v>520</v>
      </c>
    </row>
    <row r="151" spans="1:65" s="2" customFormat="1" ht="29.25">
      <c r="A151" s="33"/>
      <c r="B151" s="34"/>
      <c r="C151" s="35"/>
      <c r="D151" s="198" t="s">
        <v>132</v>
      </c>
      <c r="E151" s="35"/>
      <c r="F151" s="199" t="s">
        <v>521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87</v>
      </c>
    </row>
    <row r="152" spans="1:65" s="2" customFormat="1" ht="24.2" customHeight="1">
      <c r="A152" s="33"/>
      <c r="B152" s="34"/>
      <c r="C152" s="185" t="s">
        <v>192</v>
      </c>
      <c r="D152" s="185" t="s">
        <v>125</v>
      </c>
      <c r="E152" s="186" t="s">
        <v>183</v>
      </c>
      <c r="F152" s="187" t="s">
        <v>184</v>
      </c>
      <c r="G152" s="188" t="s">
        <v>179</v>
      </c>
      <c r="H152" s="189">
        <v>4.3999999999999997E-2</v>
      </c>
      <c r="I152" s="190"/>
      <c r="J152" s="191">
        <f>ROUND(I152*H152,2)</f>
        <v>0</v>
      </c>
      <c r="K152" s="187" t="s">
        <v>129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130</v>
      </c>
      <c r="AT152" s="196" t="s">
        <v>125</v>
      </c>
      <c r="AU152" s="196" t="s">
        <v>87</v>
      </c>
      <c r="AY152" s="16" t="s">
        <v>122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85</v>
      </c>
      <c r="BK152" s="197">
        <f>ROUND(I152*H152,2)</f>
        <v>0</v>
      </c>
      <c r="BL152" s="16" t="s">
        <v>130</v>
      </c>
      <c r="BM152" s="196" t="s">
        <v>522</v>
      </c>
    </row>
    <row r="153" spans="1:65" s="2" customFormat="1" ht="29.25">
      <c r="A153" s="33"/>
      <c r="B153" s="34"/>
      <c r="C153" s="35"/>
      <c r="D153" s="198" t="s">
        <v>132</v>
      </c>
      <c r="E153" s="35"/>
      <c r="F153" s="199" t="s">
        <v>186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4.2" customHeight="1">
      <c r="A154" s="33"/>
      <c r="B154" s="34"/>
      <c r="C154" s="185" t="s">
        <v>197</v>
      </c>
      <c r="D154" s="185" t="s">
        <v>125</v>
      </c>
      <c r="E154" s="186" t="s">
        <v>193</v>
      </c>
      <c r="F154" s="187" t="s">
        <v>194</v>
      </c>
      <c r="G154" s="188" t="s">
        <v>136</v>
      </c>
      <c r="H154" s="189">
        <v>16</v>
      </c>
      <c r="I154" s="190"/>
      <c r="J154" s="191">
        <f>ROUND(I154*H154,2)</f>
        <v>0</v>
      </c>
      <c r="K154" s="187" t="s">
        <v>129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130</v>
      </c>
      <c r="AT154" s="196" t="s">
        <v>125</v>
      </c>
      <c r="AU154" s="196" t="s">
        <v>87</v>
      </c>
      <c r="AY154" s="16" t="s">
        <v>122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130</v>
      </c>
      <c r="BM154" s="196" t="s">
        <v>523</v>
      </c>
    </row>
    <row r="155" spans="1:65" s="2" customFormat="1" ht="19.5">
      <c r="A155" s="33"/>
      <c r="B155" s="34"/>
      <c r="C155" s="35"/>
      <c r="D155" s="198" t="s">
        <v>132</v>
      </c>
      <c r="E155" s="35"/>
      <c r="F155" s="199" t="s">
        <v>196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24.2" customHeight="1">
      <c r="A156" s="33"/>
      <c r="B156" s="34"/>
      <c r="C156" s="185" t="s">
        <v>202</v>
      </c>
      <c r="D156" s="185" t="s">
        <v>125</v>
      </c>
      <c r="E156" s="186" t="s">
        <v>198</v>
      </c>
      <c r="F156" s="187" t="s">
        <v>199</v>
      </c>
      <c r="G156" s="188" t="s">
        <v>179</v>
      </c>
      <c r="H156" s="189">
        <v>0.60099999999999998</v>
      </c>
      <c r="I156" s="190"/>
      <c r="J156" s="191">
        <f>ROUND(I156*H156,2)</f>
        <v>0</v>
      </c>
      <c r="K156" s="187" t="s">
        <v>129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130</v>
      </c>
      <c r="AT156" s="196" t="s">
        <v>125</v>
      </c>
      <c r="AU156" s="196" t="s">
        <v>87</v>
      </c>
      <c r="AY156" s="16" t="s">
        <v>122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130</v>
      </c>
      <c r="BM156" s="196" t="s">
        <v>524</v>
      </c>
    </row>
    <row r="157" spans="1:65" s="2" customFormat="1" ht="39">
      <c r="A157" s="33"/>
      <c r="B157" s="34"/>
      <c r="C157" s="35"/>
      <c r="D157" s="198" t="s">
        <v>132</v>
      </c>
      <c r="E157" s="35"/>
      <c r="F157" s="199" t="s">
        <v>201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24.2" customHeight="1">
      <c r="A158" s="33"/>
      <c r="B158" s="34"/>
      <c r="C158" s="185" t="s">
        <v>8</v>
      </c>
      <c r="D158" s="185" t="s">
        <v>125</v>
      </c>
      <c r="E158" s="186" t="s">
        <v>203</v>
      </c>
      <c r="F158" s="187" t="s">
        <v>204</v>
      </c>
      <c r="G158" s="188" t="s">
        <v>179</v>
      </c>
      <c r="H158" s="189">
        <v>0.05</v>
      </c>
      <c r="I158" s="190"/>
      <c r="J158" s="191">
        <f>ROUND(I158*H158,2)</f>
        <v>0</v>
      </c>
      <c r="K158" s="187" t="s">
        <v>129</v>
      </c>
      <c r="L158" s="38"/>
      <c r="M158" s="192" t="s">
        <v>1</v>
      </c>
      <c r="N158" s="193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130</v>
      </c>
      <c r="AT158" s="196" t="s">
        <v>125</v>
      </c>
      <c r="AU158" s="196" t="s">
        <v>87</v>
      </c>
      <c r="AY158" s="16" t="s">
        <v>122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130</v>
      </c>
      <c r="BM158" s="196" t="s">
        <v>525</v>
      </c>
    </row>
    <row r="159" spans="1:65" s="2" customFormat="1" ht="39">
      <c r="A159" s="33"/>
      <c r="B159" s="34"/>
      <c r="C159" s="35"/>
      <c r="D159" s="198" t="s">
        <v>132</v>
      </c>
      <c r="E159" s="35"/>
      <c r="F159" s="199" t="s">
        <v>206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87</v>
      </c>
    </row>
    <row r="160" spans="1:65" s="2" customFormat="1" ht="24.2" customHeight="1">
      <c r="A160" s="33"/>
      <c r="B160" s="34"/>
      <c r="C160" s="185" t="s">
        <v>211</v>
      </c>
      <c r="D160" s="185" t="s">
        <v>125</v>
      </c>
      <c r="E160" s="186" t="s">
        <v>212</v>
      </c>
      <c r="F160" s="187" t="s">
        <v>213</v>
      </c>
      <c r="G160" s="188" t="s">
        <v>214</v>
      </c>
      <c r="H160" s="189">
        <v>137.53</v>
      </c>
      <c r="I160" s="190"/>
      <c r="J160" s="191">
        <f>ROUND(I160*H160,2)</f>
        <v>0</v>
      </c>
      <c r="K160" s="187" t="s">
        <v>129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130</v>
      </c>
      <c r="AT160" s="196" t="s">
        <v>125</v>
      </c>
      <c r="AU160" s="196" t="s">
        <v>87</v>
      </c>
      <c r="AY160" s="16" t="s">
        <v>122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85</v>
      </c>
      <c r="BK160" s="197">
        <f>ROUND(I160*H160,2)</f>
        <v>0</v>
      </c>
      <c r="BL160" s="16" t="s">
        <v>130</v>
      </c>
      <c r="BM160" s="196" t="s">
        <v>526</v>
      </c>
    </row>
    <row r="161" spans="1:65" s="2" customFormat="1" ht="39">
      <c r="A161" s="33"/>
      <c r="B161" s="34"/>
      <c r="C161" s="35"/>
      <c r="D161" s="198" t="s">
        <v>132</v>
      </c>
      <c r="E161" s="35"/>
      <c r="F161" s="199" t="s">
        <v>216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132</v>
      </c>
      <c r="AU161" s="16" t="s">
        <v>87</v>
      </c>
    </row>
    <row r="162" spans="1:65" s="13" customFormat="1" ht="11.25">
      <c r="B162" s="203"/>
      <c r="C162" s="204"/>
      <c r="D162" s="198" t="s">
        <v>145</v>
      </c>
      <c r="E162" s="205" t="s">
        <v>1</v>
      </c>
      <c r="F162" s="206" t="s">
        <v>527</v>
      </c>
      <c r="G162" s="204"/>
      <c r="H162" s="207">
        <v>137.53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145</v>
      </c>
      <c r="AU162" s="213" t="s">
        <v>87</v>
      </c>
      <c r="AV162" s="13" t="s">
        <v>87</v>
      </c>
      <c r="AW162" s="13" t="s">
        <v>34</v>
      </c>
      <c r="AX162" s="13" t="s">
        <v>85</v>
      </c>
      <c r="AY162" s="213" t="s">
        <v>122</v>
      </c>
    </row>
    <row r="163" spans="1:65" s="2" customFormat="1" ht="24.2" customHeight="1">
      <c r="A163" s="33"/>
      <c r="B163" s="34"/>
      <c r="C163" s="185" t="s">
        <v>218</v>
      </c>
      <c r="D163" s="185" t="s">
        <v>125</v>
      </c>
      <c r="E163" s="186" t="s">
        <v>219</v>
      </c>
      <c r="F163" s="187" t="s">
        <v>220</v>
      </c>
      <c r="G163" s="188" t="s">
        <v>179</v>
      </c>
      <c r="H163" s="189">
        <v>0.60099999999999998</v>
      </c>
      <c r="I163" s="190"/>
      <c r="J163" s="191">
        <f>ROUND(I163*H163,2)</f>
        <v>0</v>
      </c>
      <c r="K163" s="187" t="s">
        <v>129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130</v>
      </c>
      <c r="AT163" s="196" t="s">
        <v>125</v>
      </c>
      <c r="AU163" s="196" t="s">
        <v>87</v>
      </c>
      <c r="AY163" s="16" t="s">
        <v>122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130</v>
      </c>
      <c r="BM163" s="196" t="s">
        <v>528</v>
      </c>
    </row>
    <row r="164" spans="1:65" s="2" customFormat="1" ht="39">
      <c r="A164" s="33"/>
      <c r="B164" s="34"/>
      <c r="C164" s="35"/>
      <c r="D164" s="198" t="s">
        <v>132</v>
      </c>
      <c r="E164" s="35"/>
      <c r="F164" s="199" t="s">
        <v>222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4.2" customHeight="1">
      <c r="A165" s="33"/>
      <c r="B165" s="34"/>
      <c r="C165" s="185" t="s">
        <v>223</v>
      </c>
      <c r="D165" s="185" t="s">
        <v>125</v>
      </c>
      <c r="E165" s="186" t="s">
        <v>224</v>
      </c>
      <c r="F165" s="187" t="s">
        <v>225</v>
      </c>
      <c r="G165" s="188" t="s">
        <v>179</v>
      </c>
      <c r="H165" s="189">
        <v>0.05</v>
      </c>
      <c r="I165" s="190"/>
      <c r="J165" s="191">
        <f>ROUND(I165*H165,2)</f>
        <v>0</v>
      </c>
      <c r="K165" s="187" t="s">
        <v>129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130</v>
      </c>
      <c r="AT165" s="196" t="s">
        <v>125</v>
      </c>
      <c r="AU165" s="196" t="s">
        <v>87</v>
      </c>
      <c r="AY165" s="16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130</v>
      </c>
      <c r="BM165" s="196" t="s">
        <v>529</v>
      </c>
    </row>
    <row r="166" spans="1:65" s="2" customFormat="1" ht="39">
      <c r="A166" s="33"/>
      <c r="B166" s="34"/>
      <c r="C166" s="35"/>
      <c r="D166" s="198" t="s">
        <v>132</v>
      </c>
      <c r="E166" s="35"/>
      <c r="F166" s="199" t="s">
        <v>227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24.2" customHeight="1">
      <c r="A167" s="33"/>
      <c r="B167" s="34"/>
      <c r="C167" s="185" t="s">
        <v>228</v>
      </c>
      <c r="D167" s="185" t="s">
        <v>125</v>
      </c>
      <c r="E167" s="186" t="s">
        <v>234</v>
      </c>
      <c r="F167" s="187" t="s">
        <v>235</v>
      </c>
      <c r="G167" s="188" t="s">
        <v>214</v>
      </c>
      <c r="H167" s="189">
        <v>137.53</v>
      </c>
      <c r="I167" s="190"/>
      <c r="J167" s="191">
        <f>ROUND(I167*H167,2)</f>
        <v>0</v>
      </c>
      <c r="K167" s="187" t="s">
        <v>129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130</v>
      </c>
      <c r="AT167" s="196" t="s">
        <v>125</v>
      </c>
      <c r="AU167" s="196" t="s">
        <v>87</v>
      </c>
      <c r="AY167" s="16" t="s">
        <v>122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130</v>
      </c>
      <c r="BM167" s="196" t="s">
        <v>530</v>
      </c>
    </row>
    <row r="168" spans="1:65" s="2" customFormat="1" ht="39">
      <c r="A168" s="33"/>
      <c r="B168" s="34"/>
      <c r="C168" s="35"/>
      <c r="D168" s="198" t="s">
        <v>132</v>
      </c>
      <c r="E168" s="35"/>
      <c r="F168" s="199" t="s">
        <v>237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13" customFormat="1" ht="11.25">
      <c r="B169" s="203"/>
      <c r="C169" s="204"/>
      <c r="D169" s="198" t="s">
        <v>145</v>
      </c>
      <c r="E169" s="205" t="s">
        <v>1</v>
      </c>
      <c r="F169" s="206" t="s">
        <v>527</v>
      </c>
      <c r="G169" s="204"/>
      <c r="H169" s="207">
        <v>137.53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87</v>
      </c>
      <c r="AV169" s="13" t="s">
        <v>87</v>
      </c>
      <c r="AW169" s="13" t="s">
        <v>34</v>
      </c>
      <c r="AX169" s="13" t="s">
        <v>85</v>
      </c>
      <c r="AY169" s="213" t="s">
        <v>122</v>
      </c>
    </row>
    <row r="170" spans="1:65" s="2" customFormat="1" ht="24.2" customHeight="1">
      <c r="A170" s="33"/>
      <c r="B170" s="34"/>
      <c r="C170" s="185" t="s">
        <v>233</v>
      </c>
      <c r="D170" s="185" t="s">
        <v>125</v>
      </c>
      <c r="E170" s="186" t="s">
        <v>238</v>
      </c>
      <c r="F170" s="187" t="s">
        <v>239</v>
      </c>
      <c r="G170" s="188" t="s">
        <v>153</v>
      </c>
      <c r="H170" s="189">
        <v>30</v>
      </c>
      <c r="I170" s="190"/>
      <c r="J170" s="191">
        <f>ROUND(I170*H170,2)</f>
        <v>0</v>
      </c>
      <c r="K170" s="187" t="s">
        <v>129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130</v>
      </c>
      <c r="AT170" s="196" t="s">
        <v>125</v>
      </c>
      <c r="AU170" s="196" t="s">
        <v>87</v>
      </c>
      <c r="AY170" s="16" t="s">
        <v>122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130</v>
      </c>
      <c r="BM170" s="196" t="s">
        <v>531</v>
      </c>
    </row>
    <row r="171" spans="1:65" s="2" customFormat="1" ht="19.5">
      <c r="A171" s="33"/>
      <c r="B171" s="34"/>
      <c r="C171" s="35"/>
      <c r="D171" s="198" t="s">
        <v>132</v>
      </c>
      <c r="E171" s="35"/>
      <c r="F171" s="199" t="s">
        <v>241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87</v>
      </c>
    </row>
    <row r="172" spans="1:65" s="2" customFormat="1" ht="24.2" customHeight="1">
      <c r="A172" s="33"/>
      <c r="B172" s="34"/>
      <c r="C172" s="185" t="s">
        <v>7</v>
      </c>
      <c r="D172" s="185" t="s">
        <v>125</v>
      </c>
      <c r="E172" s="186" t="s">
        <v>243</v>
      </c>
      <c r="F172" s="187" t="s">
        <v>244</v>
      </c>
      <c r="G172" s="188" t="s">
        <v>153</v>
      </c>
      <c r="H172" s="189">
        <v>5</v>
      </c>
      <c r="I172" s="190"/>
      <c r="J172" s="191">
        <f>ROUND(I172*H172,2)</f>
        <v>0</v>
      </c>
      <c r="K172" s="187" t="s">
        <v>129</v>
      </c>
      <c r="L172" s="38"/>
      <c r="M172" s="192" t="s">
        <v>1</v>
      </c>
      <c r="N172" s="193" t="s">
        <v>42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130</v>
      </c>
      <c r="AT172" s="196" t="s">
        <v>125</v>
      </c>
      <c r="AU172" s="196" t="s">
        <v>87</v>
      </c>
      <c r="AY172" s="16" t="s">
        <v>122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85</v>
      </c>
      <c r="BK172" s="197">
        <f>ROUND(I172*H172,2)</f>
        <v>0</v>
      </c>
      <c r="BL172" s="16" t="s">
        <v>130</v>
      </c>
      <c r="BM172" s="196" t="s">
        <v>532</v>
      </c>
    </row>
    <row r="173" spans="1:65" s="2" customFormat="1" ht="29.25">
      <c r="A173" s="33"/>
      <c r="B173" s="34"/>
      <c r="C173" s="35"/>
      <c r="D173" s="198" t="s">
        <v>132</v>
      </c>
      <c r="E173" s="35"/>
      <c r="F173" s="199" t="s">
        <v>246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87</v>
      </c>
    </row>
    <row r="174" spans="1:65" s="2" customFormat="1" ht="24.2" customHeight="1">
      <c r="A174" s="33"/>
      <c r="B174" s="34"/>
      <c r="C174" s="185" t="s">
        <v>242</v>
      </c>
      <c r="D174" s="185" t="s">
        <v>125</v>
      </c>
      <c r="E174" s="186" t="s">
        <v>248</v>
      </c>
      <c r="F174" s="187" t="s">
        <v>249</v>
      </c>
      <c r="G174" s="188" t="s">
        <v>214</v>
      </c>
      <c r="H174" s="189">
        <v>27.2</v>
      </c>
      <c r="I174" s="190"/>
      <c r="J174" s="191">
        <f>ROUND(I174*H174,2)</f>
        <v>0</v>
      </c>
      <c r="K174" s="187" t="s">
        <v>129</v>
      </c>
      <c r="L174" s="38"/>
      <c r="M174" s="192" t="s">
        <v>1</v>
      </c>
      <c r="N174" s="193" t="s">
        <v>42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130</v>
      </c>
      <c r="AT174" s="196" t="s">
        <v>125</v>
      </c>
      <c r="AU174" s="196" t="s">
        <v>87</v>
      </c>
      <c r="AY174" s="16" t="s">
        <v>122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85</v>
      </c>
      <c r="BK174" s="197">
        <f>ROUND(I174*H174,2)</f>
        <v>0</v>
      </c>
      <c r="BL174" s="16" t="s">
        <v>130</v>
      </c>
      <c r="BM174" s="196" t="s">
        <v>533</v>
      </c>
    </row>
    <row r="175" spans="1:65" s="2" customFormat="1" ht="29.25">
      <c r="A175" s="33"/>
      <c r="B175" s="34"/>
      <c r="C175" s="35"/>
      <c r="D175" s="198" t="s">
        <v>132</v>
      </c>
      <c r="E175" s="35"/>
      <c r="F175" s="199" t="s">
        <v>251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87</v>
      </c>
    </row>
    <row r="176" spans="1:65" s="13" customFormat="1" ht="11.25">
      <c r="B176" s="203"/>
      <c r="C176" s="204"/>
      <c r="D176" s="198" t="s">
        <v>145</v>
      </c>
      <c r="E176" s="205" t="s">
        <v>1</v>
      </c>
      <c r="F176" s="206" t="s">
        <v>534</v>
      </c>
      <c r="G176" s="204"/>
      <c r="H176" s="207">
        <v>27.2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145</v>
      </c>
      <c r="AU176" s="213" t="s">
        <v>87</v>
      </c>
      <c r="AV176" s="13" t="s">
        <v>87</v>
      </c>
      <c r="AW176" s="13" t="s">
        <v>34</v>
      </c>
      <c r="AX176" s="13" t="s">
        <v>85</v>
      </c>
      <c r="AY176" s="213" t="s">
        <v>122</v>
      </c>
    </row>
    <row r="177" spans="1:65" s="2" customFormat="1" ht="24.2" customHeight="1">
      <c r="A177" s="33"/>
      <c r="B177" s="34"/>
      <c r="C177" s="185" t="s">
        <v>247</v>
      </c>
      <c r="D177" s="185" t="s">
        <v>125</v>
      </c>
      <c r="E177" s="186" t="s">
        <v>254</v>
      </c>
      <c r="F177" s="187" t="s">
        <v>255</v>
      </c>
      <c r="G177" s="188" t="s">
        <v>256</v>
      </c>
      <c r="H177" s="189">
        <v>39</v>
      </c>
      <c r="I177" s="190"/>
      <c r="J177" s="191">
        <f>ROUND(I177*H177,2)</f>
        <v>0</v>
      </c>
      <c r="K177" s="187" t="s">
        <v>129</v>
      </c>
      <c r="L177" s="38"/>
      <c r="M177" s="192" t="s">
        <v>1</v>
      </c>
      <c r="N177" s="193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130</v>
      </c>
      <c r="AT177" s="196" t="s">
        <v>125</v>
      </c>
      <c r="AU177" s="196" t="s">
        <v>87</v>
      </c>
      <c r="AY177" s="16" t="s">
        <v>122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130</v>
      </c>
      <c r="BM177" s="196" t="s">
        <v>535</v>
      </c>
    </row>
    <row r="178" spans="1:65" s="2" customFormat="1" ht="39">
      <c r="A178" s="33"/>
      <c r="B178" s="34"/>
      <c r="C178" s="35"/>
      <c r="D178" s="198" t="s">
        <v>132</v>
      </c>
      <c r="E178" s="35"/>
      <c r="F178" s="199" t="s">
        <v>258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13" customFormat="1" ht="11.25">
      <c r="B179" s="203"/>
      <c r="C179" s="204"/>
      <c r="D179" s="198" t="s">
        <v>145</v>
      </c>
      <c r="E179" s="205" t="s">
        <v>1</v>
      </c>
      <c r="F179" s="206" t="s">
        <v>536</v>
      </c>
      <c r="G179" s="204"/>
      <c r="H179" s="207">
        <v>39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145</v>
      </c>
      <c r="AU179" s="213" t="s">
        <v>87</v>
      </c>
      <c r="AV179" s="13" t="s">
        <v>87</v>
      </c>
      <c r="AW179" s="13" t="s">
        <v>34</v>
      </c>
      <c r="AX179" s="13" t="s">
        <v>85</v>
      </c>
      <c r="AY179" s="213" t="s">
        <v>122</v>
      </c>
    </row>
    <row r="180" spans="1:65" s="2" customFormat="1" ht="24.2" customHeight="1">
      <c r="A180" s="33"/>
      <c r="B180" s="34"/>
      <c r="C180" s="185" t="s">
        <v>253</v>
      </c>
      <c r="D180" s="185" t="s">
        <v>125</v>
      </c>
      <c r="E180" s="186" t="s">
        <v>537</v>
      </c>
      <c r="F180" s="187" t="s">
        <v>538</v>
      </c>
      <c r="G180" s="188" t="s">
        <v>256</v>
      </c>
      <c r="H180" s="189">
        <v>1</v>
      </c>
      <c r="I180" s="190"/>
      <c r="J180" s="191">
        <f>ROUND(I180*H180,2)</f>
        <v>0</v>
      </c>
      <c r="K180" s="187" t="s">
        <v>129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130</v>
      </c>
      <c r="AT180" s="196" t="s">
        <v>125</v>
      </c>
      <c r="AU180" s="196" t="s">
        <v>87</v>
      </c>
      <c r="AY180" s="16" t="s">
        <v>122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130</v>
      </c>
      <c r="BM180" s="196" t="s">
        <v>539</v>
      </c>
    </row>
    <row r="181" spans="1:65" s="2" customFormat="1" ht="39">
      <c r="A181" s="33"/>
      <c r="B181" s="34"/>
      <c r="C181" s="35"/>
      <c r="D181" s="198" t="s">
        <v>132</v>
      </c>
      <c r="E181" s="35"/>
      <c r="F181" s="199" t="s">
        <v>540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2" customFormat="1" ht="24.2" customHeight="1">
      <c r="A182" s="33"/>
      <c r="B182" s="34"/>
      <c r="C182" s="185" t="s">
        <v>260</v>
      </c>
      <c r="D182" s="185" t="s">
        <v>125</v>
      </c>
      <c r="E182" s="186" t="s">
        <v>261</v>
      </c>
      <c r="F182" s="187" t="s">
        <v>262</v>
      </c>
      <c r="G182" s="188" t="s">
        <v>214</v>
      </c>
      <c r="H182" s="189">
        <v>1302</v>
      </c>
      <c r="I182" s="190"/>
      <c r="J182" s="191">
        <f>ROUND(I182*H182,2)</f>
        <v>0</v>
      </c>
      <c r="K182" s="187" t="s">
        <v>129</v>
      </c>
      <c r="L182" s="38"/>
      <c r="M182" s="192" t="s">
        <v>1</v>
      </c>
      <c r="N182" s="193" t="s">
        <v>42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130</v>
      </c>
      <c r="AT182" s="196" t="s">
        <v>125</v>
      </c>
      <c r="AU182" s="196" t="s">
        <v>87</v>
      </c>
      <c r="AY182" s="16" t="s">
        <v>122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130</v>
      </c>
      <c r="BM182" s="196" t="s">
        <v>541</v>
      </c>
    </row>
    <row r="183" spans="1:65" s="2" customFormat="1" ht="29.25">
      <c r="A183" s="33"/>
      <c r="B183" s="34"/>
      <c r="C183" s="35"/>
      <c r="D183" s="198" t="s">
        <v>132</v>
      </c>
      <c r="E183" s="35"/>
      <c r="F183" s="199" t="s">
        <v>264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13" customFormat="1" ht="11.25">
      <c r="B184" s="203"/>
      <c r="C184" s="204"/>
      <c r="D184" s="198" t="s">
        <v>145</v>
      </c>
      <c r="E184" s="205" t="s">
        <v>1</v>
      </c>
      <c r="F184" s="206" t="s">
        <v>542</v>
      </c>
      <c r="G184" s="204"/>
      <c r="H184" s="207">
        <v>1302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145</v>
      </c>
      <c r="AU184" s="213" t="s">
        <v>87</v>
      </c>
      <c r="AV184" s="13" t="s">
        <v>87</v>
      </c>
      <c r="AW184" s="13" t="s">
        <v>34</v>
      </c>
      <c r="AX184" s="13" t="s">
        <v>85</v>
      </c>
      <c r="AY184" s="213" t="s">
        <v>122</v>
      </c>
    </row>
    <row r="185" spans="1:65" s="2" customFormat="1" ht="24.2" customHeight="1">
      <c r="A185" s="33"/>
      <c r="B185" s="34"/>
      <c r="C185" s="185" t="s">
        <v>266</v>
      </c>
      <c r="D185" s="185" t="s">
        <v>125</v>
      </c>
      <c r="E185" s="186" t="s">
        <v>273</v>
      </c>
      <c r="F185" s="187" t="s">
        <v>274</v>
      </c>
      <c r="G185" s="188" t="s">
        <v>214</v>
      </c>
      <c r="H185" s="189">
        <v>1302</v>
      </c>
      <c r="I185" s="190"/>
      <c r="J185" s="191">
        <f>ROUND(I185*H185,2)</f>
        <v>0</v>
      </c>
      <c r="K185" s="187" t="s">
        <v>129</v>
      </c>
      <c r="L185" s="38"/>
      <c r="M185" s="192" t="s">
        <v>1</v>
      </c>
      <c r="N185" s="193" t="s">
        <v>42</v>
      </c>
      <c r="O185" s="7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130</v>
      </c>
      <c r="AT185" s="196" t="s">
        <v>125</v>
      </c>
      <c r="AU185" s="196" t="s">
        <v>87</v>
      </c>
      <c r="AY185" s="16" t="s">
        <v>122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130</v>
      </c>
      <c r="BM185" s="196" t="s">
        <v>543</v>
      </c>
    </row>
    <row r="186" spans="1:65" s="2" customFormat="1" ht="29.25">
      <c r="A186" s="33"/>
      <c r="B186" s="34"/>
      <c r="C186" s="35"/>
      <c r="D186" s="198" t="s">
        <v>132</v>
      </c>
      <c r="E186" s="35"/>
      <c r="F186" s="199" t="s">
        <v>276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87</v>
      </c>
    </row>
    <row r="187" spans="1:65" s="13" customFormat="1" ht="11.25">
      <c r="B187" s="203"/>
      <c r="C187" s="204"/>
      <c r="D187" s="198" t="s">
        <v>145</v>
      </c>
      <c r="E187" s="205" t="s">
        <v>1</v>
      </c>
      <c r="F187" s="206" t="s">
        <v>542</v>
      </c>
      <c r="G187" s="204"/>
      <c r="H187" s="207">
        <v>1302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145</v>
      </c>
      <c r="AU187" s="213" t="s">
        <v>87</v>
      </c>
      <c r="AV187" s="13" t="s">
        <v>87</v>
      </c>
      <c r="AW187" s="13" t="s">
        <v>34</v>
      </c>
      <c r="AX187" s="13" t="s">
        <v>85</v>
      </c>
      <c r="AY187" s="213" t="s">
        <v>122</v>
      </c>
    </row>
    <row r="188" spans="1:65" s="2" customFormat="1" ht="24.2" customHeight="1">
      <c r="A188" s="33"/>
      <c r="B188" s="34"/>
      <c r="C188" s="185" t="s">
        <v>272</v>
      </c>
      <c r="D188" s="185" t="s">
        <v>125</v>
      </c>
      <c r="E188" s="186" t="s">
        <v>283</v>
      </c>
      <c r="F188" s="187" t="s">
        <v>284</v>
      </c>
      <c r="G188" s="188" t="s">
        <v>256</v>
      </c>
      <c r="H188" s="189">
        <v>4</v>
      </c>
      <c r="I188" s="190"/>
      <c r="J188" s="191">
        <f>ROUND(I188*H188,2)</f>
        <v>0</v>
      </c>
      <c r="K188" s="187" t="s">
        <v>129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130</v>
      </c>
      <c r="AT188" s="196" t="s">
        <v>125</v>
      </c>
      <c r="AU188" s="196" t="s">
        <v>87</v>
      </c>
      <c r="AY188" s="16" t="s">
        <v>122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130</v>
      </c>
      <c r="BM188" s="196" t="s">
        <v>544</v>
      </c>
    </row>
    <row r="189" spans="1:65" s="2" customFormat="1" ht="29.25">
      <c r="A189" s="33"/>
      <c r="B189" s="34"/>
      <c r="C189" s="35"/>
      <c r="D189" s="198" t="s">
        <v>132</v>
      </c>
      <c r="E189" s="35"/>
      <c r="F189" s="199" t="s">
        <v>286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87</v>
      </c>
    </row>
    <row r="190" spans="1:65" s="2" customFormat="1" ht="24.2" customHeight="1">
      <c r="A190" s="33"/>
      <c r="B190" s="34"/>
      <c r="C190" s="185" t="s">
        <v>277</v>
      </c>
      <c r="D190" s="185" t="s">
        <v>125</v>
      </c>
      <c r="E190" s="186" t="s">
        <v>545</v>
      </c>
      <c r="F190" s="187" t="s">
        <v>546</v>
      </c>
      <c r="G190" s="188" t="s">
        <v>214</v>
      </c>
      <c r="H190" s="189">
        <v>3.6</v>
      </c>
      <c r="I190" s="190"/>
      <c r="J190" s="191">
        <f>ROUND(I190*H190,2)</f>
        <v>0</v>
      </c>
      <c r="K190" s="187" t="s">
        <v>129</v>
      </c>
      <c r="L190" s="38"/>
      <c r="M190" s="192" t="s">
        <v>1</v>
      </c>
      <c r="N190" s="193" t="s">
        <v>42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130</v>
      </c>
      <c r="AT190" s="196" t="s">
        <v>125</v>
      </c>
      <c r="AU190" s="196" t="s">
        <v>87</v>
      </c>
      <c r="AY190" s="16" t="s">
        <v>122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85</v>
      </c>
      <c r="BK190" s="197">
        <f>ROUND(I190*H190,2)</f>
        <v>0</v>
      </c>
      <c r="BL190" s="16" t="s">
        <v>130</v>
      </c>
      <c r="BM190" s="196" t="s">
        <v>547</v>
      </c>
    </row>
    <row r="191" spans="1:65" s="2" customFormat="1" ht="19.5">
      <c r="A191" s="33"/>
      <c r="B191" s="34"/>
      <c r="C191" s="35"/>
      <c r="D191" s="198" t="s">
        <v>132</v>
      </c>
      <c r="E191" s="35"/>
      <c r="F191" s="199" t="s">
        <v>548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24.2" customHeight="1">
      <c r="A192" s="33"/>
      <c r="B192" s="34"/>
      <c r="C192" s="185" t="s">
        <v>282</v>
      </c>
      <c r="D192" s="185" t="s">
        <v>125</v>
      </c>
      <c r="E192" s="186" t="s">
        <v>293</v>
      </c>
      <c r="F192" s="187" t="s">
        <v>294</v>
      </c>
      <c r="G192" s="188" t="s">
        <v>153</v>
      </c>
      <c r="H192" s="189">
        <v>32.549999999999997</v>
      </c>
      <c r="I192" s="190"/>
      <c r="J192" s="191">
        <f>ROUND(I192*H192,2)</f>
        <v>0</v>
      </c>
      <c r="K192" s="187" t="s">
        <v>129</v>
      </c>
      <c r="L192" s="38"/>
      <c r="M192" s="192" t="s">
        <v>1</v>
      </c>
      <c r="N192" s="193" t="s">
        <v>42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130</v>
      </c>
      <c r="AT192" s="196" t="s">
        <v>125</v>
      </c>
      <c r="AU192" s="196" t="s">
        <v>87</v>
      </c>
      <c r="AY192" s="16" t="s">
        <v>122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130</v>
      </c>
      <c r="BM192" s="196" t="s">
        <v>549</v>
      </c>
    </row>
    <row r="193" spans="1:65" s="2" customFormat="1" ht="29.25">
      <c r="A193" s="33"/>
      <c r="B193" s="34"/>
      <c r="C193" s="35"/>
      <c r="D193" s="198" t="s">
        <v>132</v>
      </c>
      <c r="E193" s="35"/>
      <c r="F193" s="199" t="s">
        <v>296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13" customFormat="1" ht="11.25">
      <c r="B194" s="203"/>
      <c r="C194" s="204"/>
      <c r="D194" s="198" t="s">
        <v>145</v>
      </c>
      <c r="E194" s="205" t="s">
        <v>1</v>
      </c>
      <c r="F194" s="206" t="s">
        <v>550</v>
      </c>
      <c r="G194" s="204"/>
      <c r="H194" s="207">
        <v>32.549999999999997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145</v>
      </c>
      <c r="AU194" s="213" t="s">
        <v>87</v>
      </c>
      <c r="AV194" s="13" t="s">
        <v>87</v>
      </c>
      <c r="AW194" s="13" t="s">
        <v>34</v>
      </c>
      <c r="AX194" s="13" t="s">
        <v>85</v>
      </c>
      <c r="AY194" s="213" t="s">
        <v>122</v>
      </c>
    </row>
    <row r="195" spans="1:65" s="2" customFormat="1" ht="24.2" customHeight="1">
      <c r="A195" s="33"/>
      <c r="B195" s="34"/>
      <c r="C195" s="185" t="s">
        <v>287</v>
      </c>
      <c r="D195" s="185" t="s">
        <v>125</v>
      </c>
      <c r="E195" s="186" t="s">
        <v>299</v>
      </c>
      <c r="F195" s="187" t="s">
        <v>300</v>
      </c>
      <c r="G195" s="188" t="s">
        <v>142</v>
      </c>
      <c r="H195" s="189">
        <v>651</v>
      </c>
      <c r="I195" s="190"/>
      <c r="J195" s="191">
        <f>ROUND(I195*H195,2)</f>
        <v>0</v>
      </c>
      <c r="K195" s="187" t="s">
        <v>129</v>
      </c>
      <c r="L195" s="38"/>
      <c r="M195" s="192" t="s">
        <v>1</v>
      </c>
      <c r="N195" s="193" t="s">
        <v>42</v>
      </c>
      <c r="O195" s="70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130</v>
      </c>
      <c r="AT195" s="196" t="s">
        <v>125</v>
      </c>
      <c r="AU195" s="196" t="s">
        <v>87</v>
      </c>
      <c r="AY195" s="16" t="s">
        <v>122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130</v>
      </c>
      <c r="BM195" s="196" t="s">
        <v>551</v>
      </c>
    </row>
    <row r="196" spans="1:65" s="2" customFormat="1" ht="29.25">
      <c r="A196" s="33"/>
      <c r="B196" s="34"/>
      <c r="C196" s="35"/>
      <c r="D196" s="198" t="s">
        <v>132</v>
      </c>
      <c r="E196" s="35"/>
      <c r="F196" s="199" t="s">
        <v>302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132</v>
      </c>
      <c r="AU196" s="16" t="s">
        <v>87</v>
      </c>
    </row>
    <row r="197" spans="1:65" s="13" customFormat="1" ht="11.25">
      <c r="B197" s="203"/>
      <c r="C197" s="204"/>
      <c r="D197" s="198" t="s">
        <v>145</v>
      </c>
      <c r="E197" s="205" t="s">
        <v>1</v>
      </c>
      <c r="F197" s="206" t="s">
        <v>552</v>
      </c>
      <c r="G197" s="204"/>
      <c r="H197" s="207">
        <v>651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145</v>
      </c>
      <c r="AU197" s="213" t="s">
        <v>87</v>
      </c>
      <c r="AV197" s="13" t="s">
        <v>87</v>
      </c>
      <c r="AW197" s="13" t="s">
        <v>34</v>
      </c>
      <c r="AX197" s="13" t="s">
        <v>85</v>
      </c>
      <c r="AY197" s="213" t="s">
        <v>122</v>
      </c>
    </row>
    <row r="198" spans="1:65" s="2" customFormat="1" ht="24.2" customHeight="1">
      <c r="A198" s="33"/>
      <c r="B198" s="34"/>
      <c r="C198" s="185" t="s">
        <v>292</v>
      </c>
      <c r="D198" s="185" t="s">
        <v>125</v>
      </c>
      <c r="E198" s="186" t="s">
        <v>553</v>
      </c>
      <c r="F198" s="187" t="s">
        <v>554</v>
      </c>
      <c r="G198" s="188" t="s">
        <v>179</v>
      </c>
      <c r="H198" s="189">
        <v>0.61299999999999999</v>
      </c>
      <c r="I198" s="190"/>
      <c r="J198" s="191">
        <f>ROUND(I198*H198,2)</f>
        <v>0</v>
      </c>
      <c r="K198" s="187" t="s">
        <v>129</v>
      </c>
      <c r="L198" s="38"/>
      <c r="M198" s="192" t="s">
        <v>1</v>
      </c>
      <c r="N198" s="193" t="s">
        <v>42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130</v>
      </c>
      <c r="AT198" s="196" t="s">
        <v>125</v>
      </c>
      <c r="AU198" s="196" t="s">
        <v>87</v>
      </c>
      <c r="AY198" s="16" t="s">
        <v>122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130</v>
      </c>
      <c r="BM198" s="196" t="s">
        <v>555</v>
      </c>
    </row>
    <row r="199" spans="1:65" s="2" customFormat="1" ht="29.25">
      <c r="A199" s="33"/>
      <c r="B199" s="34"/>
      <c r="C199" s="35"/>
      <c r="D199" s="198" t="s">
        <v>132</v>
      </c>
      <c r="E199" s="35"/>
      <c r="F199" s="199" t="s">
        <v>556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132</v>
      </c>
      <c r="AU199" s="16" t="s">
        <v>87</v>
      </c>
    </row>
    <row r="200" spans="1:65" s="2" customFormat="1" ht="24.2" customHeight="1">
      <c r="A200" s="33"/>
      <c r="B200" s="34"/>
      <c r="C200" s="185" t="s">
        <v>298</v>
      </c>
      <c r="D200" s="185" t="s">
        <v>125</v>
      </c>
      <c r="E200" s="186" t="s">
        <v>315</v>
      </c>
      <c r="F200" s="187" t="s">
        <v>316</v>
      </c>
      <c r="G200" s="188" t="s">
        <v>179</v>
      </c>
      <c r="H200" s="189">
        <v>3.2000000000000001E-2</v>
      </c>
      <c r="I200" s="190"/>
      <c r="J200" s="191">
        <f>ROUND(I200*H200,2)</f>
        <v>0</v>
      </c>
      <c r="K200" s="187" t="s">
        <v>129</v>
      </c>
      <c r="L200" s="38"/>
      <c r="M200" s="192" t="s">
        <v>1</v>
      </c>
      <c r="N200" s="193" t="s">
        <v>42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130</v>
      </c>
      <c r="AT200" s="196" t="s">
        <v>125</v>
      </c>
      <c r="AU200" s="196" t="s">
        <v>87</v>
      </c>
      <c r="AY200" s="16" t="s">
        <v>122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85</v>
      </c>
      <c r="BK200" s="197">
        <f>ROUND(I200*H200,2)</f>
        <v>0</v>
      </c>
      <c r="BL200" s="16" t="s">
        <v>130</v>
      </c>
      <c r="BM200" s="196" t="s">
        <v>557</v>
      </c>
    </row>
    <row r="201" spans="1:65" s="2" customFormat="1" ht="29.25">
      <c r="A201" s="33"/>
      <c r="B201" s="34"/>
      <c r="C201" s="35"/>
      <c r="D201" s="198" t="s">
        <v>132</v>
      </c>
      <c r="E201" s="35"/>
      <c r="F201" s="199" t="s">
        <v>318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87</v>
      </c>
    </row>
    <row r="202" spans="1:65" s="2" customFormat="1" ht="24.2" customHeight="1">
      <c r="A202" s="33"/>
      <c r="B202" s="34"/>
      <c r="C202" s="185" t="s">
        <v>304</v>
      </c>
      <c r="D202" s="185" t="s">
        <v>125</v>
      </c>
      <c r="E202" s="186" t="s">
        <v>558</v>
      </c>
      <c r="F202" s="187" t="s">
        <v>559</v>
      </c>
      <c r="G202" s="188" t="s">
        <v>136</v>
      </c>
      <c r="H202" s="189">
        <v>10</v>
      </c>
      <c r="I202" s="190"/>
      <c r="J202" s="191">
        <f>ROUND(I202*H202,2)</f>
        <v>0</v>
      </c>
      <c r="K202" s="187" t="s">
        <v>129</v>
      </c>
      <c r="L202" s="38"/>
      <c r="M202" s="192" t="s">
        <v>1</v>
      </c>
      <c r="N202" s="193" t="s">
        <v>42</v>
      </c>
      <c r="O202" s="70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130</v>
      </c>
      <c r="AT202" s="196" t="s">
        <v>125</v>
      </c>
      <c r="AU202" s="196" t="s">
        <v>87</v>
      </c>
      <c r="AY202" s="16" t="s">
        <v>122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130</v>
      </c>
      <c r="BM202" s="196" t="s">
        <v>560</v>
      </c>
    </row>
    <row r="203" spans="1:65" s="2" customFormat="1" ht="19.5">
      <c r="A203" s="33"/>
      <c r="B203" s="34"/>
      <c r="C203" s="35"/>
      <c r="D203" s="198" t="s">
        <v>132</v>
      </c>
      <c r="E203" s="35"/>
      <c r="F203" s="199" t="s">
        <v>561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87</v>
      </c>
    </row>
    <row r="204" spans="1:65" s="2" customFormat="1" ht="24.2" customHeight="1">
      <c r="A204" s="33"/>
      <c r="B204" s="34"/>
      <c r="C204" s="214" t="s">
        <v>309</v>
      </c>
      <c r="D204" s="214" t="s">
        <v>320</v>
      </c>
      <c r="E204" s="215" t="s">
        <v>321</v>
      </c>
      <c r="F204" s="216" t="s">
        <v>322</v>
      </c>
      <c r="G204" s="217" t="s">
        <v>160</v>
      </c>
      <c r="H204" s="218">
        <v>993.274</v>
      </c>
      <c r="I204" s="219"/>
      <c r="J204" s="220">
        <f>ROUND(I204*H204,2)</f>
        <v>0</v>
      </c>
      <c r="K204" s="216" t="s">
        <v>129</v>
      </c>
      <c r="L204" s="221"/>
      <c r="M204" s="222" t="s">
        <v>1</v>
      </c>
      <c r="N204" s="223" t="s">
        <v>42</v>
      </c>
      <c r="O204" s="70"/>
      <c r="P204" s="194">
        <f>O204*H204</f>
        <v>0</v>
      </c>
      <c r="Q204" s="194">
        <v>1</v>
      </c>
      <c r="R204" s="194">
        <f>Q204*H204</f>
        <v>993.274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170</v>
      </c>
      <c r="AT204" s="196" t="s">
        <v>320</v>
      </c>
      <c r="AU204" s="196" t="s">
        <v>87</v>
      </c>
      <c r="AY204" s="16" t="s">
        <v>122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130</v>
      </c>
      <c r="BM204" s="196" t="s">
        <v>562</v>
      </c>
    </row>
    <row r="205" spans="1:65" s="2" customFormat="1" ht="11.25">
      <c r="A205" s="33"/>
      <c r="B205" s="34"/>
      <c r="C205" s="35"/>
      <c r="D205" s="198" t="s">
        <v>132</v>
      </c>
      <c r="E205" s="35"/>
      <c r="F205" s="199" t="s">
        <v>322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87</v>
      </c>
    </row>
    <row r="206" spans="1:65" s="13" customFormat="1" ht="11.25">
      <c r="B206" s="203"/>
      <c r="C206" s="204"/>
      <c r="D206" s="198" t="s">
        <v>145</v>
      </c>
      <c r="E206" s="205" t="s">
        <v>1</v>
      </c>
      <c r="F206" s="206" t="s">
        <v>563</v>
      </c>
      <c r="G206" s="204"/>
      <c r="H206" s="207">
        <v>993.274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145</v>
      </c>
      <c r="AU206" s="213" t="s">
        <v>87</v>
      </c>
      <c r="AV206" s="13" t="s">
        <v>87</v>
      </c>
      <c r="AW206" s="13" t="s">
        <v>34</v>
      </c>
      <c r="AX206" s="13" t="s">
        <v>85</v>
      </c>
      <c r="AY206" s="213" t="s">
        <v>122</v>
      </c>
    </row>
    <row r="207" spans="1:65" s="2" customFormat="1" ht="24.2" customHeight="1">
      <c r="A207" s="33"/>
      <c r="B207" s="34"/>
      <c r="C207" s="214" t="s">
        <v>314</v>
      </c>
      <c r="D207" s="214" t="s">
        <v>320</v>
      </c>
      <c r="E207" s="215" t="s">
        <v>326</v>
      </c>
      <c r="F207" s="216" t="s">
        <v>327</v>
      </c>
      <c r="G207" s="217" t="s">
        <v>160</v>
      </c>
      <c r="H207" s="218">
        <v>52.08</v>
      </c>
      <c r="I207" s="219"/>
      <c r="J207" s="220">
        <f>ROUND(I207*H207,2)</f>
        <v>0</v>
      </c>
      <c r="K207" s="216" t="s">
        <v>129</v>
      </c>
      <c r="L207" s="221"/>
      <c r="M207" s="222" t="s">
        <v>1</v>
      </c>
      <c r="N207" s="223" t="s">
        <v>42</v>
      </c>
      <c r="O207" s="70"/>
      <c r="P207" s="194">
        <f>O207*H207</f>
        <v>0</v>
      </c>
      <c r="Q207" s="194">
        <v>1</v>
      </c>
      <c r="R207" s="194">
        <f>Q207*H207</f>
        <v>52.08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170</v>
      </c>
      <c r="AT207" s="196" t="s">
        <v>320</v>
      </c>
      <c r="AU207" s="196" t="s">
        <v>87</v>
      </c>
      <c r="AY207" s="16" t="s">
        <v>122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130</v>
      </c>
      <c r="BM207" s="196" t="s">
        <v>564</v>
      </c>
    </row>
    <row r="208" spans="1:65" s="2" customFormat="1" ht="11.25">
      <c r="A208" s="33"/>
      <c r="B208" s="34"/>
      <c r="C208" s="35"/>
      <c r="D208" s="198" t="s">
        <v>132</v>
      </c>
      <c r="E208" s="35"/>
      <c r="F208" s="199" t="s">
        <v>327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87</v>
      </c>
    </row>
    <row r="209" spans="1:65" s="13" customFormat="1" ht="11.25">
      <c r="B209" s="203"/>
      <c r="C209" s="204"/>
      <c r="D209" s="198" t="s">
        <v>145</v>
      </c>
      <c r="E209" s="205" t="s">
        <v>1</v>
      </c>
      <c r="F209" s="206" t="s">
        <v>565</v>
      </c>
      <c r="G209" s="204"/>
      <c r="H209" s="207">
        <v>52.08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145</v>
      </c>
      <c r="AU209" s="213" t="s">
        <v>87</v>
      </c>
      <c r="AV209" s="13" t="s">
        <v>87</v>
      </c>
      <c r="AW209" s="13" t="s">
        <v>34</v>
      </c>
      <c r="AX209" s="13" t="s">
        <v>85</v>
      </c>
      <c r="AY209" s="213" t="s">
        <v>122</v>
      </c>
    </row>
    <row r="210" spans="1:65" s="2" customFormat="1" ht="24.2" customHeight="1">
      <c r="A210" s="33"/>
      <c r="B210" s="34"/>
      <c r="C210" s="214" t="s">
        <v>319</v>
      </c>
      <c r="D210" s="214" t="s">
        <v>320</v>
      </c>
      <c r="E210" s="215" t="s">
        <v>331</v>
      </c>
      <c r="F210" s="216" t="s">
        <v>332</v>
      </c>
      <c r="G210" s="217" t="s">
        <v>136</v>
      </c>
      <c r="H210" s="218">
        <v>17</v>
      </c>
      <c r="I210" s="219"/>
      <c r="J210" s="220">
        <f>ROUND(I210*H210,2)</f>
        <v>0</v>
      </c>
      <c r="K210" s="216" t="s">
        <v>129</v>
      </c>
      <c r="L210" s="221"/>
      <c r="M210" s="222" t="s">
        <v>1</v>
      </c>
      <c r="N210" s="223" t="s">
        <v>42</v>
      </c>
      <c r="O210" s="70"/>
      <c r="P210" s="194">
        <f>O210*H210</f>
        <v>0</v>
      </c>
      <c r="Q210" s="194">
        <v>3.70425</v>
      </c>
      <c r="R210" s="194">
        <f>Q210*H210</f>
        <v>62.972250000000003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170</v>
      </c>
      <c r="AT210" s="196" t="s">
        <v>320</v>
      </c>
      <c r="AU210" s="196" t="s">
        <v>87</v>
      </c>
      <c r="AY210" s="16" t="s">
        <v>122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85</v>
      </c>
      <c r="BK210" s="197">
        <f>ROUND(I210*H210,2)</f>
        <v>0</v>
      </c>
      <c r="BL210" s="16" t="s">
        <v>130</v>
      </c>
      <c r="BM210" s="196" t="s">
        <v>566</v>
      </c>
    </row>
    <row r="211" spans="1:65" s="2" customFormat="1" ht="11.25">
      <c r="A211" s="33"/>
      <c r="B211" s="34"/>
      <c r="C211" s="35"/>
      <c r="D211" s="198" t="s">
        <v>132</v>
      </c>
      <c r="E211" s="35"/>
      <c r="F211" s="199" t="s">
        <v>332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87</v>
      </c>
    </row>
    <row r="212" spans="1:65" s="2" customFormat="1" ht="24.2" customHeight="1">
      <c r="A212" s="33"/>
      <c r="B212" s="34"/>
      <c r="C212" s="214" t="s">
        <v>325</v>
      </c>
      <c r="D212" s="214" t="s">
        <v>320</v>
      </c>
      <c r="E212" s="215" t="s">
        <v>335</v>
      </c>
      <c r="F212" s="216" t="s">
        <v>336</v>
      </c>
      <c r="G212" s="217" t="s">
        <v>136</v>
      </c>
      <c r="H212" s="218">
        <v>2</v>
      </c>
      <c r="I212" s="219"/>
      <c r="J212" s="220">
        <f>ROUND(I212*H212,2)</f>
        <v>0</v>
      </c>
      <c r="K212" s="216" t="s">
        <v>129</v>
      </c>
      <c r="L212" s="221"/>
      <c r="M212" s="222" t="s">
        <v>1</v>
      </c>
      <c r="N212" s="223" t="s">
        <v>42</v>
      </c>
      <c r="O212" s="70"/>
      <c r="P212" s="194">
        <f>O212*H212</f>
        <v>0</v>
      </c>
      <c r="Q212" s="194">
        <v>1.23475</v>
      </c>
      <c r="R212" s="194">
        <f>Q212*H212</f>
        <v>2.4695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170</v>
      </c>
      <c r="AT212" s="196" t="s">
        <v>320</v>
      </c>
      <c r="AU212" s="196" t="s">
        <v>87</v>
      </c>
      <c r="AY212" s="16" t="s">
        <v>122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130</v>
      </c>
      <c r="BM212" s="196" t="s">
        <v>567</v>
      </c>
    </row>
    <row r="213" spans="1:65" s="2" customFormat="1" ht="11.25">
      <c r="A213" s="33"/>
      <c r="B213" s="34"/>
      <c r="C213" s="35"/>
      <c r="D213" s="198" t="s">
        <v>132</v>
      </c>
      <c r="E213" s="35"/>
      <c r="F213" s="199" t="s">
        <v>336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87</v>
      </c>
    </row>
    <row r="214" spans="1:65" s="2" customFormat="1" ht="24.2" customHeight="1">
      <c r="A214" s="33"/>
      <c r="B214" s="34"/>
      <c r="C214" s="214" t="s">
        <v>330</v>
      </c>
      <c r="D214" s="214" t="s">
        <v>320</v>
      </c>
      <c r="E214" s="215" t="s">
        <v>351</v>
      </c>
      <c r="F214" s="216" t="s">
        <v>352</v>
      </c>
      <c r="G214" s="217" t="s">
        <v>136</v>
      </c>
      <c r="H214" s="218">
        <v>898</v>
      </c>
      <c r="I214" s="219"/>
      <c r="J214" s="220">
        <f>ROUND(I214*H214,2)</f>
        <v>0</v>
      </c>
      <c r="K214" s="216" t="s">
        <v>129</v>
      </c>
      <c r="L214" s="221"/>
      <c r="M214" s="222" t="s">
        <v>1</v>
      </c>
      <c r="N214" s="223" t="s">
        <v>42</v>
      </c>
      <c r="O214" s="70"/>
      <c r="P214" s="194">
        <f>O214*H214</f>
        <v>0</v>
      </c>
      <c r="Q214" s="194">
        <v>0.32700000000000001</v>
      </c>
      <c r="R214" s="194">
        <f>Q214*H214</f>
        <v>293.64600000000002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170</v>
      </c>
      <c r="AT214" s="196" t="s">
        <v>320</v>
      </c>
      <c r="AU214" s="196" t="s">
        <v>87</v>
      </c>
      <c r="AY214" s="16" t="s">
        <v>122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130</v>
      </c>
      <c r="BM214" s="196" t="s">
        <v>568</v>
      </c>
    </row>
    <row r="215" spans="1:65" s="2" customFormat="1" ht="11.25">
      <c r="A215" s="33"/>
      <c r="B215" s="34"/>
      <c r="C215" s="35"/>
      <c r="D215" s="198" t="s">
        <v>132</v>
      </c>
      <c r="E215" s="35"/>
      <c r="F215" s="199" t="s">
        <v>352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87</v>
      </c>
    </row>
    <row r="216" spans="1:65" s="2" customFormat="1" ht="24.2" customHeight="1">
      <c r="A216" s="33"/>
      <c r="B216" s="34"/>
      <c r="C216" s="214" t="s">
        <v>334</v>
      </c>
      <c r="D216" s="214" t="s">
        <v>320</v>
      </c>
      <c r="E216" s="215" t="s">
        <v>367</v>
      </c>
      <c r="F216" s="216" t="s">
        <v>368</v>
      </c>
      <c r="G216" s="217" t="s">
        <v>136</v>
      </c>
      <c r="H216" s="218">
        <v>64</v>
      </c>
      <c r="I216" s="219"/>
      <c r="J216" s="220">
        <f>ROUND(I216*H216,2)</f>
        <v>0</v>
      </c>
      <c r="K216" s="216" t="s">
        <v>129</v>
      </c>
      <c r="L216" s="221"/>
      <c r="M216" s="222" t="s">
        <v>1</v>
      </c>
      <c r="N216" s="223" t="s">
        <v>42</v>
      </c>
      <c r="O216" s="70"/>
      <c r="P216" s="194">
        <f>O216*H216</f>
        <v>0</v>
      </c>
      <c r="Q216" s="194">
        <v>9.7000000000000003E-2</v>
      </c>
      <c r="R216" s="194">
        <f>Q216*H216</f>
        <v>6.2080000000000002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170</v>
      </c>
      <c r="AT216" s="196" t="s">
        <v>320</v>
      </c>
      <c r="AU216" s="196" t="s">
        <v>87</v>
      </c>
      <c r="AY216" s="16" t="s">
        <v>122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130</v>
      </c>
      <c r="BM216" s="196" t="s">
        <v>569</v>
      </c>
    </row>
    <row r="217" spans="1:65" s="2" customFormat="1" ht="11.25">
      <c r="A217" s="33"/>
      <c r="B217" s="34"/>
      <c r="C217" s="35"/>
      <c r="D217" s="198" t="s">
        <v>132</v>
      </c>
      <c r="E217" s="35"/>
      <c r="F217" s="199" t="s">
        <v>368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87</v>
      </c>
    </row>
    <row r="218" spans="1:65" s="2" customFormat="1" ht="24.2" customHeight="1">
      <c r="A218" s="33"/>
      <c r="B218" s="34"/>
      <c r="C218" s="214" t="s">
        <v>338</v>
      </c>
      <c r="D218" s="214" t="s">
        <v>320</v>
      </c>
      <c r="E218" s="215" t="s">
        <v>371</v>
      </c>
      <c r="F218" s="216" t="s">
        <v>372</v>
      </c>
      <c r="G218" s="217" t="s">
        <v>136</v>
      </c>
      <c r="H218" s="218">
        <v>126</v>
      </c>
      <c r="I218" s="219"/>
      <c r="J218" s="220">
        <f>ROUND(I218*H218,2)</f>
        <v>0</v>
      </c>
      <c r="K218" s="216" t="s">
        <v>129</v>
      </c>
      <c r="L218" s="221"/>
      <c r="M218" s="222" t="s">
        <v>1</v>
      </c>
      <c r="N218" s="223" t="s">
        <v>42</v>
      </c>
      <c r="O218" s="70"/>
      <c r="P218" s="194">
        <f>O218*H218</f>
        <v>0</v>
      </c>
      <c r="Q218" s="194">
        <v>8.5199999999999998E-3</v>
      </c>
      <c r="R218" s="194">
        <f>Q218*H218</f>
        <v>1.07352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170</v>
      </c>
      <c r="AT218" s="196" t="s">
        <v>320</v>
      </c>
      <c r="AU218" s="196" t="s">
        <v>87</v>
      </c>
      <c r="AY218" s="16" t="s">
        <v>122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130</v>
      </c>
      <c r="BM218" s="196" t="s">
        <v>570</v>
      </c>
    </row>
    <row r="219" spans="1:65" s="2" customFormat="1" ht="11.25">
      <c r="A219" s="33"/>
      <c r="B219" s="34"/>
      <c r="C219" s="35"/>
      <c r="D219" s="198" t="s">
        <v>132</v>
      </c>
      <c r="E219" s="35"/>
      <c r="F219" s="199" t="s">
        <v>372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87</v>
      </c>
    </row>
    <row r="220" spans="1:65" s="2" customFormat="1" ht="14.45" customHeight="1">
      <c r="A220" s="33"/>
      <c r="B220" s="34"/>
      <c r="C220" s="214" t="s">
        <v>342</v>
      </c>
      <c r="D220" s="214" t="s">
        <v>320</v>
      </c>
      <c r="E220" s="215" t="s">
        <v>571</v>
      </c>
      <c r="F220" s="216" t="s">
        <v>572</v>
      </c>
      <c r="G220" s="217" t="s">
        <v>136</v>
      </c>
      <c r="H220" s="218">
        <v>2</v>
      </c>
      <c r="I220" s="219"/>
      <c r="J220" s="220">
        <f>ROUND(I220*H220,2)</f>
        <v>0</v>
      </c>
      <c r="K220" s="216" t="s">
        <v>1</v>
      </c>
      <c r="L220" s="221"/>
      <c r="M220" s="222" t="s">
        <v>1</v>
      </c>
      <c r="N220" s="223" t="s">
        <v>42</v>
      </c>
      <c r="O220" s="70"/>
      <c r="P220" s="194">
        <f>O220*H220</f>
        <v>0</v>
      </c>
      <c r="Q220" s="194">
        <v>8.5199999999999998E-3</v>
      </c>
      <c r="R220" s="194">
        <f>Q220*H220</f>
        <v>1.704E-2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170</v>
      </c>
      <c r="AT220" s="196" t="s">
        <v>320</v>
      </c>
      <c r="AU220" s="196" t="s">
        <v>87</v>
      </c>
      <c r="AY220" s="16" t="s">
        <v>122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130</v>
      </c>
      <c r="BM220" s="196" t="s">
        <v>573</v>
      </c>
    </row>
    <row r="221" spans="1:65" s="2" customFormat="1" ht="11.25">
      <c r="A221" s="33"/>
      <c r="B221" s="34"/>
      <c r="C221" s="35"/>
      <c r="D221" s="198" t="s">
        <v>132</v>
      </c>
      <c r="E221" s="35"/>
      <c r="F221" s="199" t="s">
        <v>572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87</v>
      </c>
    </row>
    <row r="222" spans="1:65" s="2" customFormat="1" ht="24.2" customHeight="1">
      <c r="A222" s="33"/>
      <c r="B222" s="34"/>
      <c r="C222" s="214" t="s">
        <v>346</v>
      </c>
      <c r="D222" s="214" t="s">
        <v>320</v>
      </c>
      <c r="E222" s="215" t="s">
        <v>375</v>
      </c>
      <c r="F222" s="216" t="s">
        <v>376</v>
      </c>
      <c r="G222" s="217" t="s">
        <v>136</v>
      </c>
      <c r="H222" s="218">
        <v>512</v>
      </c>
      <c r="I222" s="219"/>
      <c r="J222" s="220">
        <f>ROUND(I222*H222,2)</f>
        <v>0</v>
      </c>
      <c r="K222" s="216" t="s">
        <v>129</v>
      </c>
      <c r="L222" s="221"/>
      <c r="M222" s="222" t="s">
        <v>1</v>
      </c>
      <c r="N222" s="223" t="s">
        <v>42</v>
      </c>
      <c r="O222" s="70"/>
      <c r="P222" s="194">
        <f>O222*H222</f>
        <v>0</v>
      </c>
      <c r="Q222" s="194">
        <v>5.1999999999999995E-4</v>
      </c>
      <c r="R222" s="194">
        <f>Q222*H222</f>
        <v>0.26623999999999998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170</v>
      </c>
      <c r="AT222" s="196" t="s">
        <v>320</v>
      </c>
      <c r="AU222" s="196" t="s">
        <v>87</v>
      </c>
      <c r="AY222" s="16" t="s">
        <v>122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130</v>
      </c>
      <c r="BM222" s="196" t="s">
        <v>574</v>
      </c>
    </row>
    <row r="223" spans="1:65" s="2" customFormat="1" ht="11.25">
      <c r="A223" s="33"/>
      <c r="B223" s="34"/>
      <c r="C223" s="35"/>
      <c r="D223" s="198" t="s">
        <v>132</v>
      </c>
      <c r="E223" s="35"/>
      <c r="F223" s="199" t="s">
        <v>376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87</v>
      </c>
    </row>
    <row r="224" spans="1:65" s="2" customFormat="1" ht="24.2" customHeight="1">
      <c r="A224" s="33"/>
      <c r="B224" s="34"/>
      <c r="C224" s="214" t="s">
        <v>350</v>
      </c>
      <c r="D224" s="214" t="s">
        <v>320</v>
      </c>
      <c r="E224" s="215" t="s">
        <v>379</v>
      </c>
      <c r="F224" s="216" t="s">
        <v>380</v>
      </c>
      <c r="G224" s="217" t="s">
        <v>136</v>
      </c>
      <c r="H224" s="218">
        <v>512</v>
      </c>
      <c r="I224" s="219"/>
      <c r="J224" s="220">
        <f>ROUND(I224*H224,2)</f>
        <v>0</v>
      </c>
      <c r="K224" s="216" t="s">
        <v>129</v>
      </c>
      <c r="L224" s="221"/>
      <c r="M224" s="222" t="s">
        <v>1</v>
      </c>
      <c r="N224" s="223" t="s">
        <v>42</v>
      </c>
      <c r="O224" s="70"/>
      <c r="P224" s="194">
        <f>O224*H224</f>
        <v>0</v>
      </c>
      <c r="Q224" s="194">
        <v>9.0000000000000006E-5</v>
      </c>
      <c r="R224" s="194">
        <f>Q224*H224</f>
        <v>4.6080000000000003E-2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170</v>
      </c>
      <c r="AT224" s="196" t="s">
        <v>320</v>
      </c>
      <c r="AU224" s="196" t="s">
        <v>87</v>
      </c>
      <c r="AY224" s="16" t="s">
        <v>122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130</v>
      </c>
      <c r="BM224" s="196" t="s">
        <v>575</v>
      </c>
    </row>
    <row r="225" spans="1:65" s="2" customFormat="1" ht="11.25">
      <c r="A225" s="33"/>
      <c r="B225" s="34"/>
      <c r="C225" s="35"/>
      <c r="D225" s="198" t="s">
        <v>132</v>
      </c>
      <c r="E225" s="35"/>
      <c r="F225" s="199" t="s">
        <v>380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87</v>
      </c>
    </row>
    <row r="226" spans="1:65" s="2" customFormat="1" ht="24.2" customHeight="1">
      <c r="A226" s="33"/>
      <c r="B226" s="34"/>
      <c r="C226" s="214" t="s">
        <v>354</v>
      </c>
      <c r="D226" s="214" t="s">
        <v>320</v>
      </c>
      <c r="E226" s="215" t="s">
        <v>383</v>
      </c>
      <c r="F226" s="216" t="s">
        <v>384</v>
      </c>
      <c r="G226" s="217" t="s">
        <v>136</v>
      </c>
      <c r="H226" s="218">
        <v>256</v>
      </c>
      <c r="I226" s="219"/>
      <c r="J226" s="220">
        <f>ROUND(I226*H226,2)</f>
        <v>0</v>
      </c>
      <c r="K226" s="216" t="s">
        <v>129</v>
      </c>
      <c r="L226" s="221"/>
      <c r="M226" s="222" t="s">
        <v>1</v>
      </c>
      <c r="N226" s="223" t="s">
        <v>42</v>
      </c>
      <c r="O226" s="70"/>
      <c r="P226" s="194">
        <f>O226*H226</f>
        <v>0</v>
      </c>
      <c r="Q226" s="194">
        <v>1.23E-3</v>
      </c>
      <c r="R226" s="194">
        <f>Q226*H226</f>
        <v>0.31487999999999999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170</v>
      </c>
      <c r="AT226" s="196" t="s">
        <v>320</v>
      </c>
      <c r="AU226" s="196" t="s">
        <v>87</v>
      </c>
      <c r="AY226" s="16" t="s">
        <v>122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130</v>
      </c>
      <c r="BM226" s="196" t="s">
        <v>576</v>
      </c>
    </row>
    <row r="227" spans="1:65" s="2" customFormat="1" ht="11.25">
      <c r="A227" s="33"/>
      <c r="B227" s="34"/>
      <c r="C227" s="35"/>
      <c r="D227" s="198" t="s">
        <v>132</v>
      </c>
      <c r="E227" s="35"/>
      <c r="F227" s="199" t="s">
        <v>384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132</v>
      </c>
      <c r="AU227" s="16" t="s">
        <v>87</v>
      </c>
    </row>
    <row r="228" spans="1:65" s="2" customFormat="1" ht="24.2" customHeight="1">
      <c r="A228" s="33"/>
      <c r="B228" s="34"/>
      <c r="C228" s="214" t="s">
        <v>358</v>
      </c>
      <c r="D228" s="214" t="s">
        <v>320</v>
      </c>
      <c r="E228" s="215" t="s">
        <v>387</v>
      </c>
      <c r="F228" s="216" t="s">
        <v>388</v>
      </c>
      <c r="G228" s="217" t="s">
        <v>136</v>
      </c>
      <c r="H228" s="218">
        <v>148</v>
      </c>
      <c r="I228" s="219"/>
      <c r="J228" s="220">
        <f>ROUND(I228*H228,2)</f>
        <v>0</v>
      </c>
      <c r="K228" s="216" t="s">
        <v>129</v>
      </c>
      <c r="L228" s="221"/>
      <c r="M228" s="222" t="s">
        <v>1</v>
      </c>
      <c r="N228" s="223" t="s">
        <v>42</v>
      </c>
      <c r="O228" s="70"/>
      <c r="P228" s="194">
        <f>O228*H228</f>
        <v>0</v>
      </c>
      <c r="Q228" s="194">
        <v>1.8000000000000001E-4</v>
      </c>
      <c r="R228" s="194">
        <f>Q228*H228</f>
        <v>2.664E-2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170</v>
      </c>
      <c r="AT228" s="196" t="s">
        <v>320</v>
      </c>
      <c r="AU228" s="196" t="s">
        <v>87</v>
      </c>
      <c r="AY228" s="16" t="s">
        <v>122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130</v>
      </c>
      <c r="BM228" s="196" t="s">
        <v>577</v>
      </c>
    </row>
    <row r="229" spans="1:65" s="2" customFormat="1" ht="11.25">
      <c r="A229" s="33"/>
      <c r="B229" s="34"/>
      <c r="C229" s="35"/>
      <c r="D229" s="198" t="s">
        <v>132</v>
      </c>
      <c r="E229" s="35"/>
      <c r="F229" s="199" t="s">
        <v>388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87</v>
      </c>
    </row>
    <row r="230" spans="1:65" s="2" customFormat="1" ht="24.2" customHeight="1">
      <c r="A230" s="33"/>
      <c r="B230" s="34"/>
      <c r="C230" s="214" t="s">
        <v>362</v>
      </c>
      <c r="D230" s="214" t="s">
        <v>320</v>
      </c>
      <c r="E230" s="215" t="s">
        <v>391</v>
      </c>
      <c r="F230" s="216" t="s">
        <v>392</v>
      </c>
      <c r="G230" s="217" t="s">
        <v>136</v>
      </c>
      <c r="H230" s="218">
        <v>128</v>
      </c>
      <c r="I230" s="219"/>
      <c r="J230" s="220">
        <f>ROUND(I230*H230,2)</f>
        <v>0</v>
      </c>
      <c r="K230" s="216" t="s">
        <v>129</v>
      </c>
      <c r="L230" s="221"/>
      <c r="M230" s="222" t="s">
        <v>1</v>
      </c>
      <c r="N230" s="223" t="s">
        <v>42</v>
      </c>
      <c r="O230" s="70"/>
      <c r="P230" s="194">
        <f>O230*H230</f>
        <v>0</v>
      </c>
      <c r="Q230" s="194">
        <v>9.0000000000000006E-5</v>
      </c>
      <c r="R230" s="194">
        <f>Q230*H230</f>
        <v>1.1520000000000001E-2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170</v>
      </c>
      <c r="AT230" s="196" t="s">
        <v>320</v>
      </c>
      <c r="AU230" s="196" t="s">
        <v>87</v>
      </c>
      <c r="AY230" s="16" t="s">
        <v>122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130</v>
      </c>
      <c r="BM230" s="196" t="s">
        <v>578</v>
      </c>
    </row>
    <row r="231" spans="1:65" s="2" customFormat="1" ht="11.25">
      <c r="A231" s="33"/>
      <c r="B231" s="34"/>
      <c r="C231" s="35"/>
      <c r="D231" s="198" t="s">
        <v>132</v>
      </c>
      <c r="E231" s="35"/>
      <c r="F231" s="199" t="s">
        <v>392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132</v>
      </c>
      <c r="AU231" s="16" t="s">
        <v>87</v>
      </c>
    </row>
    <row r="232" spans="1:65" s="2" customFormat="1" ht="24.2" customHeight="1">
      <c r="A232" s="33"/>
      <c r="B232" s="34"/>
      <c r="C232" s="214" t="s">
        <v>366</v>
      </c>
      <c r="D232" s="214" t="s">
        <v>320</v>
      </c>
      <c r="E232" s="215" t="s">
        <v>395</v>
      </c>
      <c r="F232" s="216" t="s">
        <v>396</v>
      </c>
      <c r="G232" s="217" t="s">
        <v>136</v>
      </c>
      <c r="H232" s="218">
        <v>32</v>
      </c>
      <c r="I232" s="219"/>
      <c r="J232" s="220">
        <f>ROUND(I232*H232,2)</f>
        <v>0</v>
      </c>
      <c r="K232" s="216" t="s">
        <v>129</v>
      </c>
      <c r="L232" s="221"/>
      <c r="M232" s="222" t="s">
        <v>1</v>
      </c>
      <c r="N232" s="223" t="s">
        <v>42</v>
      </c>
      <c r="O232" s="70"/>
      <c r="P232" s="194">
        <f>O232*H232</f>
        <v>0</v>
      </c>
      <c r="Q232" s="194">
        <v>2.5999999999999998E-4</v>
      </c>
      <c r="R232" s="194">
        <f>Q232*H232</f>
        <v>8.3199999999999993E-3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170</v>
      </c>
      <c r="AT232" s="196" t="s">
        <v>320</v>
      </c>
      <c r="AU232" s="196" t="s">
        <v>87</v>
      </c>
      <c r="AY232" s="16" t="s">
        <v>122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130</v>
      </c>
      <c r="BM232" s="196" t="s">
        <v>579</v>
      </c>
    </row>
    <row r="233" spans="1:65" s="2" customFormat="1" ht="11.25">
      <c r="A233" s="33"/>
      <c r="B233" s="34"/>
      <c r="C233" s="35"/>
      <c r="D233" s="198" t="s">
        <v>132</v>
      </c>
      <c r="E233" s="35"/>
      <c r="F233" s="199" t="s">
        <v>396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132</v>
      </c>
      <c r="AU233" s="16" t="s">
        <v>87</v>
      </c>
    </row>
    <row r="234" spans="1:65" s="2" customFormat="1" ht="24.2" customHeight="1">
      <c r="A234" s="33"/>
      <c r="B234" s="34"/>
      <c r="C234" s="214" t="s">
        <v>370</v>
      </c>
      <c r="D234" s="214" t="s">
        <v>320</v>
      </c>
      <c r="E234" s="215" t="s">
        <v>399</v>
      </c>
      <c r="F234" s="216" t="s">
        <v>400</v>
      </c>
      <c r="G234" s="217" t="s">
        <v>136</v>
      </c>
      <c r="H234" s="218">
        <v>8</v>
      </c>
      <c r="I234" s="219"/>
      <c r="J234" s="220">
        <f>ROUND(I234*H234,2)</f>
        <v>0</v>
      </c>
      <c r="K234" s="216" t="s">
        <v>129</v>
      </c>
      <c r="L234" s="221"/>
      <c r="M234" s="222" t="s">
        <v>1</v>
      </c>
      <c r="N234" s="223" t="s">
        <v>42</v>
      </c>
      <c r="O234" s="70"/>
      <c r="P234" s="194">
        <f>O234*H234</f>
        <v>0</v>
      </c>
      <c r="Q234" s="194">
        <v>0.21456</v>
      </c>
      <c r="R234" s="194">
        <f>Q234*H234</f>
        <v>1.71648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170</v>
      </c>
      <c r="AT234" s="196" t="s">
        <v>320</v>
      </c>
      <c r="AU234" s="196" t="s">
        <v>87</v>
      </c>
      <c r="AY234" s="16" t="s">
        <v>122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130</v>
      </c>
      <c r="BM234" s="196" t="s">
        <v>580</v>
      </c>
    </row>
    <row r="235" spans="1:65" s="2" customFormat="1" ht="11.25">
      <c r="A235" s="33"/>
      <c r="B235" s="34"/>
      <c r="C235" s="35"/>
      <c r="D235" s="198" t="s">
        <v>132</v>
      </c>
      <c r="E235" s="35"/>
      <c r="F235" s="199" t="s">
        <v>400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132</v>
      </c>
      <c r="AU235" s="16" t="s">
        <v>87</v>
      </c>
    </row>
    <row r="236" spans="1:65" s="2" customFormat="1" ht="24.2" customHeight="1">
      <c r="A236" s="33"/>
      <c r="B236" s="34"/>
      <c r="C236" s="214" t="s">
        <v>374</v>
      </c>
      <c r="D236" s="214" t="s">
        <v>320</v>
      </c>
      <c r="E236" s="215" t="s">
        <v>581</v>
      </c>
      <c r="F236" s="216" t="s">
        <v>582</v>
      </c>
      <c r="G236" s="217" t="s">
        <v>136</v>
      </c>
      <c r="H236" s="218">
        <v>1</v>
      </c>
      <c r="I236" s="219"/>
      <c r="J236" s="220">
        <f>ROUND(I236*H236,2)</f>
        <v>0</v>
      </c>
      <c r="K236" s="216" t="s">
        <v>129</v>
      </c>
      <c r="L236" s="221"/>
      <c r="M236" s="222" t="s">
        <v>1</v>
      </c>
      <c r="N236" s="223" t="s">
        <v>42</v>
      </c>
      <c r="O236" s="70"/>
      <c r="P236" s="194">
        <f>O236*H236</f>
        <v>0</v>
      </c>
      <c r="Q236" s="194">
        <v>1.36</v>
      </c>
      <c r="R236" s="194">
        <f>Q236*H236</f>
        <v>1.36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170</v>
      </c>
      <c r="AT236" s="196" t="s">
        <v>320</v>
      </c>
      <c r="AU236" s="196" t="s">
        <v>87</v>
      </c>
      <c r="AY236" s="16" t="s">
        <v>122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85</v>
      </c>
      <c r="BK236" s="197">
        <f>ROUND(I236*H236,2)</f>
        <v>0</v>
      </c>
      <c r="BL236" s="16" t="s">
        <v>130</v>
      </c>
      <c r="BM236" s="196" t="s">
        <v>583</v>
      </c>
    </row>
    <row r="237" spans="1:65" s="2" customFormat="1" ht="11.25">
      <c r="A237" s="33"/>
      <c r="B237" s="34"/>
      <c r="C237" s="35"/>
      <c r="D237" s="198" t="s">
        <v>132</v>
      </c>
      <c r="E237" s="35"/>
      <c r="F237" s="199" t="s">
        <v>582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87</v>
      </c>
    </row>
    <row r="238" spans="1:65" s="12" customFormat="1" ht="25.9" customHeight="1">
      <c r="B238" s="169"/>
      <c r="C238" s="170"/>
      <c r="D238" s="171" t="s">
        <v>76</v>
      </c>
      <c r="E238" s="172" t="s">
        <v>423</v>
      </c>
      <c r="F238" s="172" t="s">
        <v>424</v>
      </c>
      <c r="G238" s="170"/>
      <c r="H238" s="170"/>
      <c r="I238" s="173"/>
      <c r="J238" s="174">
        <f>BK238</f>
        <v>0</v>
      </c>
      <c r="K238" s="170"/>
      <c r="L238" s="175"/>
      <c r="M238" s="176"/>
      <c r="N238" s="177"/>
      <c r="O238" s="177"/>
      <c r="P238" s="178">
        <f>SUM(P239:P273)</f>
        <v>0</v>
      </c>
      <c r="Q238" s="177"/>
      <c r="R238" s="178">
        <f>SUM(R239:R273)</f>
        <v>0</v>
      </c>
      <c r="S238" s="177"/>
      <c r="T238" s="179">
        <f>SUM(T239:T273)</f>
        <v>0</v>
      </c>
      <c r="AR238" s="180" t="s">
        <v>130</v>
      </c>
      <c r="AT238" s="181" t="s">
        <v>76</v>
      </c>
      <c r="AU238" s="181" t="s">
        <v>77</v>
      </c>
      <c r="AY238" s="180" t="s">
        <v>122</v>
      </c>
      <c r="BK238" s="182">
        <f>SUM(BK239:BK273)</f>
        <v>0</v>
      </c>
    </row>
    <row r="239" spans="1:65" s="2" customFormat="1" ht="24.2" customHeight="1">
      <c r="A239" s="33"/>
      <c r="B239" s="34"/>
      <c r="C239" s="185" t="s">
        <v>378</v>
      </c>
      <c r="D239" s="185" t="s">
        <v>125</v>
      </c>
      <c r="E239" s="186" t="s">
        <v>426</v>
      </c>
      <c r="F239" s="187" t="s">
        <v>427</v>
      </c>
      <c r="G239" s="188" t="s">
        <v>160</v>
      </c>
      <c r="H239" s="189">
        <v>0.52900000000000003</v>
      </c>
      <c r="I239" s="190"/>
      <c r="J239" s="191">
        <f>ROUND(I239*H239,2)</f>
        <v>0</v>
      </c>
      <c r="K239" s="187" t="s">
        <v>129</v>
      </c>
      <c r="L239" s="38"/>
      <c r="M239" s="192" t="s">
        <v>1</v>
      </c>
      <c r="N239" s="193" t="s">
        <v>42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428</v>
      </c>
      <c r="AT239" s="196" t="s">
        <v>125</v>
      </c>
      <c r="AU239" s="196" t="s">
        <v>85</v>
      </c>
      <c r="AY239" s="16" t="s">
        <v>122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85</v>
      </c>
      <c r="BK239" s="197">
        <f>ROUND(I239*H239,2)</f>
        <v>0</v>
      </c>
      <c r="BL239" s="16" t="s">
        <v>428</v>
      </c>
      <c r="BM239" s="196" t="s">
        <v>584</v>
      </c>
    </row>
    <row r="240" spans="1:65" s="2" customFormat="1" ht="29.25">
      <c r="A240" s="33"/>
      <c r="B240" s="34"/>
      <c r="C240" s="35"/>
      <c r="D240" s="198" t="s">
        <v>132</v>
      </c>
      <c r="E240" s="35"/>
      <c r="F240" s="199" t="s">
        <v>430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132</v>
      </c>
      <c r="AU240" s="16" t="s">
        <v>85</v>
      </c>
    </row>
    <row r="241" spans="1:65" s="2" customFormat="1" ht="37.9" customHeight="1">
      <c r="A241" s="33"/>
      <c r="B241" s="34"/>
      <c r="C241" s="185" t="s">
        <v>382</v>
      </c>
      <c r="D241" s="185" t="s">
        <v>125</v>
      </c>
      <c r="E241" s="186" t="s">
        <v>432</v>
      </c>
      <c r="F241" s="187" t="s">
        <v>433</v>
      </c>
      <c r="G241" s="188" t="s">
        <v>136</v>
      </c>
      <c r="H241" s="189">
        <v>1</v>
      </c>
      <c r="I241" s="190"/>
      <c r="J241" s="191">
        <f>ROUND(I241*H241,2)</f>
        <v>0</v>
      </c>
      <c r="K241" s="187" t="s">
        <v>129</v>
      </c>
      <c r="L241" s="38"/>
      <c r="M241" s="192" t="s">
        <v>1</v>
      </c>
      <c r="N241" s="193" t="s">
        <v>42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428</v>
      </c>
      <c r="AT241" s="196" t="s">
        <v>125</v>
      </c>
      <c r="AU241" s="196" t="s">
        <v>85</v>
      </c>
      <c r="AY241" s="16" t="s">
        <v>122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85</v>
      </c>
      <c r="BK241" s="197">
        <f>ROUND(I241*H241,2)</f>
        <v>0</v>
      </c>
      <c r="BL241" s="16" t="s">
        <v>428</v>
      </c>
      <c r="BM241" s="196" t="s">
        <v>585</v>
      </c>
    </row>
    <row r="242" spans="1:65" s="2" customFormat="1" ht="68.25">
      <c r="A242" s="33"/>
      <c r="B242" s="34"/>
      <c r="C242" s="35"/>
      <c r="D242" s="198" t="s">
        <v>132</v>
      </c>
      <c r="E242" s="35"/>
      <c r="F242" s="199" t="s">
        <v>435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132</v>
      </c>
      <c r="AU242" s="16" t="s">
        <v>85</v>
      </c>
    </row>
    <row r="243" spans="1:65" s="13" customFormat="1" ht="11.25">
      <c r="B243" s="203"/>
      <c r="C243" s="204"/>
      <c r="D243" s="198" t="s">
        <v>145</v>
      </c>
      <c r="E243" s="205" t="s">
        <v>1</v>
      </c>
      <c r="F243" s="206" t="s">
        <v>586</v>
      </c>
      <c r="G243" s="204"/>
      <c r="H243" s="207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145</v>
      </c>
      <c r="AU243" s="213" t="s">
        <v>85</v>
      </c>
      <c r="AV243" s="13" t="s">
        <v>87</v>
      </c>
      <c r="AW243" s="13" t="s">
        <v>34</v>
      </c>
      <c r="AX243" s="13" t="s">
        <v>85</v>
      </c>
      <c r="AY243" s="213" t="s">
        <v>122</v>
      </c>
    </row>
    <row r="244" spans="1:65" s="2" customFormat="1" ht="24.2" customHeight="1">
      <c r="A244" s="33"/>
      <c r="B244" s="34"/>
      <c r="C244" s="185" t="s">
        <v>386</v>
      </c>
      <c r="D244" s="185" t="s">
        <v>125</v>
      </c>
      <c r="E244" s="186" t="s">
        <v>587</v>
      </c>
      <c r="F244" s="187" t="s">
        <v>588</v>
      </c>
      <c r="G244" s="188" t="s">
        <v>160</v>
      </c>
      <c r="H244" s="189">
        <v>969.43</v>
      </c>
      <c r="I244" s="190"/>
      <c r="J244" s="191">
        <f>ROUND(I244*H244,2)</f>
        <v>0</v>
      </c>
      <c r="K244" s="187" t="s">
        <v>129</v>
      </c>
      <c r="L244" s="38"/>
      <c r="M244" s="192" t="s">
        <v>1</v>
      </c>
      <c r="N244" s="193" t="s">
        <v>42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428</v>
      </c>
      <c r="AT244" s="196" t="s">
        <v>125</v>
      </c>
      <c r="AU244" s="196" t="s">
        <v>85</v>
      </c>
      <c r="AY244" s="16" t="s">
        <v>122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85</v>
      </c>
      <c r="BK244" s="197">
        <f>ROUND(I244*H244,2)</f>
        <v>0</v>
      </c>
      <c r="BL244" s="16" t="s">
        <v>428</v>
      </c>
      <c r="BM244" s="196" t="s">
        <v>589</v>
      </c>
    </row>
    <row r="245" spans="1:65" s="2" customFormat="1" ht="29.25">
      <c r="A245" s="33"/>
      <c r="B245" s="34"/>
      <c r="C245" s="35"/>
      <c r="D245" s="198" t="s">
        <v>132</v>
      </c>
      <c r="E245" s="35"/>
      <c r="F245" s="199" t="s">
        <v>590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132</v>
      </c>
      <c r="AU245" s="16" t="s">
        <v>85</v>
      </c>
    </row>
    <row r="246" spans="1:65" s="13" customFormat="1" ht="11.25">
      <c r="B246" s="203"/>
      <c r="C246" s="204"/>
      <c r="D246" s="198" t="s">
        <v>145</v>
      </c>
      <c r="E246" s="205" t="s">
        <v>1</v>
      </c>
      <c r="F246" s="206" t="s">
        <v>591</v>
      </c>
      <c r="G246" s="204"/>
      <c r="H246" s="207">
        <v>969.43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145</v>
      </c>
      <c r="AU246" s="213" t="s">
        <v>85</v>
      </c>
      <c r="AV246" s="13" t="s">
        <v>87</v>
      </c>
      <c r="AW246" s="13" t="s">
        <v>34</v>
      </c>
      <c r="AX246" s="13" t="s">
        <v>85</v>
      </c>
      <c r="AY246" s="213" t="s">
        <v>122</v>
      </c>
    </row>
    <row r="247" spans="1:65" s="2" customFormat="1" ht="24.2" customHeight="1">
      <c r="A247" s="33"/>
      <c r="B247" s="34"/>
      <c r="C247" s="185" t="s">
        <v>390</v>
      </c>
      <c r="D247" s="185" t="s">
        <v>125</v>
      </c>
      <c r="E247" s="186" t="s">
        <v>438</v>
      </c>
      <c r="F247" s="187" t="s">
        <v>439</v>
      </c>
      <c r="G247" s="188" t="s">
        <v>160</v>
      </c>
      <c r="H247" s="189">
        <v>969.43</v>
      </c>
      <c r="I247" s="190"/>
      <c r="J247" s="191">
        <f>ROUND(I247*H247,2)</f>
        <v>0</v>
      </c>
      <c r="K247" s="187" t="s">
        <v>129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428</v>
      </c>
      <c r="AT247" s="196" t="s">
        <v>125</v>
      </c>
      <c r="AU247" s="196" t="s">
        <v>85</v>
      </c>
      <c r="AY247" s="16" t="s">
        <v>122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428</v>
      </c>
      <c r="BM247" s="196" t="s">
        <v>592</v>
      </c>
    </row>
    <row r="248" spans="1:65" s="2" customFormat="1" ht="29.25">
      <c r="A248" s="33"/>
      <c r="B248" s="34"/>
      <c r="C248" s="35"/>
      <c r="D248" s="198" t="s">
        <v>132</v>
      </c>
      <c r="E248" s="35"/>
      <c r="F248" s="199" t="s">
        <v>441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132</v>
      </c>
      <c r="AU248" s="16" t="s">
        <v>85</v>
      </c>
    </row>
    <row r="249" spans="1:65" s="13" customFormat="1" ht="11.25">
      <c r="B249" s="203"/>
      <c r="C249" s="204"/>
      <c r="D249" s="198" t="s">
        <v>145</v>
      </c>
      <c r="E249" s="205" t="s">
        <v>1</v>
      </c>
      <c r="F249" s="206" t="s">
        <v>593</v>
      </c>
      <c r="G249" s="204"/>
      <c r="H249" s="207">
        <v>969.43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145</v>
      </c>
      <c r="AU249" s="213" t="s">
        <v>85</v>
      </c>
      <c r="AV249" s="13" t="s">
        <v>87</v>
      </c>
      <c r="AW249" s="13" t="s">
        <v>34</v>
      </c>
      <c r="AX249" s="13" t="s">
        <v>85</v>
      </c>
      <c r="AY249" s="213" t="s">
        <v>122</v>
      </c>
    </row>
    <row r="250" spans="1:65" s="2" customFormat="1" ht="24.2" customHeight="1">
      <c r="A250" s="33"/>
      <c r="B250" s="34"/>
      <c r="C250" s="185" t="s">
        <v>394</v>
      </c>
      <c r="D250" s="185" t="s">
        <v>125</v>
      </c>
      <c r="E250" s="186" t="s">
        <v>446</v>
      </c>
      <c r="F250" s="187" t="s">
        <v>447</v>
      </c>
      <c r="G250" s="188" t="s">
        <v>160</v>
      </c>
      <c r="H250" s="189">
        <v>969.43</v>
      </c>
      <c r="I250" s="190"/>
      <c r="J250" s="191">
        <f>ROUND(I250*H250,2)</f>
        <v>0</v>
      </c>
      <c r="K250" s="187" t="s">
        <v>129</v>
      </c>
      <c r="L250" s="38"/>
      <c r="M250" s="192" t="s">
        <v>1</v>
      </c>
      <c r="N250" s="193" t="s">
        <v>42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428</v>
      </c>
      <c r="AT250" s="196" t="s">
        <v>125</v>
      </c>
      <c r="AU250" s="196" t="s">
        <v>85</v>
      </c>
      <c r="AY250" s="16" t="s">
        <v>122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428</v>
      </c>
      <c r="BM250" s="196" t="s">
        <v>594</v>
      </c>
    </row>
    <row r="251" spans="1:65" s="2" customFormat="1" ht="68.25">
      <c r="A251" s="33"/>
      <c r="B251" s="34"/>
      <c r="C251" s="35"/>
      <c r="D251" s="198" t="s">
        <v>132</v>
      </c>
      <c r="E251" s="35"/>
      <c r="F251" s="199" t="s">
        <v>449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132</v>
      </c>
      <c r="AU251" s="16" t="s">
        <v>85</v>
      </c>
    </row>
    <row r="252" spans="1:65" s="13" customFormat="1" ht="11.25">
      <c r="B252" s="203"/>
      <c r="C252" s="204"/>
      <c r="D252" s="198" t="s">
        <v>145</v>
      </c>
      <c r="E252" s="205" t="s">
        <v>1</v>
      </c>
      <c r="F252" s="206" t="s">
        <v>591</v>
      </c>
      <c r="G252" s="204"/>
      <c r="H252" s="207">
        <v>969.43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145</v>
      </c>
      <c r="AU252" s="213" t="s">
        <v>85</v>
      </c>
      <c r="AV252" s="13" t="s">
        <v>87</v>
      </c>
      <c r="AW252" s="13" t="s">
        <v>34</v>
      </c>
      <c r="AX252" s="13" t="s">
        <v>85</v>
      </c>
      <c r="AY252" s="213" t="s">
        <v>122</v>
      </c>
    </row>
    <row r="253" spans="1:65" s="2" customFormat="1" ht="24.2" customHeight="1">
      <c r="A253" s="33"/>
      <c r="B253" s="34"/>
      <c r="C253" s="185" t="s">
        <v>398</v>
      </c>
      <c r="D253" s="185" t="s">
        <v>125</v>
      </c>
      <c r="E253" s="186" t="s">
        <v>452</v>
      </c>
      <c r="F253" s="187" t="s">
        <v>453</v>
      </c>
      <c r="G253" s="188" t="s">
        <v>160</v>
      </c>
      <c r="H253" s="189">
        <v>1045.354</v>
      </c>
      <c r="I253" s="190"/>
      <c r="J253" s="191">
        <f>ROUND(I253*H253,2)</f>
        <v>0</v>
      </c>
      <c r="K253" s="187" t="s">
        <v>129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428</v>
      </c>
      <c r="AT253" s="196" t="s">
        <v>125</v>
      </c>
      <c r="AU253" s="196" t="s">
        <v>85</v>
      </c>
      <c r="AY253" s="16" t="s">
        <v>122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428</v>
      </c>
      <c r="BM253" s="196" t="s">
        <v>595</v>
      </c>
    </row>
    <row r="254" spans="1:65" s="2" customFormat="1" ht="68.25">
      <c r="A254" s="33"/>
      <c r="B254" s="34"/>
      <c r="C254" s="35"/>
      <c r="D254" s="198" t="s">
        <v>132</v>
      </c>
      <c r="E254" s="35"/>
      <c r="F254" s="199" t="s">
        <v>455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132</v>
      </c>
      <c r="AU254" s="16" t="s">
        <v>85</v>
      </c>
    </row>
    <row r="255" spans="1:65" s="13" customFormat="1" ht="11.25">
      <c r="B255" s="203"/>
      <c r="C255" s="204"/>
      <c r="D255" s="198" t="s">
        <v>145</v>
      </c>
      <c r="E255" s="205" t="s">
        <v>1</v>
      </c>
      <c r="F255" s="206" t="s">
        <v>596</v>
      </c>
      <c r="G255" s="204"/>
      <c r="H255" s="207">
        <v>1045.354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145</v>
      </c>
      <c r="AU255" s="213" t="s">
        <v>85</v>
      </c>
      <c r="AV255" s="13" t="s">
        <v>87</v>
      </c>
      <c r="AW255" s="13" t="s">
        <v>34</v>
      </c>
      <c r="AX255" s="13" t="s">
        <v>85</v>
      </c>
      <c r="AY255" s="213" t="s">
        <v>122</v>
      </c>
    </row>
    <row r="256" spans="1:65" s="2" customFormat="1" ht="24.2" customHeight="1">
      <c r="A256" s="33"/>
      <c r="B256" s="34"/>
      <c r="C256" s="185" t="s">
        <v>402</v>
      </c>
      <c r="D256" s="185" t="s">
        <v>125</v>
      </c>
      <c r="E256" s="186" t="s">
        <v>458</v>
      </c>
      <c r="F256" s="187" t="s">
        <v>459</v>
      </c>
      <c r="G256" s="188" t="s">
        <v>160</v>
      </c>
      <c r="H256" s="189">
        <v>67.158000000000001</v>
      </c>
      <c r="I256" s="190"/>
      <c r="J256" s="191">
        <f>ROUND(I256*H256,2)</f>
        <v>0</v>
      </c>
      <c r="K256" s="187" t="s">
        <v>129</v>
      </c>
      <c r="L256" s="38"/>
      <c r="M256" s="192" t="s">
        <v>1</v>
      </c>
      <c r="N256" s="193" t="s">
        <v>42</v>
      </c>
      <c r="O256" s="70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130</v>
      </c>
      <c r="AT256" s="196" t="s">
        <v>125</v>
      </c>
      <c r="AU256" s="196" t="s">
        <v>85</v>
      </c>
      <c r="AY256" s="16" t="s">
        <v>122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85</v>
      </c>
      <c r="BK256" s="197">
        <f>ROUND(I256*H256,2)</f>
        <v>0</v>
      </c>
      <c r="BL256" s="16" t="s">
        <v>130</v>
      </c>
      <c r="BM256" s="196" t="s">
        <v>597</v>
      </c>
    </row>
    <row r="257" spans="1:65" s="2" customFormat="1" ht="68.25">
      <c r="A257" s="33"/>
      <c r="B257" s="34"/>
      <c r="C257" s="35"/>
      <c r="D257" s="198" t="s">
        <v>132</v>
      </c>
      <c r="E257" s="35"/>
      <c r="F257" s="199" t="s">
        <v>461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132</v>
      </c>
      <c r="AU257" s="16" t="s">
        <v>85</v>
      </c>
    </row>
    <row r="258" spans="1:65" s="13" customFormat="1" ht="11.25">
      <c r="B258" s="203"/>
      <c r="C258" s="204"/>
      <c r="D258" s="198" t="s">
        <v>145</v>
      </c>
      <c r="E258" s="205" t="s">
        <v>1</v>
      </c>
      <c r="F258" s="206" t="s">
        <v>598</v>
      </c>
      <c r="G258" s="204"/>
      <c r="H258" s="207">
        <v>67.158000000000001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145</v>
      </c>
      <c r="AU258" s="213" t="s">
        <v>85</v>
      </c>
      <c r="AV258" s="13" t="s">
        <v>87</v>
      </c>
      <c r="AW258" s="13" t="s">
        <v>34</v>
      </c>
      <c r="AX258" s="13" t="s">
        <v>85</v>
      </c>
      <c r="AY258" s="213" t="s">
        <v>122</v>
      </c>
    </row>
    <row r="259" spans="1:65" s="2" customFormat="1" ht="24.2" customHeight="1">
      <c r="A259" s="33"/>
      <c r="B259" s="34"/>
      <c r="C259" s="185" t="s">
        <v>406</v>
      </c>
      <c r="D259" s="185" t="s">
        <v>125</v>
      </c>
      <c r="E259" s="186" t="s">
        <v>458</v>
      </c>
      <c r="F259" s="187" t="s">
        <v>459</v>
      </c>
      <c r="G259" s="188" t="s">
        <v>160</v>
      </c>
      <c r="H259" s="189">
        <v>293.64600000000002</v>
      </c>
      <c r="I259" s="190"/>
      <c r="J259" s="191">
        <f>ROUND(I259*H259,2)</f>
        <v>0</v>
      </c>
      <c r="K259" s="187" t="s">
        <v>129</v>
      </c>
      <c r="L259" s="38"/>
      <c r="M259" s="192" t="s">
        <v>1</v>
      </c>
      <c r="N259" s="193" t="s">
        <v>42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130</v>
      </c>
      <c r="AT259" s="196" t="s">
        <v>125</v>
      </c>
      <c r="AU259" s="196" t="s">
        <v>85</v>
      </c>
      <c r="AY259" s="16" t="s">
        <v>122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85</v>
      </c>
      <c r="BK259" s="197">
        <f>ROUND(I259*H259,2)</f>
        <v>0</v>
      </c>
      <c r="BL259" s="16" t="s">
        <v>130</v>
      </c>
      <c r="BM259" s="196" t="s">
        <v>599</v>
      </c>
    </row>
    <row r="260" spans="1:65" s="2" customFormat="1" ht="68.25">
      <c r="A260" s="33"/>
      <c r="B260" s="34"/>
      <c r="C260" s="35"/>
      <c r="D260" s="198" t="s">
        <v>132</v>
      </c>
      <c r="E260" s="35"/>
      <c r="F260" s="199" t="s">
        <v>461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132</v>
      </c>
      <c r="AU260" s="16" t="s">
        <v>85</v>
      </c>
    </row>
    <row r="261" spans="1:65" s="13" customFormat="1" ht="11.25">
      <c r="B261" s="203"/>
      <c r="C261" s="204"/>
      <c r="D261" s="198" t="s">
        <v>145</v>
      </c>
      <c r="E261" s="205" t="s">
        <v>1</v>
      </c>
      <c r="F261" s="206" t="s">
        <v>600</v>
      </c>
      <c r="G261" s="204"/>
      <c r="H261" s="207">
        <v>293.64600000000002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145</v>
      </c>
      <c r="AU261" s="213" t="s">
        <v>85</v>
      </c>
      <c r="AV261" s="13" t="s">
        <v>87</v>
      </c>
      <c r="AW261" s="13" t="s">
        <v>34</v>
      </c>
      <c r="AX261" s="13" t="s">
        <v>85</v>
      </c>
      <c r="AY261" s="213" t="s">
        <v>122</v>
      </c>
    </row>
    <row r="262" spans="1:65" s="2" customFormat="1" ht="24.2" customHeight="1">
      <c r="A262" s="33"/>
      <c r="B262" s="34"/>
      <c r="C262" s="185" t="s">
        <v>410</v>
      </c>
      <c r="D262" s="185" t="s">
        <v>125</v>
      </c>
      <c r="E262" s="186" t="s">
        <v>473</v>
      </c>
      <c r="F262" s="187" t="s">
        <v>474</v>
      </c>
      <c r="G262" s="188" t="s">
        <v>160</v>
      </c>
      <c r="H262" s="189">
        <v>6.2080000000000002</v>
      </c>
      <c r="I262" s="190"/>
      <c r="J262" s="191">
        <f>ROUND(I262*H262,2)</f>
        <v>0</v>
      </c>
      <c r="K262" s="187" t="s">
        <v>129</v>
      </c>
      <c r="L262" s="38"/>
      <c r="M262" s="192" t="s">
        <v>1</v>
      </c>
      <c r="N262" s="193" t="s">
        <v>42</v>
      </c>
      <c r="O262" s="70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130</v>
      </c>
      <c r="AT262" s="196" t="s">
        <v>125</v>
      </c>
      <c r="AU262" s="196" t="s">
        <v>85</v>
      </c>
      <c r="AY262" s="16" t="s">
        <v>122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6" t="s">
        <v>85</v>
      </c>
      <c r="BK262" s="197">
        <f>ROUND(I262*H262,2)</f>
        <v>0</v>
      </c>
      <c r="BL262" s="16" t="s">
        <v>130</v>
      </c>
      <c r="BM262" s="196" t="s">
        <v>601</v>
      </c>
    </row>
    <row r="263" spans="1:65" s="2" customFormat="1" ht="68.25">
      <c r="A263" s="33"/>
      <c r="B263" s="34"/>
      <c r="C263" s="35"/>
      <c r="D263" s="198" t="s">
        <v>132</v>
      </c>
      <c r="E263" s="35"/>
      <c r="F263" s="199" t="s">
        <v>476</v>
      </c>
      <c r="G263" s="35"/>
      <c r="H263" s="35"/>
      <c r="I263" s="200"/>
      <c r="J263" s="35"/>
      <c r="K263" s="35"/>
      <c r="L263" s="38"/>
      <c r="M263" s="201"/>
      <c r="N263" s="202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132</v>
      </c>
      <c r="AU263" s="16" t="s">
        <v>85</v>
      </c>
    </row>
    <row r="264" spans="1:65" s="13" customFormat="1" ht="11.25">
      <c r="B264" s="203"/>
      <c r="C264" s="204"/>
      <c r="D264" s="198" t="s">
        <v>145</v>
      </c>
      <c r="E264" s="205" t="s">
        <v>1</v>
      </c>
      <c r="F264" s="206" t="s">
        <v>602</v>
      </c>
      <c r="G264" s="204"/>
      <c r="H264" s="207">
        <v>6.2080000000000002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145</v>
      </c>
      <c r="AU264" s="213" t="s">
        <v>85</v>
      </c>
      <c r="AV264" s="13" t="s">
        <v>87</v>
      </c>
      <c r="AW264" s="13" t="s">
        <v>34</v>
      </c>
      <c r="AX264" s="13" t="s">
        <v>85</v>
      </c>
      <c r="AY264" s="213" t="s">
        <v>122</v>
      </c>
    </row>
    <row r="265" spans="1:65" s="2" customFormat="1" ht="37.9" customHeight="1">
      <c r="A265" s="33"/>
      <c r="B265" s="34"/>
      <c r="C265" s="185" t="s">
        <v>414</v>
      </c>
      <c r="D265" s="185" t="s">
        <v>125</v>
      </c>
      <c r="E265" s="186" t="s">
        <v>479</v>
      </c>
      <c r="F265" s="187" t="s">
        <v>480</v>
      </c>
      <c r="G265" s="188" t="s">
        <v>136</v>
      </c>
      <c r="H265" s="189">
        <v>1</v>
      </c>
      <c r="I265" s="190"/>
      <c r="J265" s="191">
        <f>ROUND(I265*H265,2)</f>
        <v>0</v>
      </c>
      <c r="K265" s="187" t="s">
        <v>129</v>
      </c>
      <c r="L265" s="38"/>
      <c r="M265" s="192" t="s">
        <v>1</v>
      </c>
      <c r="N265" s="193" t="s">
        <v>42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130</v>
      </c>
      <c r="AT265" s="196" t="s">
        <v>125</v>
      </c>
      <c r="AU265" s="196" t="s">
        <v>85</v>
      </c>
      <c r="AY265" s="16" t="s">
        <v>122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85</v>
      </c>
      <c r="BK265" s="197">
        <f>ROUND(I265*H265,2)</f>
        <v>0</v>
      </c>
      <c r="BL265" s="16" t="s">
        <v>130</v>
      </c>
      <c r="BM265" s="196" t="s">
        <v>603</v>
      </c>
    </row>
    <row r="266" spans="1:65" s="2" customFormat="1" ht="68.25">
      <c r="A266" s="33"/>
      <c r="B266" s="34"/>
      <c r="C266" s="35"/>
      <c r="D266" s="198" t="s">
        <v>132</v>
      </c>
      <c r="E266" s="35"/>
      <c r="F266" s="199" t="s">
        <v>482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132</v>
      </c>
      <c r="AU266" s="16" t="s">
        <v>85</v>
      </c>
    </row>
    <row r="267" spans="1:65" s="13" customFormat="1" ht="11.25">
      <c r="B267" s="203"/>
      <c r="C267" s="204"/>
      <c r="D267" s="198" t="s">
        <v>145</v>
      </c>
      <c r="E267" s="205" t="s">
        <v>1</v>
      </c>
      <c r="F267" s="206" t="s">
        <v>604</v>
      </c>
      <c r="G267" s="204"/>
      <c r="H267" s="207">
        <v>1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145</v>
      </c>
      <c r="AU267" s="213" t="s">
        <v>85</v>
      </c>
      <c r="AV267" s="13" t="s">
        <v>87</v>
      </c>
      <c r="AW267" s="13" t="s">
        <v>34</v>
      </c>
      <c r="AX267" s="13" t="s">
        <v>85</v>
      </c>
      <c r="AY267" s="213" t="s">
        <v>122</v>
      </c>
    </row>
    <row r="268" spans="1:65" s="2" customFormat="1" ht="37.9" customHeight="1">
      <c r="A268" s="33"/>
      <c r="B268" s="34"/>
      <c r="C268" s="185" t="s">
        <v>419</v>
      </c>
      <c r="D268" s="185" t="s">
        <v>125</v>
      </c>
      <c r="E268" s="186" t="s">
        <v>605</v>
      </c>
      <c r="F268" s="187" t="s">
        <v>606</v>
      </c>
      <c r="G268" s="188" t="s">
        <v>136</v>
      </c>
      <c r="H268" s="189">
        <v>1</v>
      </c>
      <c r="I268" s="190"/>
      <c r="J268" s="191">
        <f>ROUND(I268*H268,2)</f>
        <v>0</v>
      </c>
      <c r="K268" s="187" t="s">
        <v>129</v>
      </c>
      <c r="L268" s="38"/>
      <c r="M268" s="192" t="s">
        <v>1</v>
      </c>
      <c r="N268" s="193" t="s">
        <v>42</v>
      </c>
      <c r="O268" s="70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6" t="s">
        <v>130</v>
      </c>
      <c r="AT268" s="196" t="s">
        <v>125</v>
      </c>
      <c r="AU268" s="196" t="s">
        <v>85</v>
      </c>
      <c r="AY268" s="16" t="s">
        <v>122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6" t="s">
        <v>85</v>
      </c>
      <c r="BK268" s="197">
        <f>ROUND(I268*H268,2)</f>
        <v>0</v>
      </c>
      <c r="BL268" s="16" t="s">
        <v>130</v>
      </c>
      <c r="BM268" s="196" t="s">
        <v>607</v>
      </c>
    </row>
    <row r="269" spans="1:65" s="2" customFormat="1" ht="68.25">
      <c r="A269" s="33"/>
      <c r="B269" s="34"/>
      <c r="C269" s="35"/>
      <c r="D269" s="198" t="s">
        <v>132</v>
      </c>
      <c r="E269" s="35"/>
      <c r="F269" s="199" t="s">
        <v>608</v>
      </c>
      <c r="G269" s="35"/>
      <c r="H269" s="35"/>
      <c r="I269" s="200"/>
      <c r="J269" s="35"/>
      <c r="K269" s="35"/>
      <c r="L269" s="38"/>
      <c r="M269" s="201"/>
      <c r="N269" s="202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132</v>
      </c>
      <c r="AU269" s="16" t="s">
        <v>85</v>
      </c>
    </row>
    <row r="270" spans="1:65" s="13" customFormat="1" ht="11.25">
      <c r="B270" s="203"/>
      <c r="C270" s="204"/>
      <c r="D270" s="198" t="s">
        <v>145</v>
      </c>
      <c r="E270" s="205" t="s">
        <v>1</v>
      </c>
      <c r="F270" s="206" t="s">
        <v>609</v>
      </c>
      <c r="G270" s="204"/>
      <c r="H270" s="207">
        <v>1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145</v>
      </c>
      <c r="AU270" s="213" t="s">
        <v>85</v>
      </c>
      <c r="AV270" s="13" t="s">
        <v>87</v>
      </c>
      <c r="AW270" s="13" t="s">
        <v>34</v>
      </c>
      <c r="AX270" s="13" t="s">
        <v>85</v>
      </c>
      <c r="AY270" s="213" t="s">
        <v>122</v>
      </c>
    </row>
    <row r="271" spans="1:65" s="2" customFormat="1" ht="24.2" customHeight="1">
      <c r="A271" s="33"/>
      <c r="B271" s="34"/>
      <c r="C271" s="185" t="s">
        <v>425</v>
      </c>
      <c r="D271" s="185" t="s">
        <v>125</v>
      </c>
      <c r="E271" s="186" t="s">
        <v>610</v>
      </c>
      <c r="F271" s="187" t="s">
        <v>611</v>
      </c>
      <c r="G271" s="188" t="s">
        <v>136</v>
      </c>
      <c r="H271" s="189">
        <v>8</v>
      </c>
      <c r="I271" s="190"/>
      <c r="J271" s="191">
        <f>ROUND(I271*H271,2)</f>
        <v>0</v>
      </c>
      <c r="K271" s="187" t="s">
        <v>129</v>
      </c>
      <c r="L271" s="38"/>
      <c r="M271" s="192" t="s">
        <v>1</v>
      </c>
      <c r="N271" s="193" t="s">
        <v>42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130</v>
      </c>
      <c r="AT271" s="196" t="s">
        <v>125</v>
      </c>
      <c r="AU271" s="196" t="s">
        <v>85</v>
      </c>
      <c r="AY271" s="16" t="s">
        <v>122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85</v>
      </c>
      <c r="BK271" s="197">
        <f>ROUND(I271*H271,2)</f>
        <v>0</v>
      </c>
      <c r="BL271" s="16" t="s">
        <v>130</v>
      </c>
      <c r="BM271" s="196" t="s">
        <v>612</v>
      </c>
    </row>
    <row r="272" spans="1:65" s="2" customFormat="1" ht="29.25">
      <c r="A272" s="33"/>
      <c r="B272" s="34"/>
      <c r="C272" s="35"/>
      <c r="D272" s="198" t="s">
        <v>132</v>
      </c>
      <c r="E272" s="35"/>
      <c r="F272" s="199" t="s">
        <v>613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132</v>
      </c>
      <c r="AU272" s="16" t="s">
        <v>85</v>
      </c>
    </row>
    <row r="273" spans="1:51" s="13" customFormat="1" ht="11.25">
      <c r="B273" s="203"/>
      <c r="C273" s="204"/>
      <c r="D273" s="198" t="s">
        <v>145</v>
      </c>
      <c r="E273" s="205" t="s">
        <v>1</v>
      </c>
      <c r="F273" s="206" t="s">
        <v>614</v>
      </c>
      <c r="G273" s="204"/>
      <c r="H273" s="207">
        <v>8</v>
      </c>
      <c r="I273" s="208"/>
      <c r="J273" s="204"/>
      <c r="K273" s="204"/>
      <c r="L273" s="209"/>
      <c r="M273" s="235"/>
      <c r="N273" s="236"/>
      <c r="O273" s="236"/>
      <c r="P273" s="236"/>
      <c r="Q273" s="236"/>
      <c r="R273" s="236"/>
      <c r="S273" s="236"/>
      <c r="T273" s="237"/>
      <c r="AT273" s="213" t="s">
        <v>145</v>
      </c>
      <c r="AU273" s="213" t="s">
        <v>85</v>
      </c>
      <c r="AV273" s="13" t="s">
        <v>87</v>
      </c>
      <c r="AW273" s="13" t="s">
        <v>34</v>
      </c>
      <c r="AX273" s="13" t="s">
        <v>85</v>
      </c>
      <c r="AY273" s="213" t="s">
        <v>122</v>
      </c>
    </row>
    <row r="274" spans="1:51" s="2" customFormat="1" ht="6.95" customHeight="1">
      <c r="A274" s="3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38"/>
      <c r="M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</sheetData>
  <sheetProtection algorithmName="SHA-512" hashValue="ZBYxzNsfvzg1BSl/hTV/M/HGz05aVe8Zwzhxf4fXYlH6l0RM9FWrPkadDE1fbTFTCg0kEjRifgkicgK4+ahLKw==" saltValue="WcITNW5WSfOwHNmhuZsb7Mlh40EG+qzZp+pzuSplwLndGql+yeI7dKiCed/mJWcpAUEHmQoQHsXimC/dmeAuZQ==" spinCount="100000" sheet="1" objects="1" scenarios="1" formatColumns="0" formatRows="0" autoFilter="0"/>
  <autoFilter ref="C118:K27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trati v úseku Milotice nad Opavou – Vrbno pod Pradědem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615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22. 7. 2020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ROUND((SUM(BE119:BE179)),  2)</f>
        <v>0</v>
      </c>
      <c r="G33" s="33"/>
      <c r="H33" s="33"/>
      <c r="I33" s="123">
        <v>0.21</v>
      </c>
      <c r="J33" s="122">
        <f>ROUND(((SUM(BE119:BE179))*I33),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ROUND((SUM(BF119:BF179)),  2)</f>
        <v>0</v>
      </c>
      <c r="G34" s="33"/>
      <c r="H34" s="33"/>
      <c r="I34" s="123">
        <v>0.15</v>
      </c>
      <c r="J34" s="122">
        <f>ROUND(((SUM(BF119:BF179))*I34),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ROUND((SUM(BG119:BG179)),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ROUND((SUM(BH119:BH179)),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ROUND((SUM(BI119:BI179)),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trati v úseku Milotice nad Opavou – Vrbno pod Pradědem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03 - Oprava staniční koleje č. 5a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22. 7. 2020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J161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trati v úseku Milotice nad Opavou – Vrbno pod Pradědem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03 - Oprava staniční koleje č. 5a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22. 7. 2020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P120+P161</f>
        <v>0</v>
      </c>
      <c r="Q119" s="78"/>
      <c r="R119" s="166">
        <f>R120+R161</f>
        <v>65.67116</v>
      </c>
      <c r="S119" s="78"/>
      <c r="T119" s="167">
        <f>T120+T161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BK120+BK161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65.67116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SUM(P122:P160)</f>
        <v>0</v>
      </c>
      <c r="Q121" s="177"/>
      <c r="R121" s="178">
        <f>SUM(R122:R160)</f>
        <v>65.67116</v>
      </c>
      <c r="S121" s="177"/>
      <c r="T121" s="179">
        <f>SUM(T122:T160)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SUM(BK122:BK160)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125</v>
      </c>
      <c r="E122" s="186" t="s">
        <v>134</v>
      </c>
      <c r="F122" s="187" t="s">
        <v>135</v>
      </c>
      <c r="G122" s="188" t="s">
        <v>136</v>
      </c>
      <c r="H122" s="189">
        <v>10</v>
      </c>
      <c r="I122" s="190"/>
      <c r="J122" s="191">
        <f>ROUND(I122*H122,2)</f>
        <v>0</v>
      </c>
      <c r="K122" s="187" t="s">
        <v>129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616</v>
      </c>
    </row>
    <row r="123" spans="1:65" s="2" customFormat="1" ht="19.5">
      <c r="A123" s="33"/>
      <c r="B123" s="34"/>
      <c r="C123" s="35"/>
      <c r="D123" s="198" t="s">
        <v>132</v>
      </c>
      <c r="E123" s="35"/>
      <c r="F123" s="199" t="s">
        <v>138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24.2" customHeight="1">
      <c r="A124" s="33"/>
      <c r="B124" s="34"/>
      <c r="C124" s="185" t="s">
        <v>87</v>
      </c>
      <c r="D124" s="185" t="s">
        <v>125</v>
      </c>
      <c r="E124" s="186" t="s">
        <v>158</v>
      </c>
      <c r="F124" s="187" t="s">
        <v>159</v>
      </c>
      <c r="G124" s="188" t="s">
        <v>160</v>
      </c>
      <c r="H124" s="189">
        <v>16.007000000000001</v>
      </c>
      <c r="I124" s="190"/>
      <c r="J124" s="191">
        <f>ROUND(I124*H124,2)</f>
        <v>0</v>
      </c>
      <c r="K124" s="187" t="s">
        <v>129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130</v>
      </c>
      <c r="AT124" s="196" t="s">
        <v>125</v>
      </c>
      <c r="AU124" s="196" t="s">
        <v>87</v>
      </c>
      <c r="AY124" s="16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130</v>
      </c>
      <c r="BM124" s="196" t="s">
        <v>617</v>
      </c>
    </row>
    <row r="125" spans="1:65" s="2" customFormat="1" ht="29.25">
      <c r="A125" s="33"/>
      <c r="B125" s="34"/>
      <c r="C125" s="35"/>
      <c r="D125" s="198" t="s">
        <v>132</v>
      </c>
      <c r="E125" s="35"/>
      <c r="F125" s="199" t="s">
        <v>162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87</v>
      </c>
    </row>
    <row r="126" spans="1:65" s="13" customFormat="1" ht="11.25">
      <c r="B126" s="203"/>
      <c r="C126" s="204"/>
      <c r="D126" s="198" t="s">
        <v>145</v>
      </c>
      <c r="E126" s="205" t="s">
        <v>1</v>
      </c>
      <c r="F126" s="206" t="s">
        <v>618</v>
      </c>
      <c r="G126" s="204"/>
      <c r="H126" s="207">
        <v>16.007000000000001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145</v>
      </c>
      <c r="AU126" s="213" t="s">
        <v>87</v>
      </c>
      <c r="AV126" s="13" t="s">
        <v>87</v>
      </c>
      <c r="AW126" s="13" t="s">
        <v>34</v>
      </c>
      <c r="AX126" s="13" t="s">
        <v>85</v>
      </c>
      <c r="AY126" s="213" t="s">
        <v>122</v>
      </c>
    </row>
    <row r="127" spans="1:65" s="2" customFormat="1" ht="24.2" customHeight="1">
      <c r="A127" s="33"/>
      <c r="B127" s="34"/>
      <c r="C127" s="185" t="s">
        <v>139</v>
      </c>
      <c r="D127" s="185" t="s">
        <v>125</v>
      </c>
      <c r="E127" s="186" t="s">
        <v>165</v>
      </c>
      <c r="F127" s="187" t="s">
        <v>166</v>
      </c>
      <c r="G127" s="188" t="s">
        <v>153</v>
      </c>
      <c r="H127" s="189">
        <v>43.686</v>
      </c>
      <c r="I127" s="190"/>
      <c r="J127" s="191">
        <f>ROUND(I127*H127,2)</f>
        <v>0</v>
      </c>
      <c r="K127" s="187" t="s">
        <v>129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130</v>
      </c>
      <c r="AT127" s="196" t="s">
        <v>125</v>
      </c>
      <c r="AU127" s="196" t="s">
        <v>87</v>
      </c>
      <c r="AY127" s="16" t="s">
        <v>122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130</v>
      </c>
      <c r="BM127" s="196" t="s">
        <v>619</v>
      </c>
    </row>
    <row r="128" spans="1:65" s="2" customFormat="1" ht="29.25">
      <c r="A128" s="33"/>
      <c r="B128" s="34"/>
      <c r="C128" s="35"/>
      <c r="D128" s="198" t="s">
        <v>132</v>
      </c>
      <c r="E128" s="35"/>
      <c r="F128" s="199" t="s">
        <v>168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87</v>
      </c>
    </row>
    <row r="129" spans="1:65" s="13" customFormat="1" ht="11.25">
      <c r="B129" s="203"/>
      <c r="C129" s="204"/>
      <c r="D129" s="198" t="s">
        <v>145</v>
      </c>
      <c r="E129" s="205" t="s">
        <v>1</v>
      </c>
      <c r="F129" s="206" t="s">
        <v>620</v>
      </c>
      <c r="G129" s="204"/>
      <c r="H129" s="207">
        <v>43.686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145</v>
      </c>
      <c r="AU129" s="213" t="s">
        <v>87</v>
      </c>
      <c r="AV129" s="13" t="s">
        <v>87</v>
      </c>
      <c r="AW129" s="13" t="s">
        <v>34</v>
      </c>
      <c r="AX129" s="13" t="s">
        <v>85</v>
      </c>
      <c r="AY129" s="213" t="s">
        <v>122</v>
      </c>
    </row>
    <row r="130" spans="1:65" s="2" customFormat="1" ht="24.2" customHeight="1">
      <c r="A130" s="33"/>
      <c r="B130" s="34"/>
      <c r="C130" s="185" t="s">
        <v>130</v>
      </c>
      <c r="D130" s="185" t="s">
        <v>125</v>
      </c>
      <c r="E130" s="186" t="s">
        <v>171</v>
      </c>
      <c r="F130" s="187" t="s">
        <v>172</v>
      </c>
      <c r="G130" s="188" t="s">
        <v>153</v>
      </c>
      <c r="H130" s="189">
        <v>36.072000000000003</v>
      </c>
      <c r="I130" s="190"/>
      <c r="J130" s="191">
        <f>ROUND(I130*H130,2)</f>
        <v>0</v>
      </c>
      <c r="K130" s="187" t="s">
        <v>129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130</v>
      </c>
      <c r="AT130" s="196" t="s">
        <v>125</v>
      </c>
      <c r="AU130" s="196" t="s">
        <v>87</v>
      </c>
      <c r="AY130" s="16" t="s">
        <v>122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130</v>
      </c>
      <c r="BM130" s="196" t="s">
        <v>621</v>
      </c>
    </row>
    <row r="131" spans="1:65" s="2" customFormat="1" ht="39">
      <c r="A131" s="33"/>
      <c r="B131" s="34"/>
      <c r="C131" s="35"/>
      <c r="D131" s="198" t="s">
        <v>132</v>
      </c>
      <c r="E131" s="35"/>
      <c r="F131" s="199" t="s">
        <v>174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87</v>
      </c>
    </row>
    <row r="132" spans="1:65" s="13" customFormat="1" ht="11.25">
      <c r="B132" s="203"/>
      <c r="C132" s="204"/>
      <c r="D132" s="198" t="s">
        <v>145</v>
      </c>
      <c r="E132" s="205" t="s">
        <v>1</v>
      </c>
      <c r="F132" s="206" t="s">
        <v>622</v>
      </c>
      <c r="G132" s="204"/>
      <c r="H132" s="207">
        <v>36.072000000000003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145</v>
      </c>
      <c r="AU132" s="213" t="s">
        <v>87</v>
      </c>
      <c r="AV132" s="13" t="s">
        <v>87</v>
      </c>
      <c r="AW132" s="13" t="s">
        <v>34</v>
      </c>
      <c r="AX132" s="13" t="s">
        <v>85</v>
      </c>
      <c r="AY132" s="213" t="s">
        <v>122</v>
      </c>
    </row>
    <row r="133" spans="1:65" s="2" customFormat="1" ht="24.2" customHeight="1">
      <c r="A133" s="33"/>
      <c r="B133" s="34"/>
      <c r="C133" s="185" t="s">
        <v>123</v>
      </c>
      <c r="D133" s="185" t="s">
        <v>125</v>
      </c>
      <c r="E133" s="186" t="s">
        <v>518</v>
      </c>
      <c r="F133" s="187" t="s">
        <v>519</v>
      </c>
      <c r="G133" s="188" t="s">
        <v>179</v>
      </c>
      <c r="H133" s="189">
        <v>5.3999999999999999E-2</v>
      </c>
      <c r="I133" s="190"/>
      <c r="J133" s="191">
        <f>ROUND(I133*H133,2)</f>
        <v>0</v>
      </c>
      <c r="K133" s="187" t="s">
        <v>129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130</v>
      </c>
      <c r="AT133" s="196" t="s">
        <v>125</v>
      </c>
      <c r="AU133" s="196" t="s">
        <v>87</v>
      </c>
      <c r="AY133" s="16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130</v>
      </c>
      <c r="BM133" s="196" t="s">
        <v>623</v>
      </c>
    </row>
    <row r="134" spans="1:65" s="2" customFormat="1" ht="29.25">
      <c r="A134" s="33"/>
      <c r="B134" s="34"/>
      <c r="C134" s="35"/>
      <c r="D134" s="198" t="s">
        <v>132</v>
      </c>
      <c r="E134" s="35"/>
      <c r="F134" s="199" t="s">
        <v>521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24.2" customHeight="1">
      <c r="A135" s="33"/>
      <c r="B135" s="34"/>
      <c r="C135" s="185" t="s">
        <v>157</v>
      </c>
      <c r="D135" s="185" t="s">
        <v>125</v>
      </c>
      <c r="E135" s="186" t="s">
        <v>198</v>
      </c>
      <c r="F135" s="187" t="s">
        <v>199</v>
      </c>
      <c r="G135" s="188" t="s">
        <v>179</v>
      </c>
      <c r="H135" s="189">
        <v>5.3999999999999999E-2</v>
      </c>
      <c r="I135" s="190"/>
      <c r="J135" s="191">
        <f>ROUND(I135*H135,2)</f>
        <v>0</v>
      </c>
      <c r="K135" s="187" t="s">
        <v>129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130</v>
      </c>
      <c r="AT135" s="196" t="s">
        <v>125</v>
      </c>
      <c r="AU135" s="196" t="s">
        <v>87</v>
      </c>
      <c r="AY135" s="16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130</v>
      </c>
      <c r="BM135" s="196" t="s">
        <v>624</v>
      </c>
    </row>
    <row r="136" spans="1:65" s="2" customFormat="1" ht="39">
      <c r="A136" s="33"/>
      <c r="B136" s="34"/>
      <c r="C136" s="35"/>
      <c r="D136" s="198" t="s">
        <v>132</v>
      </c>
      <c r="E136" s="35"/>
      <c r="F136" s="199" t="s">
        <v>201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24.2" customHeight="1">
      <c r="A137" s="33"/>
      <c r="B137" s="34"/>
      <c r="C137" s="185" t="s">
        <v>164</v>
      </c>
      <c r="D137" s="185" t="s">
        <v>125</v>
      </c>
      <c r="E137" s="186" t="s">
        <v>212</v>
      </c>
      <c r="F137" s="187" t="s">
        <v>213</v>
      </c>
      <c r="G137" s="188" t="s">
        <v>214</v>
      </c>
      <c r="H137" s="189">
        <v>37.83</v>
      </c>
      <c r="I137" s="190"/>
      <c r="J137" s="191">
        <f>ROUND(I137*H137,2)</f>
        <v>0</v>
      </c>
      <c r="K137" s="187" t="s">
        <v>129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130</v>
      </c>
      <c r="AT137" s="196" t="s">
        <v>125</v>
      </c>
      <c r="AU137" s="196" t="s">
        <v>87</v>
      </c>
      <c r="AY137" s="16" t="s">
        <v>122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130</v>
      </c>
      <c r="BM137" s="196" t="s">
        <v>625</v>
      </c>
    </row>
    <row r="138" spans="1:65" s="2" customFormat="1" ht="39">
      <c r="A138" s="33"/>
      <c r="B138" s="34"/>
      <c r="C138" s="35"/>
      <c r="D138" s="198" t="s">
        <v>132</v>
      </c>
      <c r="E138" s="35"/>
      <c r="F138" s="199" t="s">
        <v>216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24.2" customHeight="1">
      <c r="A139" s="33"/>
      <c r="B139" s="34"/>
      <c r="C139" s="185" t="s">
        <v>170</v>
      </c>
      <c r="D139" s="185" t="s">
        <v>125</v>
      </c>
      <c r="E139" s="186" t="s">
        <v>219</v>
      </c>
      <c r="F139" s="187" t="s">
        <v>220</v>
      </c>
      <c r="G139" s="188" t="s">
        <v>179</v>
      </c>
      <c r="H139" s="189">
        <v>5.3999999999999999E-2</v>
      </c>
      <c r="I139" s="190"/>
      <c r="J139" s="191">
        <f>ROUND(I139*H139,2)</f>
        <v>0</v>
      </c>
      <c r="K139" s="187" t="s">
        <v>129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130</v>
      </c>
      <c r="AT139" s="196" t="s">
        <v>125</v>
      </c>
      <c r="AU139" s="196" t="s">
        <v>87</v>
      </c>
      <c r="AY139" s="16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130</v>
      </c>
      <c r="BM139" s="196" t="s">
        <v>626</v>
      </c>
    </row>
    <row r="140" spans="1:65" s="2" customFormat="1" ht="39">
      <c r="A140" s="33"/>
      <c r="B140" s="34"/>
      <c r="C140" s="35"/>
      <c r="D140" s="198" t="s">
        <v>132</v>
      </c>
      <c r="E140" s="35"/>
      <c r="F140" s="199" t="s">
        <v>222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2" customFormat="1" ht="24.2" customHeight="1">
      <c r="A141" s="33"/>
      <c r="B141" s="34"/>
      <c r="C141" s="185" t="s">
        <v>176</v>
      </c>
      <c r="D141" s="185" t="s">
        <v>125</v>
      </c>
      <c r="E141" s="186" t="s">
        <v>234</v>
      </c>
      <c r="F141" s="187" t="s">
        <v>235</v>
      </c>
      <c r="G141" s="188" t="s">
        <v>214</v>
      </c>
      <c r="H141" s="189">
        <v>37.83</v>
      </c>
      <c r="I141" s="190"/>
      <c r="J141" s="191">
        <f>ROUND(I141*H141,2)</f>
        <v>0</v>
      </c>
      <c r="K141" s="187" t="s">
        <v>129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130</v>
      </c>
      <c r="AT141" s="196" t="s">
        <v>125</v>
      </c>
      <c r="AU141" s="196" t="s">
        <v>87</v>
      </c>
      <c r="AY141" s="16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130</v>
      </c>
      <c r="BM141" s="196" t="s">
        <v>627</v>
      </c>
    </row>
    <row r="142" spans="1:65" s="2" customFormat="1" ht="39">
      <c r="A142" s="33"/>
      <c r="B142" s="34"/>
      <c r="C142" s="35"/>
      <c r="D142" s="198" t="s">
        <v>132</v>
      </c>
      <c r="E142" s="35"/>
      <c r="F142" s="199" t="s">
        <v>237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2" customFormat="1" ht="24.2" customHeight="1">
      <c r="A143" s="33"/>
      <c r="B143" s="34"/>
      <c r="C143" s="185" t="s">
        <v>182</v>
      </c>
      <c r="D143" s="185" t="s">
        <v>125</v>
      </c>
      <c r="E143" s="186" t="s">
        <v>293</v>
      </c>
      <c r="F143" s="187" t="s">
        <v>294</v>
      </c>
      <c r="G143" s="188" t="s">
        <v>153</v>
      </c>
      <c r="H143" s="189">
        <v>2.7</v>
      </c>
      <c r="I143" s="190"/>
      <c r="J143" s="191">
        <f>ROUND(I143*H143,2)</f>
        <v>0</v>
      </c>
      <c r="K143" s="187" t="s">
        <v>129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130</v>
      </c>
      <c r="AT143" s="196" t="s">
        <v>125</v>
      </c>
      <c r="AU143" s="196" t="s">
        <v>87</v>
      </c>
      <c r="AY143" s="16" t="s">
        <v>122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130</v>
      </c>
      <c r="BM143" s="196" t="s">
        <v>628</v>
      </c>
    </row>
    <row r="144" spans="1:65" s="2" customFormat="1" ht="29.25">
      <c r="A144" s="33"/>
      <c r="B144" s="34"/>
      <c r="C144" s="35"/>
      <c r="D144" s="198" t="s">
        <v>132</v>
      </c>
      <c r="E144" s="35"/>
      <c r="F144" s="199" t="s">
        <v>296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87</v>
      </c>
    </row>
    <row r="145" spans="1:65" s="13" customFormat="1" ht="11.25">
      <c r="B145" s="203"/>
      <c r="C145" s="204"/>
      <c r="D145" s="198" t="s">
        <v>145</v>
      </c>
      <c r="E145" s="205" t="s">
        <v>1</v>
      </c>
      <c r="F145" s="206" t="s">
        <v>629</v>
      </c>
      <c r="G145" s="204"/>
      <c r="H145" s="207">
        <v>2.7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145</v>
      </c>
      <c r="AU145" s="213" t="s">
        <v>87</v>
      </c>
      <c r="AV145" s="13" t="s">
        <v>87</v>
      </c>
      <c r="AW145" s="13" t="s">
        <v>34</v>
      </c>
      <c r="AX145" s="13" t="s">
        <v>85</v>
      </c>
      <c r="AY145" s="213" t="s">
        <v>122</v>
      </c>
    </row>
    <row r="146" spans="1:65" s="2" customFormat="1" ht="24.2" customHeight="1">
      <c r="A146" s="33"/>
      <c r="B146" s="34"/>
      <c r="C146" s="185" t="s">
        <v>187</v>
      </c>
      <c r="D146" s="185" t="s">
        <v>125</v>
      </c>
      <c r="E146" s="186" t="s">
        <v>299</v>
      </c>
      <c r="F146" s="187" t="s">
        <v>300</v>
      </c>
      <c r="G146" s="188" t="s">
        <v>142</v>
      </c>
      <c r="H146" s="189">
        <v>54</v>
      </c>
      <c r="I146" s="190"/>
      <c r="J146" s="191">
        <f>ROUND(I146*H146,2)</f>
        <v>0</v>
      </c>
      <c r="K146" s="187" t="s">
        <v>129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130</v>
      </c>
      <c r="AT146" s="196" t="s">
        <v>125</v>
      </c>
      <c r="AU146" s="196" t="s">
        <v>87</v>
      </c>
      <c r="AY146" s="16" t="s">
        <v>122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130</v>
      </c>
      <c r="BM146" s="196" t="s">
        <v>630</v>
      </c>
    </row>
    <row r="147" spans="1:65" s="2" customFormat="1" ht="29.25">
      <c r="A147" s="33"/>
      <c r="B147" s="34"/>
      <c r="C147" s="35"/>
      <c r="D147" s="198" t="s">
        <v>132</v>
      </c>
      <c r="E147" s="35"/>
      <c r="F147" s="199" t="s">
        <v>302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87</v>
      </c>
    </row>
    <row r="148" spans="1:65" s="13" customFormat="1" ht="11.25">
      <c r="B148" s="203"/>
      <c r="C148" s="204"/>
      <c r="D148" s="198" t="s">
        <v>145</v>
      </c>
      <c r="E148" s="205" t="s">
        <v>1</v>
      </c>
      <c r="F148" s="206" t="s">
        <v>631</v>
      </c>
      <c r="G148" s="204"/>
      <c r="H148" s="207">
        <v>54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145</v>
      </c>
      <c r="AU148" s="213" t="s">
        <v>87</v>
      </c>
      <c r="AV148" s="13" t="s">
        <v>87</v>
      </c>
      <c r="AW148" s="13" t="s">
        <v>34</v>
      </c>
      <c r="AX148" s="13" t="s">
        <v>85</v>
      </c>
      <c r="AY148" s="213" t="s">
        <v>122</v>
      </c>
    </row>
    <row r="149" spans="1:65" s="2" customFormat="1" ht="24.2" customHeight="1">
      <c r="A149" s="33"/>
      <c r="B149" s="34"/>
      <c r="C149" s="185" t="s">
        <v>192</v>
      </c>
      <c r="D149" s="185" t="s">
        <v>125</v>
      </c>
      <c r="E149" s="186" t="s">
        <v>254</v>
      </c>
      <c r="F149" s="187" t="s">
        <v>255</v>
      </c>
      <c r="G149" s="188" t="s">
        <v>256</v>
      </c>
      <c r="H149" s="189">
        <v>8</v>
      </c>
      <c r="I149" s="190"/>
      <c r="J149" s="191">
        <f>ROUND(I149*H149,2)</f>
        <v>0</v>
      </c>
      <c r="K149" s="187" t="s">
        <v>129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130</v>
      </c>
      <c r="AT149" s="196" t="s">
        <v>125</v>
      </c>
      <c r="AU149" s="196" t="s">
        <v>87</v>
      </c>
      <c r="AY149" s="16" t="s">
        <v>122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130</v>
      </c>
      <c r="BM149" s="196" t="s">
        <v>632</v>
      </c>
    </row>
    <row r="150" spans="1:65" s="2" customFormat="1" ht="39">
      <c r="A150" s="33"/>
      <c r="B150" s="34"/>
      <c r="C150" s="35"/>
      <c r="D150" s="198" t="s">
        <v>132</v>
      </c>
      <c r="E150" s="35"/>
      <c r="F150" s="199" t="s">
        <v>258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87</v>
      </c>
    </row>
    <row r="151" spans="1:65" s="2" customFormat="1" ht="24.2" customHeight="1">
      <c r="A151" s="33"/>
      <c r="B151" s="34"/>
      <c r="C151" s="185" t="s">
        <v>197</v>
      </c>
      <c r="D151" s="185" t="s">
        <v>125</v>
      </c>
      <c r="E151" s="186" t="s">
        <v>315</v>
      </c>
      <c r="F151" s="187" t="s">
        <v>316</v>
      </c>
      <c r="G151" s="188" t="s">
        <v>179</v>
      </c>
      <c r="H151" s="189">
        <v>5.3999999999999999E-2</v>
      </c>
      <c r="I151" s="190"/>
      <c r="J151" s="191">
        <f>ROUND(I151*H151,2)</f>
        <v>0</v>
      </c>
      <c r="K151" s="187" t="s">
        <v>129</v>
      </c>
      <c r="L151" s="38"/>
      <c r="M151" s="192" t="s">
        <v>1</v>
      </c>
      <c r="N151" s="193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130</v>
      </c>
      <c r="AT151" s="196" t="s">
        <v>125</v>
      </c>
      <c r="AU151" s="196" t="s">
        <v>87</v>
      </c>
      <c r="AY151" s="16" t="s">
        <v>122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130</v>
      </c>
      <c r="BM151" s="196" t="s">
        <v>633</v>
      </c>
    </row>
    <row r="152" spans="1:65" s="2" customFormat="1" ht="29.25">
      <c r="A152" s="33"/>
      <c r="B152" s="34"/>
      <c r="C152" s="35"/>
      <c r="D152" s="198" t="s">
        <v>132</v>
      </c>
      <c r="E152" s="35"/>
      <c r="F152" s="199" t="s">
        <v>318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2" customFormat="1" ht="24.2" customHeight="1">
      <c r="A153" s="33"/>
      <c r="B153" s="34"/>
      <c r="C153" s="214" t="s">
        <v>202</v>
      </c>
      <c r="D153" s="214" t="s">
        <v>320</v>
      </c>
      <c r="E153" s="215" t="s">
        <v>321</v>
      </c>
      <c r="F153" s="216" t="s">
        <v>322</v>
      </c>
      <c r="G153" s="217" t="s">
        <v>160</v>
      </c>
      <c r="H153" s="218">
        <v>61.322000000000003</v>
      </c>
      <c r="I153" s="219"/>
      <c r="J153" s="220">
        <f>ROUND(I153*H153,2)</f>
        <v>0</v>
      </c>
      <c r="K153" s="216" t="s">
        <v>129</v>
      </c>
      <c r="L153" s="221"/>
      <c r="M153" s="222" t="s">
        <v>1</v>
      </c>
      <c r="N153" s="223" t="s">
        <v>42</v>
      </c>
      <c r="O153" s="70"/>
      <c r="P153" s="194">
        <f>O153*H153</f>
        <v>0</v>
      </c>
      <c r="Q153" s="194">
        <v>1</v>
      </c>
      <c r="R153" s="194">
        <f>Q153*H153</f>
        <v>61.322000000000003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170</v>
      </c>
      <c r="AT153" s="196" t="s">
        <v>320</v>
      </c>
      <c r="AU153" s="196" t="s">
        <v>87</v>
      </c>
      <c r="AY153" s="16" t="s">
        <v>122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130</v>
      </c>
      <c r="BM153" s="196" t="s">
        <v>634</v>
      </c>
    </row>
    <row r="154" spans="1:65" s="2" customFormat="1" ht="11.25">
      <c r="A154" s="33"/>
      <c r="B154" s="34"/>
      <c r="C154" s="35"/>
      <c r="D154" s="198" t="s">
        <v>132</v>
      </c>
      <c r="E154" s="35"/>
      <c r="F154" s="199" t="s">
        <v>322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87</v>
      </c>
    </row>
    <row r="155" spans="1:65" s="13" customFormat="1" ht="11.25">
      <c r="B155" s="203"/>
      <c r="C155" s="204"/>
      <c r="D155" s="198" t="s">
        <v>145</v>
      </c>
      <c r="E155" s="205" t="s">
        <v>1</v>
      </c>
      <c r="F155" s="206" t="s">
        <v>635</v>
      </c>
      <c r="G155" s="204"/>
      <c r="H155" s="207">
        <v>61.322000000000003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145</v>
      </c>
      <c r="AU155" s="213" t="s">
        <v>87</v>
      </c>
      <c r="AV155" s="13" t="s">
        <v>87</v>
      </c>
      <c r="AW155" s="13" t="s">
        <v>34</v>
      </c>
      <c r="AX155" s="13" t="s">
        <v>85</v>
      </c>
      <c r="AY155" s="213" t="s">
        <v>122</v>
      </c>
    </row>
    <row r="156" spans="1:65" s="2" customFormat="1" ht="24.2" customHeight="1">
      <c r="A156" s="33"/>
      <c r="B156" s="34"/>
      <c r="C156" s="214" t="s">
        <v>8</v>
      </c>
      <c r="D156" s="214" t="s">
        <v>320</v>
      </c>
      <c r="E156" s="215" t="s">
        <v>326</v>
      </c>
      <c r="F156" s="216" t="s">
        <v>327</v>
      </c>
      <c r="G156" s="217" t="s">
        <v>160</v>
      </c>
      <c r="H156" s="218">
        <v>4.32</v>
      </c>
      <c r="I156" s="219"/>
      <c r="J156" s="220">
        <f>ROUND(I156*H156,2)</f>
        <v>0</v>
      </c>
      <c r="K156" s="216" t="s">
        <v>129</v>
      </c>
      <c r="L156" s="221"/>
      <c r="M156" s="222" t="s">
        <v>1</v>
      </c>
      <c r="N156" s="223" t="s">
        <v>42</v>
      </c>
      <c r="O156" s="70"/>
      <c r="P156" s="194">
        <f>O156*H156</f>
        <v>0</v>
      </c>
      <c r="Q156" s="194">
        <v>1</v>
      </c>
      <c r="R156" s="194">
        <f>Q156*H156</f>
        <v>4.32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170</v>
      </c>
      <c r="AT156" s="196" t="s">
        <v>320</v>
      </c>
      <c r="AU156" s="196" t="s">
        <v>87</v>
      </c>
      <c r="AY156" s="16" t="s">
        <v>122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130</v>
      </c>
      <c r="BM156" s="196" t="s">
        <v>636</v>
      </c>
    </row>
    <row r="157" spans="1:65" s="2" customFormat="1" ht="11.25">
      <c r="A157" s="33"/>
      <c r="B157" s="34"/>
      <c r="C157" s="35"/>
      <c r="D157" s="198" t="s">
        <v>132</v>
      </c>
      <c r="E157" s="35"/>
      <c r="F157" s="199" t="s">
        <v>327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13" customFormat="1" ht="11.25">
      <c r="B158" s="203"/>
      <c r="C158" s="204"/>
      <c r="D158" s="198" t="s">
        <v>145</v>
      </c>
      <c r="E158" s="205" t="s">
        <v>1</v>
      </c>
      <c r="F158" s="206" t="s">
        <v>637</v>
      </c>
      <c r="G158" s="204"/>
      <c r="H158" s="207">
        <v>4.32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145</v>
      </c>
      <c r="AU158" s="213" t="s">
        <v>87</v>
      </c>
      <c r="AV158" s="13" t="s">
        <v>87</v>
      </c>
      <c r="AW158" s="13" t="s">
        <v>34</v>
      </c>
      <c r="AX158" s="13" t="s">
        <v>85</v>
      </c>
      <c r="AY158" s="213" t="s">
        <v>122</v>
      </c>
    </row>
    <row r="159" spans="1:65" s="2" customFormat="1" ht="24.2" customHeight="1">
      <c r="A159" s="33"/>
      <c r="B159" s="34"/>
      <c r="C159" s="214" t="s">
        <v>211</v>
      </c>
      <c r="D159" s="214" t="s">
        <v>320</v>
      </c>
      <c r="E159" s="215" t="s">
        <v>387</v>
      </c>
      <c r="F159" s="216" t="s">
        <v>388</v>
      </c>
      <c r="G159" s="217" t="s">
        <v>136</v>
      </c>
      <c r="H159" s="218">
        <v>162</v>
      </c>
      <c r="I159" s="219"/>
      <c r="J159" s="220">
        <f>ROUND(I159*H159,2)</f>
        <v>0</v>
      </c>
      <c r="K159" s="216" t="s">
        <v>129</v>
      </c>
      <c r="L159" s="221"/>
      <c r="M159" s="222" t="s">
        <v>1</v>
      </c>
      <c r="N159" s="223" t="s">
        <v>42</v>
      </c>
      <c r="O159" s="70"/>
      <c r="P159" s="194">
        <f>O159*H159</f>
        <v>0</v>
      </c>
      <c r="Q159" s="194">
        <v>1.8000000000000001E-4</v>
      </c>
      <c r="R159" s="194">
        <f>Q159*H159</f>
        <v>2.9160000000000002E-2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170</v>
      </c>
      <c r="AT159" s="196" t="s">
        <v>320</v>
      </c>
      <c r="AU159" s="196" t="s">
        <v>87</v>
      </c>
      <c r="AY159" s="16" t="s">
        <v>122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130</v>
      </c>
      <c r="BM159" s="196" t="s">
        <v>638</v>
      </c>
    </row>
    <row r="160" spans="1:65" s="2" customFormat="1" ht="11.25">
      <c r="A160" s="33"/>
      <c r="B160" s="34"/>
      <c r="C160" s="35"/>
      <c r="D160" s="198" t="s">
        <v>132</v>
      </c>
      <c r="E160" s="35"/>
      <c r="F160" s="199" t="s">
        <v>388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87</v>
      </c>
    </row>
    <row r="161" spans="1:65" s="12" customFormat="1" ht="25.9" customHeight="1">
      <c r="B161" s="169"/>
      <c r="C161" s="170"/>
      <c r="D161" s="171" t="s">
        <v>76</v>
      </c>
      <c r="E161" s="172" t="s">
        <v>423</v>
      </c>
      <c r="F161" s="172" t="s">
        <v>424</v>
      </c>
      <c r="G161" s="170"/>
      <c r="H161" s="170"/>
      <c r="I161" s="173"/>
      <c r="J161" s="174">
        <f>BK161</f>
        <v>0</v>
      </c>
      <c r="K161" s="170"/>
      <c r="L161" s="175"/>
      <c r="M161" s="176"/>
      <c r="N161" s="177"/>
      <c r="O161" s="177"/>
      <c r="P161" s="178">
        <f>SUM(P162:P179)</f>
        <v>0</v>
      </c>
      <c r="Q161" s="177"/>
      <c r="R161" s="178">
        <f>SUM(R162:R179)</f>
        <v>0</v>
      </c>
      <c r="S161" s="177"/>
      <c r="T161" s="179">
        <f>SUM(T162:T179)</f>
        <v>0</v>
      </c>
      <c r="AR161" s="180" t="s">
        <v>130</v>
      </c>
      <c r="AT161" s="181" t="s">
        <v>76</v>
      </c>
      <c r="AU161" s="181" t="s">
        <v>77</v>
      </c>
      <c r="AY161" s="180" t="s">
        <v>122</v>
      </c>
      <c r="BK161" s="182">
        <f>SUM(BK162:BK179)</f>
        <v>0</v>
      </c>
    </row>
    <row r="162" spans="1:65" s="2" customFormat="1" ht="24.2" customHeight="1">
      <c r="A162" s="33"/>
      <c r="B162" s="34"/>
      <c r="C162" s="185" t="s">
        <v>218</v>
      </c>
      <c r="D162" s="185" t="s">
        <v>125</v>
      </c>
      <c r="E162" s="186" t="s">
        <v>426</v>
      </c>
      <c r="F162" s="187" t="s">
        <v>427</v>
      </c>
      <c r="G162" s="188" t="s">
        <v>160</v>
      </c>
      <c r="H162" s="189">
        <v>4.3999999999999997E-2</v>
      </c>
      <c r="I162" s="190"/>
      <c r="J162" s="191">
        <f>ROUND(I162*H162,2)</f>
        <v>0</v>
      </c>
      <c r="K162" s="187" t="s">
        <v>129</v>
      </c>
      <c r="L162" s="38"/>
      <c r="M162" s="192" t="s">
        <v>1</v>
      </c>
      <c r="N162" s="193" t="s">
        <v>42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428</v>
      </c>
      <c r="AT162" s="196" t="s">
        <v>125</v>
      </c>
      <c r="AU162" s="196" t="s">
        <v>85</v>
      </c>
      <c r="AY162" s="16" t="s">
        <v>122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85</v>
      </c>
      <c r="BK162" s="197">
        <f>ROUND(I162*H162,2)</f>
        <v>0</v>
      </c>
      <c r="BL162" s="16" t="s">
        <v>428</v>
      </c>
      <c r="BM162" s="196" t="s">
        <v>639</v>
      </c>
    </row>
    <row r="163" spans="1:65" s="2" customFormat="1" ht="29.25">
      <c r="A163" s="33"/>
      <c r="B163" s="34"/>
      <c r="C163" s="35"/>
      <c r="D163" s="198" t="s">
        <v>132</v>
      </c>
      <c r="E163" s="35"/>
      <c r="F163" s="199" t="s">
        <v>430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85</v>
      </c>
    </row>
    <row r="164" spans="1:65" s="2" customFormat="1" ht="37.9" customHeight="1">
      <c r="A164" s="33"/>
      <c r="B164" s="34"/>
      <c r="C164" s="185" t="s">
        <v>223</v>
      </c>
      <c r="D164" s="185" t="s">
        <v>125</v>
      </c>
      <c r="E164" s="186" t="s">
        <v>432</v>
      </c>
      <c r="F164" s="187" t="s">
        <v>433</v>
      </c>
      <c r="G164" s="188" t="s">
        <v>136</v>
      </c>
      <c r="H164" s="189">
        <v>1</v>
      </c>
      <c r="I164" s="190"/>
      <c r="J164" s="191">
        <f>ROUND(I164*H164,2)</f>
        <v>0</v>
      </c>
      <c r="K164" s="187" t="s">
        <v>129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428</v>
      </c>
      <c r="AT164" s="196" t="s">
        <v>125</v>
      </c>
      <c r="AU164" s="196" t="s">
        <v>85</v>
      </c>
      <c r="AY164" s="16" t="s">
        <v>122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428</v>
      </c>
      <c r="BM164" s="196" t="s">
        <v>640</v>
      </c>
    </row>
    <row r="165" spans="1:65" s="2" customFormat="1" ht="68.25">
      <c r="A165" s="33"/>
      <c r="B165" s="34"/>
      <c r="C165" s="35"/>
      <c r="D165" s="198" t="s">
        <v>132</v>
      </c>
      <c r="E165" s="35"/>
      <c r="F165" s="199" t="s">
        <v>435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132</v>
      </c>
      <c r="AU165" s="16" t="s">
        <v>85</v>
      </c>
    </row>
    <row r="166" spans="1:65" s="13" customFormat="1" ht="11.25">
      <c r="B166" s="203"/>
      <c r="C166" s="204"/>
      <c r="D166" s="198" t="s">
        <v>145</v>
      </c>
      <c r="E166" s="205" t="s">
        <v>1</v>
      </c>
      <c r="F166" s="206" t="s">
        <v>641</v>
      </c>
      <c r="G166" s="204"/>
      <c r="H166" s="207">
        <v>1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145</v>
      </c>
      <c r="AU166" s="213" t="s">
        <v>85</v>
      </c>
      <c r="AV166" s="13" t="s">
        <v>87</v>
      </c>
      <c r="AW166" s="13" t="s">
        <v>34</v>
      </c>
      <c r="AX166" s="13" t="s">
        <v>85</v>
      </c>
      <c r="AY166" s="213" t="s">
        <v>122</v>
      </c>
    </row>
    <row r="167" spans="1:65" s="2" customFormat="1" ht="24.2" customHeight="1">
      <c r="A167" s="33"/>
      <c r="B167" s="34"/>
      <c r="C167" s="185" t="s">
        <v>228</v>
      </c>
      <c r="D167" s="185" t="s">
        <v>125</v>
      </c>
      <c r="E167" s="186" t="s">
        <v>438</v>
      </c>
      <c r="F167" s="187" t="s">
        <v>439</v>
      </c>
      <c r="G167" s="188" t="s">
        <v>160</v>
      </c>
      <c r="H167" s="189">
        <v>78.635000000000005</v>
      </c>
      <c r="I167" s="190"/>
      <c r="J167" s="191">
        <f>ROUND(I167*H167,2)</f>
        <v>0</v>
      </c>
      <c r="K167" s="187" t="s">
        <v>129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428</v>
      </c>
      <c r="AT167" s="196" t="s">
        <v>125</v>
      </c>
      <c r="AU167" s="196" t="s">
        <v>85</v>
      </c>
      <c r="AY167" s="16" t="s">
        <v>122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428</v>
      </c>
      <c r="BM167" s="196" t="s">
        <v>642</v>
      </c>
    </row>
    <row r="168" spans="1:65" s="2" customFormat="1" ht="29.25">
      <c r="A168" s="33"/>
      <c r="B168" s="34"/>
      <c r="C168" s="35"/>
      <c r="D168" s="198" t="s">
        <v>132</v>
      </c>
      <c r="E168" s="35"/>
      <c r="F168" s="199" t="s">
        <v>441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85</v>
      </c>
    </row>
    <row r="169" spans="1:65" s="13" customFormat="1" ht="11.25">
      <c r="B169" s="203"/>
      <c r="C169" s="204"/>
      <c r="D169" s="198" t="s">
        <v>145</v>
      </c>
      <c r="E169" s="205" t="s">
        <v>1</v>
      </c>
      <c r="F169" s="206" t="s">
        <v>643</v>
      </c>
      <c r="G169" s="204"/>
      <c r="H169" s="207">
        <v>78.635000000000005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85</v>
      </c>
      <c r="AV169" s="13" t="s">
        <v>87</v>
      </c>
      <c r="AW169" s="13" t="s">
        <v>34</v>
      </c>
      <c r="AX169" s="13" t="s">
        <v>77</v>
      </c>
      <c r="AY169" s="213" t="s">
        <v>122</v>
      </c>
    </row>
    <row r="170" spans="1:65" s="14" customFormat="1" ht="11.25">
      <c r="B170" s="224"/>
      <c r="C170" s="225"/>
      <c r="D170" s="198" t="s">
        <v>145</v>
      </c>
      <c r="E170" s="226" t="s">
        <v>1</v>
      </c>
      <c r="F170" s="227" t="s">
        <v>444</v>
      </c>
      <c r="G170" s="225"/>
      <c r="H170" s="228">
        <v>78.635000000000005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145</v>
      </c>
      <c r="AU170" s="234" t="s">
        <v>85</v>
      </c>
      <c r="AV170" s="14" t="s">
        <v>130</v>
      </c>
      <c r="AW170" s="14" t="s">
        <v>34</v>
      </c>
      <c r="AX170" s="14" t="s">
        <v>85</v>
      </c>
      <c r="AY170" s="234" t="s">
        <v>122</v>
      </c>
    </row>
    <row r="171" spans="1:65" s="2" customFormat="1" ht="24.2" customHeight="1">
      <c r="A171" s="33"/>
      <c r="B171" s="34"/>
      <c r="C171" s="185" t="s">
        <v>233</v>
      </c>
      <c r="D171" s="185" t="s">
        <v>125</v>
      </c>
      <c r="E171" s="186" t="s">
        <v>446</v>
      </c>
      <c r="F171" s="187" t="s">
        <v>447</v>
      </c>
      <c r="G171" s="188" t="s">
        <v>160</v>
      </c>
      <c r="H171" s="189">
        <v>78.635000000000005</v>
      </c>
      <c r="I171" s="190"/>
      <c r="J171" s="191">
        <f>ROUND(I171*H171,2)</f>
        <v>0</v>
      </c>
      <c r="K171" s="187" t="s">
        <v>129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428</v>
      </c>
      <c r="AT171" s="196" t="s">
        <v>125</v>
      </c>
      <c r="AU171" s="196" t="s">
        <v>85</v>
      </c>
      <c r="AY171" s="16" t="s">
        <v>122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428</v>
      </c>
      <c r="BM171" s="196" t="s">
        <v>644</v>
      </c>
    </row>
    <row r="172" spans="1:65" s="2" customFormat="1" ht="68.25">
      <c r="A172" s="33"/>
      <c r="B172" s="34"/>
      <c r="C172" s="35"/>
      <c r="D172" s="198" t="s">
        <v>132</v>
      </c>
      <c r="E172" s="35"/>
      <c r="F172" s="199" t="s">
        <v>449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85</v>
      </c>
    </row>
    <row r="173" spans="1:65" s="13" customFormat="1" ht="11.25">
      <c r="B173" s="203"/>
      <c r="C173" s="204"/>
      <c r="D173" s="198" t="s">
        <v>145</v>
      </c>
      <c r="E173" s="205" t="s">
        <v>1</v>
      </c>
      <c r="F173" s="206" t="s">
        <v>645</v>
      </c>
      <c r="G173" s="204"/>
      <c r="H173" s="207">
        <v>78.635000000000005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145</v>
      </c>
      <c r="AU173" s="213" t="s">
        <v>85</v>
      </c>
      <c r="AV173" s="13" t="s">
        <v>87</v>
      </c>
      <c r="AW173" s="13" t="s">
        <v>34</v>
      </c>
      <c r="AX173" s="13" t="s">
        <v>85</v>
      </c>
      <c r="AY173" s="213" t="s">
        <v>122</v>
      </c>
    </row>
    <row r="174" spans="1:65" s="2" customFormat="1" ht="24.2" customHeight="1">
      <c r="A174" s="33"/>
      <c r="B174" s="34"/>
      <c r="C174" s="185" t="s">
        <v>7</v>
      </c>
      <c r="D174" s="185" t="s">
        <v>125</v>
      </c>
      <c r="E174" s="186" t="s">
        <v>452</v>
      </c>
      <c r="F174" s="187" t="s">
        <v>453</v>
      </c>
      <c r="G174" s="188" t="s">
        <v>160</v>
      </c>
      <c r="H174" s="189">
        <v>65.641999999999996</v>
      </c>
      <c r="I174" s="190"/>
      <c r="J174" s="191">
        <f>ROUND(I174*H174,2)</f>
        <v>0</v>
      </c>
      <c r="K174" s="187" t="s">
        <v>129</v>
      </c>
      <c r="L174" s="38"/>
      <c r="M174" s="192" t="s">
        <v>1</v>
      </c>
      <c r="N174" s="193" t="s">
        <v>42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428</v>
      </c>
      <c r="AT174" s="196" t="s">
        <v>125</v>
      </c>
      <c r="AU174" s="196" t="s">
        <v>85</v>
      </c>
      <c r="AY174" s="16" t="s">
        <v>122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85</v>
      </c>
      <c r="BK174" s="197">
        <f>ROUND(I174*H174,2)</f>
        <v>0</v>
      </c>
      <c r="BL174" s="16" t="s">
        <v>428</v>
      </c>
      <c r="BM174" s="196" t="s">
        <v>646</v>
      </c>
    </row>
    <row r="175" spans="1:65" s="2" customFormat="1" ht="68.25">
      <c r="A175" s="33"/>
      <c r="B175" s="34"/>
      <c r="C175" s="35"/>
      <c r="D175" s="198" t="s">
        <v>132</v>
      </c>
      <c r="E175" s="35"/>
      <c r="F175" s="199" t="s">
        <v>455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85</v>
      </c>
    </row>
    <row r="176" spans="1:65" s="13" customFormat="1" ht="11.25">
      <c r="B176" s="203"/>
      <c r="C176" s="204"/>
      <c r="D176" s="198" t="s">
        <v>145</v>
      </c>
      <c r="E176" s="205" t="s">
        <v>1</v>
      </c>
      <c r="F176" s="206" t="s">
        <v>647</v>
      </c>
      <c r="G176" s="204"/>
      <c r="H176" s="207">
        <v>65.641999999999996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145</v>
      </c>
      <c r="AU176" s="213" t="s">
        <v>85</v>
      </c>
      <c r="AV176" s="13" t="s">
        <v>87</v>
      </c>
      <c r="AW176" s="13" t="s">
        <v>34</v>
      </c>
      <c r="AX176" s="13" t="s">
        <v>85</v>
      </c>
      <c r="AY176" s="213" t="s">
        <v>122</v>
      </c>
    </row>
    <row r="177" spans="1:65" s="2" customFormat="1" ht="37.9" customHeight="1">
      <c r="A177" s="33"/>
      <c r="B177" s="34"/>
      <c r="C177" s="185" t="s">
        <v>242</v>
      </c>
      <c r="D177" s="185" t="s">
        <v>125</v>
      </c>
      <c r="E177" s="186" t="s">
        <v>479</v>
      </c>
      <c r="F177" s="187" t="s">
        <v>480</v>
      </c>
      <c r="G177" s="188" t="s">
        <v>136</v>
      </c>
      <c r="H177" s="189">
        <v>1</v>
      </c>
      <c r="I177" s="190"/>
      <c r="J177" s="191">
        <f>ROUND(I177*H177,2)</f>
        <v>0</v>
      </c>
      <c r="K177" s="187" t="s">
        <v>129</v>
      </c>
      <c r="L177" s="38"/>
      <c r="M177" s="192" t="s">
        <v>1</v>
      </c>
      <c r="N177" s="193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130</v>
      </c>
      <c r="AT177" s="196" t="s">
        <v>125</v>
      </c>
      <c r="AU177" s="196" t="s">
        <v>85</v>
      </c>
      <c r="AY177" s="16" t="s">
        <v>122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130</v>
      </c>
      <c r="BM177" s="196" t="s">
        <v>648</v>
      </c>
    </row>
    <row r="178" spans="1:65" s="2" customFormat="1" ht="68.25">
      <c r="A178" s="33"/>
      <c r="B178" s="34"/>
      <c r="C178" s="35"/>
      <c r="D178" s="198" t="s">
        <v>132</v>
      </c>
      <c r="E178" s="35"/>
      <c r="F178" s="199" t="s">
        <v>482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85</v>
      </c>
    </row>
    <row r="179" spans="1:65" s="13" customFormat="1" ht="11.25">
      <c r="B179" s="203"/>
      <c r="C179" s="204"/>
      <c r="D179" s="198" t="s">
        <v>145</v>
      </c>
      <c r="E179" s="205" t="s">
        <v>1</v>
      </c>
      <c r="F179" s="206" t="s">
        <v>649</v>
      </c>
      <c r="G179" s="204"/>
      <c r="H179" s="207">
        <v>1</v>
      </c>
      <c r="I179" s="208"/>
      <c r="J179" s="204"/>
      <c r="K179" s="204"/>
      <c r="L179" s="209"/>
      <c r="M179" s="235"/>
      <c r="N179" s="236"/>
      <c r="O179" s="236"/>
      <c r="P179" s="236"/>
      <c r="Q179" s="236"/>
      <c r="R179" s="236"/>
      <c r="S179" s="236"/>
      <c r="T179" s="237"/>
      <c r="AT179" s="213" t="s">
        <v>145</v>
      </c>
      <c r="AU179" s="213" t="s">
        <v>85</v>
      </c>
      <c r="AV179" s="13" t="s">
        <v>87</v>
      </c>
      <c r="AW179" s="13" t="s">
        <v>34</v>
      </c>
      <c r="AX179" s="13" t="s">
        <v>85</v>
      </c>
      <c r="AY179" s="213" t="s">
        <v>122</v>
      </c>
    </row>
    <row r="180" spans="1:65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F4OBb3qobPKHWzViZCC/4KxlAAl66tpFw6SjML3TS968ARmVsAqJQdcXtKaYxa3w4D/HkBpCxyvOabn+AzM6iA==" saltValue="pjHjD9SyPam8hthOcZU7jZqakREkj8pZGSJ1Iymla0A9VKET6VAacRGmiCi96SG4Vrk011zkcSq3UDhYxjn9bQ==" spinCount="100000" sheet="1" objects="1" scenarios="1" formatColumns="0" formatRows="0" autoFilter="0"/>
  <autoFilter ref="C118:K17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trati v úseku Milotice nad Opavou – Vrbno pod Pradědem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650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22. 7. 2020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ROUND((SUM(BE117:BE141)),  2)</f>
        <v>0</v>
      </c>
      <c r="G33" s="33"/>
      <c r="H33" s="33"/>
      <c r="I33" s="123">
        <v>0.21</v>
      </c>
      <c r="J33" s="122">
        <f>ROUND(((SUM(BE117:BE141))*I33),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ROUND((SUM(BF117:BF141)),  2)</f>
        <v>0</v>
      </c>
      <c r="G34" s="33"/>
      <c r="H34" s="33"/>
      <c r="I34" s="123">
        <v>0.15</v>
      </c>
      <c r="J34" s="122">
        <f>ROUND(((SUM(BF117:BF141))*I34),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ROUND((SUM(BG117:BG141)),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ROUND((SUM(BH117:BH141)),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ROUND((SUM(BI117:BI141)),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trati v úseku Milotice nad Opavou – Vrbno pod Pradědem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VON - Oprava trati v úseku Milotice nad Opavou – Vrbno pod Pradědem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22. 7. 2020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651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107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2" t="str">
        <f>E7</f>
        <v>Oprava trati v úseku Milotice nad Opavou – Vrbno pod Pradědem</v>
      </c>
      <c r="F107" s="293"/>
      <c r="G107" s="293"/>
      <c r="H107" s="293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97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44" t="str">
        <f>E9</f>
        <v>VON - Oprava trati v úseku Milotice nad Opavou – Vrbno pod Pradědem</v>
      </c>
      <c r="F109" s="294"/>
      <c r="G109" s="294"/>
      <c r="H109" s="29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Krnov</v>
      </c>
      <c r="G111" s="35"/>
      <c r="H111" s="35"/>
      <c r="I111" s="28" t="s">
        <v>22</v>
      </c>
      <c r="J111" s="65" t="str">
        <f>IF(J12="","",J12)</f>
        <v>22. 7. 2020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108</v>
      </c>
      <c r="D116" s="161" t="s">
        <v>62</v>
      </c>
      <c r="E116" s="161" t="s">
        <v>58</v>
      </c>
      <c r="F116" s="161" t="s">
        <v>59</v>
      </c>
      <c r="G116" s="161" t="s">
        <v>109</v>
      </c>
      <c r="H116" s="161" t="s">
        <v>110</v>
      </c>
      <c r="I116" s="161" t="s">
        <v>111</v>
      </c>
      <c r="J116" s="161" t="s">
        <v>101</v>
      </c>
      <c r="K116" s="162" t="s">
        <v>112</v>
      </c>
      <c r="L116" s="163"/>
      <c r="M116" s="74" t="s">
        <v>1</v>
      </c>
      <c r="N116" s="75" t="s">
        <v>41</v>
      </c>
      <c r="O116" s="75" t="s">
        <v>113</v>
      </c>
      <c r="P116" s="75" t="s">
        <v>114</v>
      </c>
      <c r="Q116" s="75" t="s">
        <v>115</v>
      </c>
      <c r="R116" s="75" t="s">
        <v>116</v>
      </c>
      <c r="S116" s="75" t="s">
        <v>117</v>
      </c>
      <c r="T116" s="76" t="s">
        <v>118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119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103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652</v>
      </c>
      <c r="F118" s="172" t="s">
        <v>653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SUM(P119:P141)</f>
        <v>0</v>
      </c>
      <c r="Q118" s="177"/>
      <c r="R118" s="178">
        <f>SUM(R119:R141)</f>
        <v>0</v>
      </c>
      <c r="S118" s="177"/>
      <c r="T118" s="179">
        <f>SUM(T119:T141)</f>
        <v>0</v>
      </c>
      <c r="AR118" s="180" t="s">
        <v>123</v>
      </c>
      <c r="AT118" s="181" t="s">
        <v>76</v>
      </c>
      <c r="AU118" s="181" t="s">
        <v>77</v>
      </c>
      <c r="AY118" s="180" t="s">
        <v>122</v>
      </c>
      <c r="BK118" s="182">
        <f>SUM(BK119:BK141)</f>
        <v>0</v>
      </c>
    </row>
    <row r="119" spans="1:65" s="2" customFormat="1" ht="24.2" customHeight="1">
      <c r="A119" s="33"/>
      <c r="B119" s="34"/>
      <c r="C119" s="185" t="s">
        <v>85</v>
      </c>
      <c r="D119" s="185" t="s">
        <v>125</v>
      </c>
      <c r="E119" s="186" t="s">
        <v>654</v>
      </c>
      <c r="F119" s="187" t="s">
        <v>655</v>
      </c>
      <c r="G119" s="188" t="s">
        <v>656</v>
      </c>
      <c r="H119" s="189">
        <v>8</v>
      </c>
      <c r="I119" s="190"/>
      <c r="J119" s="191">
        <f>ROUND(I119*H119,2)</f>
        <v>0</v>
      </c>
      <c r="K119" s="187" t="s">
        <v>129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130</v>
      </c>
      <c r="AT119" s="196" t="s">
        <v>125</v>
      </c>
      <c r="AU119" s="196" t="s">
        <v>85</v>
      </c>
      <c r="AY119" s="16" t="s">
        <v>122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130</v>
      </c>
      <c r="BM119" s="196" t="s">
        <v>657</v>
      </c>
    </row>
    <row r="120" spans="1:65" s="2" customFormat="1" ht="29.25">
      <c r="A120" s="33"/>
      <c r="B120" s="34"/>
      <c r="C120" s="35"/>
      <c r="D120" s="198" t="s">
        <v>132</v>
      </c>
      <c r="E120" s="35"/>
      <c r="F120" s="199" t="s">
        <v>658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85</v>
      </c>
    </row>
    <row r="121" spans="1:65" s="2" customFormat="1" ht="37.9" customHeight="1">
      <c r="A121" s="33"/>
      <c r="B121" s="34"/>
      <c r="C121" s="185" t="s">
        <v>87</v>
      </c>
      <c r="D121" s="185" t="s">
        <v>125</v>
      </c>
      <c r="E121" s="186" t="s">
        <v>659</v>
      </c>
      <c r="F121" s="187" t="s">
        <v>660</v>
      </c>
      <c r="G121" s="188" t="s">
        <v>661</v>
      </c>
      <c r="H121" s="238">
        <v>0.01</v>
      </c>
      <c r="I121" s="190"/>
      <c r="J121" s="191">
        <f>ROUND(I121*H121,2)</f>
        <v>0</v>
      </c>
      <c r="K121" s="187" t="s">
        <v>129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130</v>
      </c>
      <c r="AT121" s="196" t="s">
        <v>125</v>
      </c>
      <c r="AU121" s="196" t="s">
        <v>85</v>
      </c>
      <c r="AY121" s="16" t="s">
        <v>122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85</v>
      </c>
      <c r="BK121" s="197">
        <f>ROUND(I121*H121,2)</f>
        <v>0</v>
      </c>
      <c r="BL121" s="16" t="s">
        <v>130</v>
      </c>
      <c r="BM121" s="196" t="s">
        <v>662</v>
      </c>
    </row>
    <row r="122" spans="1:65" s="2" customFormat="1" ht="19.5">
      <c r="A122" s="33"/>
      <c r="B122" s="34"/>
      <c r="C122" s="35"/>
      <c r="D122" s="198" t="s">
        <v>132</v>
      </c>
      <c r="E122" s="35"/>
      <c r="F122" s="199" t="s">
        <v>660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132</v>
      </c>
      <c r="AU122" s="16" t="s">
        <v>85</v>
      </c>
    </row>
    <row r="123" spans="1:65" s="2" customFormat="1" ht="19.5">
      <c r="A123" s="33"/>
      <c r="B123" s="34"/>
      <c r="C123" s="35"/>
      <c r="D123" s="198" t="s">
        <v>663</v>
      </c>
      <c r="E123" s="35"/>
      <c r="F123" s="239" t="s">
        <v>664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663</v>
      </c>
      <c r="AU123" s="16" t="s">
        <v>85</v>
      </c>
    </row>
    <row r="124" spans="1:65" s="2" customFormat="1" ht="24.2" customHeight="1">
      <c r="A124" s="33"/>
      <c r="B124" s="34"/>
      <c r="C124" s="185" t="s">
        <v>139</v>
      </c>
      <c r="D124" s="185" t="s">
        <v>125</v>
      </c>
      <c r="E124" s="186" t="s">
        <v>665</v>
      </c>
      <c r="F124" s="187" t="s">
        <v>666</v>
      </c>
      <c r="G124" s="188" t="s">
        <v>179</v>
      </c>
      <c r="H124" s="189">
        <v>1.0549999999999999</v>
      </c>
      <c r="I124" s="190"/>
      <c r="J124" s="191">
        <f>ROUND(I124*H124,2)</f>
        <v>0</v>
      </c>
      <c r="K124" s="187" t="s">
        <v>129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130</v>
      </c>
      <c r="AT124" s="196" t="s">
        <v>125</v>
      </c>
      <c r="AU124" s="196" t="s">
        <v>85</v>
      </c>
      <c r="AY124" s="16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130</v>
      </c>
      <c r="BM124" s="196" t="s">
        <v>667</v>
      </c>
    </row>
    <row r="125" spans="1:65" s="2" customFormat="1" ht="11.25">
      <c r="A125" s="33"/>
      <c r="B125" s="34"/>
      <c r="C125" s="35"/>
      <c r="D125" s="198" t="s">
        <v>132</v>
      </c>
      <c r="E125" s="35"/>
      <c r="F125" s="199" t="s">
        <v>666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85</v>
      </c>
    </row>
    <row r="126" spans="1:65" s="13" customFormat="1" ht="11.25">
      <c r="B126" s="203"/>
      <c r="C126" s="204"/>
      <c r="D126" s="198" t="s">
        <v>145</v>
      </c>
      <c r="E126" s="205" t="s">
        <v>1</v>
      </c>
      <c r="F126" s="206" t="s">
        <v>668</v>
      </c>
      <c r="G126" s="204"/>
      <c r="H126" s="207">
        <v>1.0549999999999999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145</v>
      </c>
      <c r="AU126" s="213" t="s">
        <v>85</v>
      </c>
      <c r="AV126" s="13" t="s">
        <v>87</v>
      </c>
      <c r="AW126" s="13" t="s">
        <v>34</v>
      </c>
      <c r="AX126" s="13" t="s">
        <v>85</v>
      </c>
      <c r="AY126" s="213" t="s">
        <v>122</v>
      </c>
    </row>
    <row r="127" spans="1:65" s="2" customFormat="1" ht="24.2" customHeight="1">
      <c r="A127" s="33"/>
      <c r="B127" s="34"/>
      <c r="C127" s="185" t="s">
        <v>130</v>
      </c>
      <c r="D127" s="185" t="s">
        <v>125</v>
      </c>
      <c r="E127" s="186" t="s">
        <v>669</v>
      </c>
      <c r="F127" s="187" t="s">
        <v>670</v>
      </c>
      <c r="G127" s="188" t="s">
        <v>179</v>
      </c>
      <c r="H127" s="189">
        <v>1.0549999999999999</v>
      </c>
      <c r="I127" s="190"/>
      <c r="J127" s="191">
        <f>ROUND(I127*H127,2)</f>
        <v>0</v>
      </c>
      <c r="K127" s="187" t="s">
        <v>129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130</v>
      </c>
      <c r="AT127" s="196" t="s">
        <v>125</v>
      </c>
      <c r="AU127" s="196" t="s">
        <v>85</v>
      </c>
      <c r="AY127" s="16" t="s">
        <v>122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130</v>
      </c>
      <c r="BM127" s="196" t="s">
        <v>671</v>
      </c>
    </row>
    <row r="128" spans="1:65" s="2" customFormat="1" ht="11.25">
      <c r="A128" s="33"/>
      <c r="B128" s="34"/>
      <c r="C128" s="35"/>
      <c r="D128" s="198" t="s">
        <v>132</v>
      </c>
      <c r="E128" s="35"/>
      <c r="F128" s="199" t="s">
        <v>670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85</v>
      </c>
    </row>
    <row r="129" spans="1:65" s="13" customFormat="1" ht="11.25">
      <c r="B129" s="203"/>
      <c r="C129" s="204"/>
      <c r="D129" s="198" t="s">
        <v>145</v>
      </c>
      <c r="E129" s="205" t="s">
        <v>1</v>
      </c>
      <c r="F129" s="206" t="s">
        <v>668</v>
      </c>
      <c r="G129" s="204"/>
      <c r="H129" s="207">
        <v>1.0549999999999999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145</v>
      </c>
      <c r="AU129" s="213" t="s">
        <v>85</v>
      </c>
      <c r="AV129" s="13" t="s">
        <v>87</v>
      </c>
      <c r="AW129" s="13" t="s">
        <v>34</v>
      </c>
      <c r="AX129" s="13" t="s">
        <v>85</v>
      </c>
      <c r="AY129" s="213" t="s">
        <v>122</v>
      </c>
    </row>
    <row r="130" spans="1:65" s="2" customFormat="1" ht="24.2" customHeight="1">
      <c r="A130" s="33"/>
      <c r="B130" s="34"/>
      <c r="C130" s="185" t="s">
        <v>123</v>
      </c>
      <c r="D130" s="185" t="s">
        <v>125</v>
      </c>
      <c r="E130" s="186" t="s">
        <v>672</v>
      </c>
      <c r="F130" s="187" t="s">
        <v>673</v>
      </c>
      <c r="G130" s="188" t="s">
        <v>179</v>
      </c>
      <c r="H130" s="189">
        <v>1.0549999999999999</v>
      </c>
      <c r="I130" s="190"/>
      <c r="J130" s="191">
        <f>ROUND(I130*H130,2)</f>
        <v>0</v>
      </c>
      <c r="K130" s="187" t="s">
        <v>129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130</v>
      </c>
      <c r="AT130" s="196" t="s">
        <v>125</v>
      </c>
      <c r="AU130" s="196" t="s">
        <v>85</v>
      </c>
      <c r="AY130" s="16" t="s">
        <v>122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130</v>
      </c>
      <c r="BM130" s="196" t="s">
        <v>674</v>
      </c>
    </row>
    <row r="131" spans="1:65" s="2" customFormat="1" ht="11.25">
      <c r="A131" s="33"/>
      <c r="B131" s="34"/>
      <c r="C131" s="35"/>
      <c r="D131" s="198" t="s">
        <v>132</v>
      </c>
      <c r="E131" s="35"/>
      <c r="F131" s="199" t="s">
        <v>673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85</v>
      </c>
    </row>
    <row r="132" spans="1:65" s="13" customFormat="1" ht="11.25">
      <c r="B132" s="203"/>
      <c r="C132" s="204"/>
      <c r="D132" s="198" t="s">
        <v>145</v>
      </c>
      <c r="E132" s="205" t="s">
        <v>1</v>
      </c>
      <c r="F132" s="206" t="s">
        <v>668</v>
      </c>
      <c r="G132" s="204"/>
      <c r="H132" s="207">
        <v>1.0549999999999999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145</v>
      </c>
      <c r="AU132" s="213" t="s">
        <v>85</v>
      </c>
      <c r="AV132" s="13" t="s">
        <v>87</v>
      </c>
      <c r="AW132" s="13" t="s">
        <v>34</v>
      </c>
      <c r="AX132" s="13" t="s">
        <v>85</v>
      </c>
      <c r="AY132" s="213" t="s">
        <v>122</v>
      </c>
    </row>
    <row r="133" spans="1:65" s="2" customFormat="1" ht="24.2" customHeight="1">
      <c r="A133" s="33"/>
      <c r="B133" s="34"/>
      <c r="C133" s="185" t="s">
        <v>157</v>
      </c>
      <c r="D133" s="185" t="s">
        <v>125</v>
      </c>
      <c r="E133" s="186" t="s">
        <v>675</v>
      </c>
      <c r="F133" s="187" t="s">
        <v>676</v>
      </c>
      <c r="G133" s="188" t="s">
        <v>214</v>
      </c>
      <c r="H133" s="189">
        <v>1032</v>
      </c>
      <c r="I133" s="190"/>
      <c r="J133" s="191">
        <f>ROUND(I133*H133,2)</f>
        <v>0</v>
      </c>
      <c r="K133" s="187" t="s">
        <v>129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130</v>
      </c>
      <c r="AT133" s="196" t="s">
        <v>125</v>
      </c>
      <c r="AU133" s="196" t="s">
        <v>85</v>
      </c>
      <c r="AY133" s="16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130</v>
      </c>
      <c r="BM133" s="196" t="s">
        <v>677</v>
      </c>
    </row>
    <row r="134" spans="1:65" s="2" customFormat="1" ht="29.25">
      <c r="A134" s="33"/>
      <c r="B134" s="34"/>
      <c r="C134" s="35"/>
      <c r="D134" s="198" t="s">
        <v>132</v>
      </c>
      <c r="E134" s="35"/>
      <c r="F134" s="199" t="s">
        <v>678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85</v>
      </c>
    </row>
    <row r="135" spans="1:65" s="13" customFormat="1" ht="11.25">
      <c r="B135" s="203"/>
      <c r="C135" s="204"/>
      <c r="D135" s="198" t="s">
        <v>145</v>
      </c>
      <c r="E135" s="205" t="s">
        <v>1</v>
      </c>
      <c r="F135" s="206" t="s">
        <v>679</v>
      </c>
      <c r="G135" s="204"/>
      <c r="H135" s="207">
        <v>1032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145</v>
      </c>
      <c r="AU135" s="213" t="s">
        <v>85</v>
      </c>
      <c r="AV135" s="13" t="s">
        <v>87</v>
      </c>
      <c r="AW135" s="13" t="s">
        <v>34</v>
      </c>
      <c r="AX135" s="13" t="s">
        <v>85</v>
      </c>
      <c r="AY135" s="213" t="s">
        <v>122</v>
      </c>
    </row>
    <row r="136" spans="1:65" s="2" customFormat="1" ht="24.2" customHeight="1">
      <c r="A136" s="33"/>
      <c r="B136" s="34"/>
      <c r="C136" s="185" t="s">
        <v>164</v>
      </c>
      <c r="D136" s="185" t="s">
        <v>125</v>
      </c>
      <c r="E136" s="186" t="s">
        <v>680</v>
      </c>
      <c r="F136" s="187" t="s">
        <v>681</v>
      </c>
      <c r="G136" s="188" t="s">
        <v>656</v>
      </c>
      <c r="H136" s="189">
        <v>100</v>
      </c>
      <c r="I136" s="190"/>
      <c r="J136" s="191">
        <f>ROUND(I136*H136,2)</f>
        <v>0</v>
      </c>
      <c r="K136" s="187" t="s">
        <v>129</v>
      </c>
      <c r="L136" s="38"/>
      <c r="M136" s="192" t="s">
        <v>1</v>
      </c>
      <c r="N136" s="193" t="s">
        <v>42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130</v>
      </c>
      <c r="AT136" s="196" t="s">
        <v>125</v>
      </c>
      <c r="AU136" s="196" t="s">
        <v>85</v>
      </c>
      <c r="AY136" s="16" t="s">
        <v>122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85</v>
      </c>
      <c r="BK136" s="197">
        <f>ROUND(I136*H136,2)</f>
        <v>0</v>
      </c>
      <c r="BL136" s="16" t="s">
        <v>130</v>
      </c>
      <c r="BM136" s="196" t="s">
        <v>682</v>
      </c>
    </row>
    <row r="137" spans="1:65" s="2" customFormat="1" ht="11.25">
      <c r="A137" s="33"/>
      <c r="B137" s="34"/>
      <c r="C137" s="35"/>
      <c r="D137" s="198" t="s">
        <v>132</v>
      </c>
      <c r="E137" s="35"/>
      <c r="F137" s="199" t="s">
        <v>681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85</v>
      </c>
    </row>
    <row r="138" spans="1:65" s="2" customFormat="1" ht="19.5">
      <c r="A138" s="33"/>
      <c r="B138" s="34"/>
      <c r="C138" s="35"/>
      <c r="D138" s="198" t="s">
        <v>663</v>
      </c>
      <c r="E138" s="35"/>
      <c r="F138" s="239" t="s">
        <v>683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663</v>
      </c>
      <c r="AU138" s="16" t="s">
        <v>85</v>
      </c>
    </row>
    <row r="139" spans="1:65" s="2" customFormat="1" ht="24.2" customHeight="1">
      <c r="A139" s="33"/>
      <c r="B139" s="34"/>
      <c r="C139" s="185" t="s">
        <v>170</v>
      </c>
      <c r="D139" s="185" t="s">
        <v>125</v>
      </c>
      <c r="E139" s="186" t="s">
        <v>684</v>
      </c>
      <c r="F139" s="187" t="s">
        <v>685</v>
      </c>
      <c r="G139" s="188" t="s">
        <v>661</v>
      </c>
      <c r="H139" s="238">
        <v>0.05</v>
      </c>
      <c r="I139" s="190"/>
      <c r="J139" s="191">
        <f>ROUND(I139*H139,2)</f>
        <v>0</v>
      </c>
      <c r="K139" s="187" t="s">
        <v>129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130</v>
      </c>
      <c r="AT139" s="196" t="s">
        <v>125</v>
      </c>
      <c r="AU139" s="196" t="s">
        <v>85</v>
      </c>
      <c r="AY139" s="16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130</v>
      </c>
      <c r="BM139" s="196" t="s">
        <v>686</v>
      </c>
    </row>
    <row r="140" spans="1:65" s="2" customFormat="1" ht="19.5">
      <c r="A140" s="33"/>
      <c r="B140" s="34"/>
      <c r="C140" s="35"/>
      <c r="D140" s="198" t="s">
        <v>132</v>
      </c>
      <c r="E140" s="35"/>
      <c r="F140" s="199" t="s">
        <v>685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85</v>
      </c>
    </row>
    <row r="141" spans="1:65" s="2" customFormat="1" ht="39">
      <c r="A141" s="33"/>
      <c r="B141" s="34"/>
      <c r="C141" s="35"/>
      <c r="D141" s="198" t="s">
        <v>663</v>
      </c>
      <c r="E141" s="35"/>
      <c r="F141" s="239" t="s">
        <v>687</v>
      </c>
      <c r="G141" s="35"/>
      <c r="H141" s="35"/>
      <c r="I141" s="200"/>
      <c r="J141" s="35"/>
      <c r="K141" s="35"/>
      <c r="L141" s="38"/>
      <c r="M141" s="240"/>
      <c r="N141" s="241"/>
      <c r="O141" s="242"/>
      <c r="P141" s="242"/>
      <c r="Q141" s="242"/>
      <c r="R141" s="242"/>
      <c r="S141" s="242"/>
      <c r="T141" s="2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663</v>
      </c>
      <c r="AU141" s="16" t="s">
        <v>85</v>
      </c>
    </row>
    <row r="142" spans="1:65" s="2" customFormat="1" ht="6.95" customHeight="1">
      <c r="A142" s="3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38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algorithmName="SHA-512" hashValue="BGjiKSCe+aL+kjeJk207bB1/XG7aJmWj49pReYPaDHOyKR1l9TKrDTdZa0Bk8cVriEVqSK3zF7AIMa+DgNkzKw==" saltValue="0Gm/Qu38G3EPdUwwt8MuLR1ipN4UDF9Klr41u8Moud91Nd2qLgSgpp7IJX1nVt+iW0XGFEWFrqdlKS/I5GbfAg==" spinCount="100000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traťové ko...</vt:lpstr>
      <vt:lpstr>SO 02 - Oprava staniční k...</vt:lpstr>
      <vt:lpstr>SO 03 - Oprava staniční k...</vt:lpstr>
      <vt:lpstr>VON - Oprava trati v úsek...</vt:lpstr>
      <vt:lpstr>'Rekapitulace stavby'!Názvy_tisku</vt:lpstr>
      <vt:lpstr>'SO 01 - Oprava traťové ko...'!Názvy_tisku</vt:lpstr>
      <vt:lpstr>'SO 02 - Oprava staniční k...'!Názvy_tisku</vt:lpstr>
      <vt:lpstr>'SO 03 - Oprava staniční k...'!Názvy_tisku</vt:lpstr>
      <vt:lpstr>'VON - Oprava trati v úsek...'!Názvy_tisku</vt:lpstr>
      <vt:lpstr>'Rekapitulace stavby'!Oblast_tisku</vt:lpstr>
      <vt:lpstr>'SO 01 - Oprava traťové ko...'!Oblast_tisku</vt:lpstr>
      <vt:lpstr>'SO 02 - Oprava staniční k...'!Oblast_tisku</vt:lpstr>
      <vt:lpstr>'SO 03 - Oprava staniční k...'!Oblast_tisku</vt:lpstr>
      <vt:lpstr>'VON - Oprava trati v úsek...'!Oblast_tisku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2020-08-04T08:12:56Z</dcterms:created>
  <dcterms:modified xsi:type="dcterms:W3CDTF">2020-08-04T09:10:00Z</dcterms:modified>
</cp:coreProperties>
</file>