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IO01 - Venkovní osvětlení" sheetId="2" r:id="rId2"/>
    <sheet name="IO02 - Kabelové rozvody" sheetId="3" r:id="rId3"/>
    <sheet name="D.1.1 - Architektonicko s..." sheetId="4" r:id="rId4"/>
    <sheet name="PS01 - Dieselagregát" sheetId="5" r:id="rId5"/>
    <sheet name="D.1.5 - Stavební elektroi..." sheetId="6" r:id="rId6"/>
    <sheet name="SO01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'IO01 - Venkovní osvětlení'!$C$88:$K$191</definedName>
    <definedName name="_xlnm.Print_Area" localSheetId="1">'IO01 - Venkovní osvětlení'!$C$4:$J$39,'IO01 - Venkovní osvětlení'!$C$45:$J$70,'IO01 - Venkovní osvětlení'!$C$76:$K$191</definedName>
    <definedName name="_xlnm.Print_Titles" localSheetId="1">'IO01 - Venkovní osvětlení'!$88:$88</definedName>
    <definedName name="_xlnm._FilterDatabase" localSheetId="2" hidden="1">'IO02 - Kabelové rozvody'!$C$85:$K$184</definedName>
    <definedName name="_xlnm.Print_Area" localSheetId="2">'IO02 - Kabelové rozvody'!$C$4:$J$39,'IO02 - Kabelové rozvody'!$C$45:$J$67,'IO02 - Kabelové rozvody'!$C$73:$K$184</definedName>
    <definedName name="_xlnm.Print_Titles" localSheetId="2">'IO02 - Kabelové rozvody'!$85:$85</definedName>
    <definedName name="_xlnm._FilterDatabase" localSheetId="3" hidden="1">'D.1.1 - Architektonicko s...'!$C$95:$K$257</definedName>
    <definedName name="_xlnm.Print_Area" localSheetId="3">'D.1.1 - Architektonicko s...'!$C$4:$J$39,'D.1.1 - Architektonicko s...'!$C$45:$J$77,'D.1.1 - Architektonicko s...'!$C$83:$K$257</definedName>
    <definedName name="_xlnm.Print_Titles" localSheetId="3">'D.1.1 - Architektonicko s...'!$95:$95</definedName>
    <definedName name="_xlnm._FilterDatabase" localSheetId="4" hidden="1">'PS01 - Dieselagregát'!$C$82:$K$130</definedName>
    <definedName name="_xlnm.Print_Area" localSheetId="4">'PS01 - Dieselagregát'!$C$4:$J$39,'PS01 - Dieselagregát'!$C$45:$J$64,'PS01 - Dieselagregát'!$C$70:$K$130</definedName>
    <definedName name="_xlnm.Print_Titles" localSheetId="4">'PS01 - Dieselagregát'!$82:$82</definedName>
    <definedName name="_xlnm._FilterDatabase" localSheetId="5" hidden="1">'D.1.5 - Stavební elektroi...'!$C$90:$K$178</definedName>
    <definedName name="_xlnm.Print_Area" localSheetId="5">'D.1.5 - Stavební elektroi...'!$C$4:$J$39,'D.1.5 - Stavební elektroi...'!$C$45:$J$72,'D.1.5 - Stavební elektroi...'!$C$78:$K$178</definedName>
    <definedName name="_xlnm.Print_Titles" localSheetId="5">'D.1.5 - Stavební elektroi...'!$90:$90</definedName>
    <definedName name="_xlnm._FilterDatabase" localSheetId="6" hidden="1">'SO01 - VRN'!$C$79:$K$88</definedName>
    <definedName name="_xlnm.Print_Area" localSheetId="6">'SO01 - VRN'!$C$4:$J$39,'SO01 - VRN'!$C$45:$J$61,'SO01 - VRN'!$C$67:$K$88</definedName>
    <definedName name="_xlnm.Print_Titles" localSheetId="6">'SO01 - VRN'!$79:$79</definedName>
    <definedName name="_xlnm.Print_Area" localSheetId="7">'Pokyny pro vyplnění'!$B$2:$K$71,'Pokyny pro vyplnění'!$B$74:$K$118,'Pokyny pro vyplnění'!$B$121:$K$190,'Pokyny pro vyplnění'!$B$198:$K$218</definedName>
  </definedNames>
  <calcPr/>
</workbook>
</file>

<file path=xl/calcChain.xml><?xml version="1.0" encoding="utf-8"?>
<calcChain xmlns="http://schemas.openxmlformats.org/spreadsheetml/2006/main">
  <c i="7" l="1" r="J37"/>
  <c r="J36"/>
  <c i="1" r="AY60"/>
  <c i="7" r="J35"/>
  <c i="1" r="AX60"/>
  <c i="7" r="BI88"/>
  <c r="BH88"/>
  <c r="BG88"/>
  <c r="BF88"/>
  <c r="T88"/>
  <c r="R88"/>
  <c r="P88"/>
  <c r="BI87"/>
  <c r="BH87"/>
  <c r="BG87"/>
  <c r="BF87"/>
  <c r="T87"/>
  <c r="R87"/>
  <c r="P87"/>
  <c r="BI86"/>
  <c r="BH86"/>
  <c r="BG86"/>
  <c r="BF86"/>
  <c r="T86"/>
  <c r="R86"/>
  <c r="P86"/>
  <c r="BI84"/>
  <c r="BH84"/>
  <c r="BG84"/>
  <c r="BF84"/>
  <c r="T84"/>
  <c r="R84"/>
  <c r="P84"/>
  <c r="BI82"/>
  <c r="BH82"/>
  <c r="BG82"/>
  <c r="BF82"/>
  <c r="T82"/>
  <c r="R82"/>
  <c r="P82"/>
  <c r="J77"/>
  <c r="F76"/>
  <c r="F74"/>
  <c r="E72"/>
  <c r="J55"/>
  <c r="F54"/>
  <c r="F52"/>
  <c r="E50"/>
  <c r="J21"/>
  <c r="E21"/>
  <c r="J76"/>
  <c r="J20"/>
  <c r="J18"/>
  <c r="E18"/>
  <c r="F55"/>
  <c r="J17"/>
  <c r="J12"/>
  <c r="J52"/>
  <c r="E7"/>
  <c r="E48"/>
  <c i="6" r="J37"/>
  <c r="J36"/>
  <c i="1" r="AY59"/>
  <c i="6" r="J35"/>
  <c i="1" r="AX59"/>
  <c i="6" r="BI178"/>
  <c r="BH178"/>
  <c r="BG178"/>
  <c r="BF178"/>
  <c r="T178"/>
  <c r="R178"/>
  <c r="P178"/>
  <c r="BI177"/>
  <c r="BH177"/>
  <c r="BG177"/>
  <c r="BF177"/>
  <c r="T177"/>
  <c r="R177"/>
  <c r="P177"/>
  <c r="BI176"/>
  <c r="BH176"/>
  <c r="BG176"/>
  <c r="BF176"/>
  <c r="T176"/>
  <c r="R176"/>
  <c r="P176"/>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4"/>
  <c r="BH124"/>
  <c r="BG124"/>
  <c r="BF124"/>
  <c r="T124"/>
  <c r="R124"/>
  <c r="P124"/>
  <c r="BI123"/>
  <c r="BH123"/>
  <c r="BG123"/>
  <c r="BF123"/>
  <c r="T123"/>
  <c r="R123"/>
  <c r="P123"/>
  <c r="BI122"/>
  <c r="BH122"/>
  <c r="BG122"/>
  <c r="BF122"/>
  <c r="T122"/>
  <c r="R122"/>
  <c r="P122"/>
  <c r="BI119"/>
  <c r="BH119"/>
  <c r="BG119"/>
  <c r="BF119"/>
  <c r="T119"/>
  <c r="R119"/>
  <c r="P119"/>
  <c r="BI118"/>
  <c r="BH118"/>
  <c r="BG118"/>
  <c r="BF118"/>
  <c r="T118"/>
  <c r="R118"/>
  <c r="P118"/>
  <c r="BI117"/>
  <c r="BH117"/>
  <c r="BG117"/>
  <c r="BF117"/>
  <c r="T117"/>
  <c r="R117"/>
  <c r="P117"/>
  <c r="BI115"/>
  <c r="BH115"/>
  <c r="BG115"/>
  <c r="BF115"/>
  <c r="T115"/>
  <c r="R115"/>
  <c r="P115"/>
  <c r="BI113"/>
  <c r="BH113"/>
  <c r="BG113"/>
  <c r="BF113"/>
  <c r="T113"/>
  <c r="R113"/>
  <c r="P113"/>
  <c r="BI111"/>
  <c r="BH111"/>
  <c r="BG111"/>
  <c r="BF111"/>
  <c r="T111"/>
  <c r="T110"/>
  <c r="R111"/>
  <c r="R110"/>
  <c r="P111"/>
  <c r="P110"/>
  <c r="BI108"/>
  <c r="BH108"/>
  <c r="BG108"/>
  <c r="BF108"/>
  <c r="T108"/>
  <c r="R108"/>
  <c r="P108"/>
  <c r="BI107"/>
  <c r="BH107"/>
  <c r="BG107"/>
  <c r="BF107"/>
  <c r="T107"/>
  <c r="R107"/>
  <c r="P107"/>
  <c r="BI106"/>
  <c r="BH106"/>
  <c r="BG106"/>
  <c r="BF106"/>
  <c r="T106"/>
  <c r="R106"/>
  <c r="P106"/>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8"/>
  <c r="F87"/>
  <c r="F85"/>
  <c r="E83"/>
  <c r="J55"/>
  <c r="F54"/>
  <c r="F52"/>
  <c r="E50"/>
  <c r="J21"/>
  <c r="E21"/>
  <c r="J87"/>
  <c r="J20"/>
  <c r="J18"/>
  <c r="E18"/>
  <c r="F88"/>
  <c r="J17"/>
  <c r="J12"/>
  <c r="J85"/>
  <c r="E7"/>
  <c r="E81"/>
  <c i="5" r="J37"/>
  <c r="J36"/>
  <c i="1" r="AY58"/>
  <c i="5" r="J35"/>
  <c i="1" r="AX58"/>
  <c i="5"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1"/>
  <c r="BH91"/>
  <c r="BG91"/>
  <c r="BF91"/>
  <c r="T91"/>
  <c r="R91"/>
  <c r="P91"/>
  <c r="BI90"/>
  <c r="BH90"/>
  <c r="BG90"/>
  <c r="BF90"/>
  <c r="T90"/>
  <c r="R90"/>
  <c r="P90"/>
  <c r="BI89"/>
  <c r="BH89"/>
  <c r="BG89"/>
  <c r="BF89"/>
  <c r="T89"/>
  <c r="R89"/>
  <c r="P89"/>
  <c r="BI88"/>
  <c r="BH88"/>
  <c r="BG88"/>
  <c r="BF88"/>
  <c r="T88"/>
  <c r="R88"/>
  <c r="P88"/>
  <c r="BI86"/>
  <c r="BH86"/>
  <c r="BG86"/>
  <c r="BF86"/>
  <c r="T86"/>
  <c r="R86"/>
  <c r="P86"/>
  <c r="BI85"/>
  <c r="BH85"/>
  <c r="BG85"/>
  <c r="BF85"/>
  <c r="T85"/>
  <c r="R85"/>
  <c r="P85"/>
  <c r="J80"/>
  <c r="F79"/>
  <c r="F77"/>
  <c r="E75"/>
  <c r="J55"/>
  <c r="F54"/>
  <c r="F52"/>
  <c r="E50"/>
  <c r="J21"/>
  <c r="E21"/>
  <c r="J79"/>
  <c r="J20"/>
  <c r="J18"/>
  <c r="E18"/>
  <c r="F55"/>
  <c r="J17"/>
  <c r="J12"/>
  <c r="J77"/>
  <c r="E7"/>
  <c r="E48"/>
  <c i="4" r="J37"/>
  <c r="J36"/>
  <c i="1" r="AY57"/>
  <c i="4" r="J35"/>
  <c i="1" r="AX57"/>
  <c i="4" r="BI255"/>
  <c r="BH255"/>
  <c r="BG255"/>
  <c r="BF255"/>
  <c r="T255"/>
  <c r="R255"/>
  <c r="P255"/>
  <c r="BI252"/>
  <c r="BH252"/>
  <c r="BG252"/>
  <c r="BF252"/>
  <c r="T252"/>
  <c r="R252"/>
  <c r="P252"/>
  <c r="BI248"/>
  <c r="BH248"/>
  <c r="BG248"/>
  <c r="BF248"/>
  <c r="T248"/>
  <c r="R248"/>
  <c r="P248"/>
  <c r="BI244"/>
  <c r="BH244"/>
  <c r="BG244"/>
  <c r="BF244"/>
  <c r="T244"/>
  <c r="R244"/>
  <c r="P244"/>
  <c r="BI241"/>
  <c r="BH241"/>
  <c r="BG241"/>
  <c r="BF241"/>
  <c r="T241"/>
  <c r="R241"/>
  <c r="P241"/>
  <c r="BI238"/>
  <c r="BH238"/>
  <c r="BG238"/>
  <c r="BF238"/>
  <c r="T238"/>
  <c r="R238"/>
  <c r="P238"/>
  <c r="BI236"/>
  <c r="BH236"/>
  <c r="BG236"/>
  <c r="BF236"/>
  <c r="T236"/>
  <c r="T235"/>
  <c r="R236"/>
  <c r="R235"/>
  <c r="P236"/>
  <c r="P235"/>
  <c r="BI233"/>
  <c r="BH233"/>
  <c r="BG233"/>
  <c r="BF233"/>
  <c r="T233"/>
  <c r="R233"/>
  <c r="P233"/>
  <c r="BI230"/>
  <c r="BH230"/>
  <c r="BG230"/>
  <c r="BF230"/>
  <c r="T230"/>
  <c r="R230"/>
  <c r="P230"/>
  <c r="BI226"/>
  <c r="BH226"/>
  <c r="BG226"/>
  <c r="BF226"/>
  <c r="T226"/>
  <c r="R226"/>
  <c r="P226"/>
  <c r="BI223"/>
  <c r="BH223"/>
  <c r="BG223"/>
  <c r="BF223"/>
  <c r="T223"/>
  <c r="R223"/>
  <c r="P223"/>
  <c r="BI221"/>
  <c r="BH221"/>
  <c r="BG221"/>
  <c r="BF221"/>
  <c r="T221"/>
  <c r="R221"/>
  <c r="P221"/>
  <c r="BI219"/>
  <c r="BH219"/>
  <c r="BG219"/>
  <c r="BF219"/>
  <c r="T219"/>
  <c r="R219"/>
  <c r="P219"/>
  <c r="BI216"/>
  <c r="BH216"/>
  <c r="BG216"/>
  <c r="BF216"/>
  <c r="T216"/>
  <c r="T215"/>
  <c r="R216"/>
  <c r="R215"/>
  <c r="P216"/>
  <c r="P215"/>
  <c r="BI213"/>
  <c r="BH213"/>
  <c r="BG213"/>
  <c r="BF213"/>
  <c r="T213"/>
  <c r="R213"/>
  <c r="P213"/>
  <c r="BI212"/>
  <c r="BH212"/>
  <c r="BG212"/>
  <c r="BF212"/>
  <c r="T212"/>
  <c r="R212"/>
  <c r="P212"/>
  <c r="BI209"/>
  <c r="BH209"/>
  <c r="BG209"/>
  <c r="BF209"/>
  <c r="T209"/>
  <c r="R209"/>
  <c r="P209"/>
  <c r="BI207"/>
  <c r="BH207"/>
  <c r="BG207"/>
  <c r="BF207"/>
  <c r="T207"/>
  <c r="R207"/>
  <c r="P207"/>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6"/>
  <c r="BH196"/>
  <c r="BG196"/>
  <c r="BF196"/>
  <c r="T196"/>
  <c r="R196"/>
  <c r="P196"/>
  <c r="BI195"/>
  <c r="BH195"/>
  <c r="BG195"/>
  <c r="BF195"/>
  <c r="T195"/>
  <c r="R195"/>
  <c r="P195"/>
  <c r="BI194"/>
  <c r="BH194"/>
  <c r="BG194"/>
  <c r="BF194"/>
  <c r="T194"/>
  <c r="R194"/>
  <c r="P194"/>
  <c r="BI190"/>
  <c r="BH190"/>
  <c r="BG190"/>
  <c r="BF190"/>
  <c r="T190"/>
  <c r="R190"/>
  <c r="P190"/>
  <c r="BI186"/>
  <c r="BH186"/>
  <c r="BG186"/>
  <c r="BF186"/>
  <c r="T186"/>
  <c r="R186"/>
  <c r="P186"/>
  <c r="BI184"/>
  <c r="BH184"/>
  <c r="BG184"/>
  <c r="BF184"/>
  <c r="T184"/>
  <c r="R184"/>
  <c r="P184"/>
  <c r="BI183"/>
  <c r="BH183"/>
  <c r="BG183"/>
  <c r="BF183"/>
  <c r="T183"/>
  <c r="R183"/>
  <c r="P183"/>
  <c r="BI182"/>
  <c r="BH182"/>
  <c r="BG182"/>
  <c r="BF182"/>
  <c r="T182"/>
  <c r="R182"/>
  <c r="P182"/>
  <c r="BI181"/>
  <c r="BH181"/>
  <c r="BG181"/>
  <c r="BF181"/>
  <c r="T181"/>
  <c r="R181"/>
  <c r="P181"/>
  <c r="BI178"/>
  <c r="BH178"/>
  <c r="BG178"/>
  <c r="BF178"/>
  <c r="T178"/>
  <c r="R178"/>
  <c r="P178"/>
  <c r="BI173"/>
  <c r="BH173"/>
  <c r="BG173"/>
  <c r="BF173"/>
  <c r="T173"/>
  <c r="R173"/>
  <c r="P173"/>
  <c r="BI169"/>
  <c r="BH169"/>
  <c r="BG169"/>
  <c r="BF169"/>
  <c r="T169"/>
  <c r="R169"/>
  <c r="P169"/>
  <c r="BI164"/>
  <c r="BH164"/>
  <c r="BG164"/>
  <c r="BF164"/>
  <c r="T164"/>
  <c r="T163"/>
  <c r="R164"/>
  <c r="R163"/>
  <c r="P164"/>
  <c r="P163"/>
  <c r="BI161"/>
  <c r="BH161"/>
  <c r="BG161"/>
  <c r="BF161"/>
  <c r="T161"/>
  <c r="R161"/>
  <c r="P161"/>
  <c r="BI160"/>
  <c r="BH160"/>
  <c r="BG160"/>
  <c r="BF160"/>
  <c r="T160"/>
  <c r="R160"/>
  <c r="P160"/>
  <c r="BI155"/>
  <c r="BH155"/>
  <c r="BG155"/>
  <c r="BF155"/>
  <c r="T155"/>
  <c r="R155"/>
  <c r="P155"/>
  <c r="BI151"/>
  <c r="BH151"/>
  <c r="BG151"/>
  <c r="BF151"/>
  <c r="T151"/>
  <c r="R151"/>
  <c r="P151"/>
  <c r="BI150"/>
  <c r="BH150"/>
  <c r="BG150"/>
  <c r="BF150"/>
  <c r="T150"/>
  <c r="R150"/>
  <c r="P150"/>
  <c r="BI149"/>
  <c r="BH149"/>
  <c r="BG149"/>
  <c r="BF149"/>
  <c r="T149"/>
  <c r="R149"/>
  <c r="P149"/>
  <c r="BI147"/>
  <c r="BH147"/>
  <c r="BG147"/>
  <c r="BF147"/>
  <c r="T147"/>
  <c r="R147"/>
  <c r="P147"/>
  <c r="BI146"/>
  <c r="BH146"/>
  <c r="BG146"/>
  <c r="BF146"/>
  <c r="T146"/>
  <c r="R146"/>
  <c r="P146"/>
  <c r="BI142"/>
  <c r="BH142"/>
  <c r="BG142"/>
  <c r="BF142"/>
  <c r="T142"/>
  <c r="R142"/>
  <c r="P142"/>
  <c r="BI140"/>
  <c r="BH140"/>
  <c r="BG140"/>
  <c r="BF140"/>
  <c r="T140"/>
  <c r="R140"/>
  <c r="P140"/>
  <c r="BI138"/>
  <c r="BH138"/>
  <c r="BG138"/>
  <c r="BF138"/>
  <c r="T138"/>
  <c r="R138"/>
  <c r="P138"/>
  <c r="BI137"/>
  <c r="BH137"/>
  <c r="BG137"/>
  <c r="BF137"/>
  <c r="T137"/>
  <c r="R137"/>
  <c r="P137"/>
  <c r="BI134"/>
  <c r="BH134"/>
  <c r="BG134"/>
  <c r="BF134"/>
  <c r="T134"/>
  <c r="R134"/>
  <c r="P134"/>
  <c r="BI133"/>
  <c r="BH133"/>
  <c r="BG133"/>
  <c r="BF133"/>
  <c r="T133"/>
  <c r="R133"/>
  <c r="P133"/>
  <c r="BI131"/>
  <c r="BH131"/>
  <c r="BG131"/>
  <c r="BF131"/>
  <c r="T131"/>
  <c r="R131"/>
  <c r="P131"/>
  <c r="BI130"/>
  <c r="BH130"/>
  <c r="BG130"/>
  <c r="BF130"/>
  <c r="T130"/>
  <c r="R130"/>
  <c r="P130"/>
  <c r="BI127"/>
  <c r="BH127"/>
  <c r="BG127"/>
  <c r="BF127"/>
  <c r="T127"/>
  <c r="R127"/>
  <c r="P127"/>
  <c r="BI123"/>
  <c r="BH123"/>
  <c r="BG123"/>
  <c r="BF123"/>
  <c r="T123"/>
  <c r="R123"/>
  <c r="P123"/>
  <c r="BI121"/>
  <c r="BH121"/>
  <c r="BG121"/>
  <c r="BF121"/>
  <c r="T121"/>
  <c r="R121"/>
  <c r="P121"/>
  <c r="BI120"/>
  <c r="BH120"/>
  <c r="BG120"/>
  <c r="BF120"/>
  <c r="T120"/>
  <c r="R120"/>
  <c r="P120"/>
  <c r="BI118"/>
  <c r="BH118"/>
  <c r="BG118"/>
  <c r="BF118"/>
  <c r="T118"/>
  <c r="T117"/>
  <c r="R118"/>
  <c r="R117"/>
  <c r="P118"/>
  <c r="P117"/>
  <c r="BI114"/>
  <c r="BH114"/>
  <c r="BG114"/>
  <c r="BF114"/>
  <c r="T114"/>
  <c r="R114"/>
  <c r="P114"/>
  <c r="BI113"/>
  <c r="BH113"/>
  <c r="BG113"/>
  <c r="BF113"/>
  <c r="T113"/>
  <c r="R113"/>
  <c r="P113"/>
  <c r="BI109"/>
  <c r="BH109"/>
  <c r="BG109"/>
  <c r="BF109"/>
  <c r="T109"/>
  <c r="R109"/>
  <c r="P109"/>
  <c r="BI106"/>
  <c r="BH106"/>
  <c r="BG106"/>
  <c r="BF106"/>
  <c r="T106"/>
  <c r="R106"/>
  <c r="P106"/>
  <c r="BI105"/>
  <c r="BH105"/>
  <c r="BG105"/>
  <c r="BF105"/>
  <c r="T105"/>
  <c r="R105"/>
  <c r="P105"/>
  <c r="BI101"/>
  <c r="BH101"/>
  <c r="BG101"/>
  <c r="BF101"/>
  <c r="T101"/>
  <c r="R101"/>
  <c r="P101"/>
  <c r="BI98"/>
  <c r="BH98"/>
  <c r="BG98"/>
  <c r="BF98"/>
  <c r="T98"/>
  <c r="R98"/>
  <c r="P98"/>
  <c r="J93"/>
  <c r="F92"/>
  <c r="F90"/>
  <c r="E88"/>
  <c r="J55"/>
  <c r="F54"/>
  <c r="F52"/>
  <c r="E50"/>
  <c r="J21"/>
  <c r="E21"/>
  <c r="J92"/>
  <c r="J20"/>
  <c r="J18"/>
  <c r="E18"/>
  <c r="F55"/>
  <c r="J17"/>
  <c r="J12"/>
  <c r="J90"/>
  <c r="E7"/>
  <c r="E86"/>
  <c i="3" r="J37"/>
  <c r="J36"/>
  <c i="1" r="AY56"/>
  <c i="3" r="J35"/>
  <c i="1" r="AX56"/>
  <c i="3" r="BI184"/>
  <c r="BH184"/>
  <c r="BG184"/>
  <c r="BF184"/>
  <c r="T184"/>
  <c r="R184"/>
  <c r="P184"/>
  <c r="BI183"/>
  <c r="BH183"/>
  <c r="BG183"/>
  <c r="BF183"/>
  <c r="T183"/>
  <c r="R183"/>
  <c r="P183"/>
  <c r="BI182"/>
  <c r="BH182"/>
  <c r="BG182"/>
  <c r="BF182"/>
  <c r="T182"/>
  <c r="R182"/>
  <c r="P182"/>
  <c r="BI181"/>
  <c r="BH181"/>
  <c r="BG181"/>
  <c r="BF181"/>
  <c r="T181"/>
  <c r="R181"/>
  <c r="P181"/>
  <c r="BI179"/>
  <c r="BH179"/>
  <c r="BG179"/>
  <c r="BF179"/>
  <c r="T179"/>
  <c r="R179"/>
  <c r="P179"/>
  <c r="BI178"/>
  <c r="BH178"/>
  <c r="BG178"/>
  <c r="BF178"/>
  <c r="T178"/>
  <c r="R178"/>
  <c r="P178"/>
  <c r="BI177"/>
  <c r="BH177"/>
  <c r="BG177"/>
  <c r="BF177"/>
  <c r="T177"/>
  <c r="R177"/>
  <c r="P177"/>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7"/>
  <c r="BH117"/>
  <c r="BG117"/>
  <c r="BF117"/>
  <c r="T117"/>
  <c r="R117"/>
  <c r="P117"/>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1"/>
  <c r="BH91"/>
  <c r="BG91"/>
  <c r="BF91"/>
  <c r="T91"/>
  <c r="R91"/>
  <c r="P91"/>
  <c r="BI90"/>
  <c r="BH90"/>
  <c r="BG90"/>
  <c r="BF90"/>
  <c r="T90"/>
  <c r="R90"/>
  <c r="P90"/>
  <c r="BI89"/>
  <c r="BH89"/>
  <c r="BG89"/>
  <c r="BF89"/>
  <c r="T89"/>
  <c r="R89"/>
  <c r="P89"/>
  <c r="J83"/>
  <c r="F82"/>
  <c r="F80"/>
  <c r="E78"/>
  <c r="J55"/>
  <c r="F54"/>
  <c r="F52"/>
  <c r="E50"/>
  <c r="J21"/>
  <c r="E21"/>
  <c r="J54"/>
  <c r="J20"/>
  <c r="J18"/>
  <c r="E18"/>
  <c r="F55"/>
  <c r="J17"/>
  <c r="J12"/>
  <c r="J80"/>
  <c r="E7"/>
  <c r="E76"/>
  <c i="2" r="J37"/>
  <c r="J36"/>
  <c i="1" r="AY55"/>
  <c i="2" r="J35"/>
  <c i="1" r="AX55"/>
  <c i="2"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79"/>
  <c r="BH179"/>
  <c r="BG179"/>
  <c r="BF179"/>
  <c r="T179"/>
  <c r="R179"/>
  <c r="P179"/>
  <c r="BI178"/>
  <c r="BH178"/>
  <c r="BG178"/>
  <c r="BF178"/>
  <c r="T178"/>
  <c r="R178"/>
  <c r="P178"/>
  <c r="BI176"/>
  <c r="BH176"/>
  <c r="BG176"/>
  <c r="BF176"/>
  <c r="T176"/>
  <c r="R176"/>
  <c r="P176"/>
  <c r="BI174"/>
  <c r="BH174"/>
  <c r="BG174"/>
  <c r="BF174"/>
  <c r="T174"/>
  <c r="R174"/>
  <c r="P174"/>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28"/>
  <c r="BH128"/>
  <c r="BG128"/>
  <c r="BF128"/>
  <c r="T128"/>
  <c r="R128"/>
  <c r="P128"/>
  <c r="BI126"/>
  <c r="BH126"/>
  <c r="BG126"/>
  <c r="BF126"/>
  <c r="T126"/>
  <c r="R126"/>
  <c r="P126"/>
  <c r="BI125"/>
  <c r="BH125"/>
  <c r="BG125"/>
  <c r="BF125"/>
  <c r="T125"/>
  <c r="R125"/>
  <c r="P125"/>
  <c r="BI122"/>
  <c r="BH122"/>
  <c r="BG122"/>
  <c r="BF122"/>
  <c r="T122"/>
  <c r="R122"/>
  <c r="P122"/>
  <c r="BI120"/>
  <c r="BH120"/>
  <c r="BG120"/>
  <c r="BF120"/>
  <c r="T120"/>
  <c r="R120"/>
  <c r="P120"/>
  <c r="BI118"/>
  <c r="BH118"/>
  <c r="BG118"/>
  <c r="BF118"/>
  <c r="T118"/>
  <c r="R118"/>
  <c r="P118"/>
  <c r="BI116"/>
  <c r="BH116"/>
  <c r="BG116"/>
  <c r="BF116"/>
  <c r="T116"/>
  <c r="R116"/>
  <c r="P116"/>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5"/>
  <c r="BH95"/>
  <c r="BG95"/>
  <c r="BF95"/>
  <c r="T95"/>
  <c r="R95"/>
  <c r="P95"/>
  <c r="BI94"/>
  <c r="BH94"/>
  <c r="BG94"/>
  <c r="BF94"/>
  <c r="T94"/>
  <c r="R94"/>
  <c r="P94"/>
  <c r="BI93"/>
  <c r="BH93"/>
  <c r="BG93"/>
  <c r="BF93"/>
  <c r="T93"/>
  <c r="R93"/>
  <c r="P93"/>
  <c r="BI92"/>
  <c r="BH92"/>
  <c r="BG92"/>
  <c r="BF92"/>
  <c r="T92"/>
  <c r="R92"/>
  <c r="P92"/>
  <c r="J86"/>
  <c r="F85"/>
  <c r="F83"/>
  <c r="E81"/>
  <c r="J55"/>
  <c r="F54"/>
  <c r="F52"/>
  <c r="E50"/>
  <c r="J21"/>
  <c r="E21"/>
  <c r="J54"/>
  <c r="J20"/>
  <c r="J18"/>
  <c r="E18"/>
  <c r="F55"/>
  <c r="J17"/>
  <c r="J12"/>
  <c r="J52"/>
  <c r="E7"/>
  <c r="E48"/>
  <c i="1" r="L50"/>
  <c r="AM50"/>
  <c r="AM49"/>
  <c r="L49"/>
  <c r="AM47"/>
  <c r="L47"/>
  <c r="L45"/>
  <c r="L44"/>
  <c i="7" r="J88"/>
  <c i="6" r="J161"/>
  <c r="J150"/>
  <c r="BK134"/>
  <c r="J130"/>
  <c r="BK127"/>
  <c r="BK108"/>
  <c r="BK99"/>
  <c i="5" r="J121"/>
  <c r="BK112"/>
  <c r="J100"/>
  <c r="J89"/>
  <c i="4" r="J238"/>
  <c r="BK203"/>
  <c r="BK195"/>
  <c r="J182"/>
  <c r="J131"/>
  <c r="J101"/>
  <c i="3" r="J179"/>
  <c r="J162"/>
  <c r="BK152"/>
  <c r="BK146"/>
  <c r="J141"/>
  <c r="J129"/>
  <c r="BK121"/>
  <c r="BK111"/>
  <c r="J102"/>
  <c r="BK90"/>
  <c i="2" r="J191"/>
  <c r="BK187"/>
  <c r="J181"/>
  <c r="BK174"/>
  <c r="J157"/>
  <c r="BK143"/>
  <c r="BK133"/>
  <c r="J125"/>
  <c r="J120"/>
  <c r="J105"/>
  <c r="BK92"/>
  <c i="6" r="BK178"/>
  <c r="J173"/>
  <c r="J168"/>
  <c r="BK160"/>
  <c r="BK148"/>
  <c r="J143"/>
  <c r="J134"/>
  <c r="J128"/>
  <c r="J122"/>
  <c r="J102"/>
  <c i="5" r="J129"/>
  <c r="BK121"/>
  <c r="J110"/>
  <c r="BK98"/>
  <c i="4" r="J252"/>
  <c r="J241"/>
  <c r="J221"/>
  <c r="J204"/>
  <c r="J195"/>
  <c r="BK183"/>
  <c r="J160"/>
  <c r="J138"/>
  <c r="BK123"/>
  <c r="J118"/>
  <c i="3" r="BK179"/>
  <c r="BK169"/>
  <c r="BK160"/>
  <c r="J145"/>
  <c r="J130"/>
  <c r="J121"/>
  <c r="BK113"/>
  <c r="BK107"/>
  <c r="J92"/>
  <c i="2" r="J187"/>
  <c r="J179"/>
  <c r="BK155"/>
  <c r="BK139"/>
  <c r="BK132"/>
  <c r="J118"/>
  <c r="BK102"/>
  <c i="7" r="J84"/>
  <c i="6" r="BK173"/>
  <c r="BK167"/>
  <c r="J159"/>
  <c r="BK154"/>
  <c r="J145"/>
  <c r="J141"/>
  <c r="BK137"/>
  <c r="BK123"/>
  <c r="BK111"/>
  <c r="BK100"/>
  <c i="5" r="J125"/>
  <c r="J116"/>
  <c r="BK110"/>
  <c r="BK101"/>
  <c r="J98"/>
  <c r="J93"/>
  <c i="4" r="BK255"/>
  <c r="J233"/>
  <c r="BK209"/>
  <c r="BK204"/>
  <c r="J194"/>
  <c r="BK161"/>
  <c r="BK149"/>
  <c r="J137"/>
  <c r="J113"/>
  <c i="3" r="BK177"/>
  <c r="J164"/>
  <c r="J148"/>
  <c r="J137"/>
  <c r="J131"/>
  <c r="J122"/>
  <c r="J96"/>
  <c i="2" r="BK189"/>
  <c r="J174"/>
  <c r="J169"/>
  <c r="J159"/>
  <c r="BK150"/>
  <c r="BK145"/>
  <c r="BK137"/>
  <c r="J122"/>
  <c r="J107"/>
  <c r="BK99"/>
  <c i="1" r="AS54"/>
  <c i="6" r="J123"/>
  <c r="J104"/>
  <c r="BK97"/>
  <c i="5" r="BK119"/>
  <c r="J104"/>
  <c r="J97"/>
  <c r="J91"/>
  <c i="4" r="BK236"/>
  <c r="BK213"/>
  <c r="J202"/>
  <c r="BK182"/>
  <c r="BK173"/>
  <c r="J155"/>
  <c r="J146"/>
  <c r="BK131"/>
  <c r="J114"/>
  <c i="3" r="BK184"/>
  <c r="BK182"/>
  <c r="J172"/>
  <c r="J156"/>
  <c r="BK149"/>
  <c r="J142"/>
  <c r="J136"/>
  <c r="BK131"/>
  <c r="J111"/>
  <c r="BK100"/>
  <c r="J90"/>
  <c i="2" r="BK181"/>
  <c r="J167"/>
  <c r="J153"/>
  <c r="J144"/>
  <c r="BK128"/>
  <c r="BK111"/>
  <c r="BK104"/>
  <c r="BK100"/>
  <c i="6" r="BK165"/>
  <c r="BK158"/>
  <c r="BK145"/>
  <c r="J133"/>
  <c r="BK129"/>
  <c r="BK119"/>
  <c r="BK104"/>
  <c r="J100"/>
  <c i="5" r="J127"/>
  <c r="J114"/>
  <c r="BK105"/>
  <c r="J90"/>
  <c i="4" r="BK233"/>
  <c r="J212"/>
  <c r="J196"/>
  <c r="J164"/>
  <c r="BK133"/>
  <c r="J109"/>
  <c i="3" r="J183"/>
  <c r="J173"/>
  <c r="BK158"/>
  <c r="J149"/>
  <c r="BK145"/>
  <c r="J135"/>
  <c r="J128"/>
  <c r="J120"/>
  <c r="J110"/>
  <c r="BK98"/>
  <c i="2" r="BK191"/>
  <c r="J188"/>
  <c r="J182"/>
  <c r="BK176"/>
  <c r="BK161"/>
  <c r="BK138"/>
  <c r="J132"/>
  <c r="BK122"/>
  <c r="J111"/>
  <c r="J98"/>
  <c i="7" r="J86"/>
  <c i="6" r="BK176"/>
  <c r="BK170"/>
  <c r="BK163"/>
  <c r="J151"/>
  <c r="J146"/>
  <c r="J138"/>
  <c r="J127"/>
  <c r="J113"/>
  <c r="J95"/>
  <c i="5" r="BK125"/>
  <c r="BK116"/>
  <c r="BK108"/>
  <c r="BK99"/>
  <c r="BK85"/>
  <c i="4" r="J244"/>
  <c r="BK230"/>
  <c r="J207"/>
  <c r="J199"/>
  <c r="J186"/>
  <c r="BK169"/>
  <c r="J140"/>
  <c r="BK130"/>
  <c r="BK121"/>
  <c r="BK106"/>
  <c i="3" r="BK172"/>
  <c r="J166"/>
  <c r="J151"/>
  <c r="BK140"/>
  <c r="BK128"/>
  <c r="BK122"/>
  <c r="J115"/>
  <c r="BK110"/>
  <c r="J94"/>
  <c i="2" r="J189"/>
  <c r="BK182"/>
  <c r="BK169"/>
  <c r="J142"/>
  <c r="J133"/>
  <c r="BK116"/>
  <c r="BK94"/>
  <c i="7" r="J82"/>
  <c i="6" r="J171"/>
  <c r="BK168"/>
  <c r="J158"/>
  <c r="BK152"/>
  <c r="BK144"/>
  <c r="BK140"/>
  <c r="BK136"/>
  <c r="BK115"/>
  <c r="BK106"/>
  <c r="BK95"/>
  <c i="5" r="J123"/>
  <c r="J113"/>
  <c r="J108"/>
  <c r="BK100"/>
  <c r="BK96"/>
  <c r="BK90"/>
  <c i="4" r="BK252"/>
  <c r="J230"/>
  <c r="BK207"/>
  <c r="BK202"/>
  <c r="J184"/>
  <c r="BK160"/>
  <c r="BK146"/>
  <c r="BK134"/>
  <c r="BK109"/>
  <c i="3" r="BK175"/>
  <c r="J168"/>
  <c r="J158"/>
  <c r="BK136"/>
  <c r="BK126"/>
  <c r="BK117"/>
  <c r="BK94"/>
  <c i="2" r="J184"/>
  <c r="J170"/>
  <c r="J163"/>
  <c r="J151"/>
  <c r="J146"/>
  <c r="J141"/>
  <c r="BK131"/>
  <c r="J113"/>
  <c r="BK101"/>
  <c r="BK98"/>
  <c r="BK93"/>
  <c i="6" r="J176"/>
  <c r="J169"/>
  <c r="J164"/>
  <c r="BK159"/>
  <c r="J152"/>
  <c r="BK146"/>
  <c r="J140"/>
  <c r="J129"/>
  <c r="J117"/>
  <c r="J103"/>
  <c i="5" r="BK129"/>
  <c r="J107"/>
  <c r="J101"/>
  <c r="BK89"/>
  <c i="4" r="BK238"/>
  <c r="BK221"/>
  <c r="J205"/>
  <c r="BK190"/>
  <c r="J169"/>
  <c r="BK150"/>
  <c r="J134"/>
  <c r="BK118"/>
  <c r="BK105"/>
  <c i="3" r="BK183"/>
  <c r="BK173"/>
  <c r="J154"/>
  <c r="J150"/>
  <c r="J143"/>
  <c r="BK137"/>
  <c r="J132"/>
  <c r="BK123"/>
  <c r="BK104"/>
  <c r="BK91"/>
  <c i="2" r="J186"/>
  <c r="BK170"/>
  <c r="BK163"/>
  <c r="BK151"/>
  <c r="J145"/>
  <c r="BK134"/>
  <c r="BK125"/>
  <c r="BK109"/>
  <c r="BK103"/>
  <c r="J95"/>
  <c i="7" r="BK84"/>
  <c i="6" r="BK151"/>
  <c r="J136"/>
  <c r="J132"/>
  <c r="BK128"/>
  <c r="J118"/>
  <c r="BK102"/>
  <c r="BK96"/>
  <c i="5" r="BK115"/>
  <c r="J106"/>
  <c r="J94"/>
  <c i="4" r="BK241"/>
  <c r="BK216"/>
  <c r="BK199"/>
  <c r="BK186"/>
  <c r="J150"/>
  <c r="J127"/>
  <c r="BK98"/>
  <c i="3" r="J175"/>
  <c r="BK156"/>
  <c r="J147"/>
  <c r="BK143"/>
  <c r="J134"/>
  <c r="BK127"/>
  <c r="BK115"/>
  <c r="BK108"/>
  <c r="J100"/>
  <c r="BK89"/>
  <c i="2" r="BK184"/>
  <c r="BK179"/>
  <c r="J168"/>
  <c r="BK146"/>
  <c r="J137"/>
  <c r="BK126"/>
  <c r="J116"/>
  <c r="J99"/>
  <c i="7" r="BK87"/>
  <c i="6" r="J178"/>
  <c r="BK172"/>
  <c r="BK164"/>
  <c r="BK156"/>
  <c r="J149"/>
  <c r="J139"/>
  <c r="BK132"/>
  <c r="J126"/>
  <c r="J115"/>
  <c r="BK101"/>
  <c i="5" r="BK127"/>
  <c r="BK113"/>
  <c r="BK102"/>
  <c r="BK97"/>
  <c i="4" r="J236"/>
  <c r="BK219"/>
  <c r="J203"/>
  <c r="BK196"/>
  <c r="J173"/>
  <c r="J147"/>
  <c r="BK127"/>
  <c r="J121"/>
  <c i="3" r="J182"/>
  <c r="BK168"/>
  <c r="BK154"/>
  <c r="BK141"/>
  <c r="BK129"/>
  <c r="J123"/>
  <c r="J117"/>
  <c r="J106"/>
  <c r="J91"/>
  <c i="2" r="BK186"/>
  <c r="BK171"/>
  <c r="J149"/>
  <c r="BK136"/>
  <c r="BK120"/>
  <c r="J104"/>
  <c r="J93"/>
  <c i="6" r="J177"/>
  <c r="J170"/>
  <c r="J165"/>
  <c r="J157"/>
  <c r="BK149"/>
  <c r="BK143"/>
  <c r="BK138"/>
  <c r="J124"/>
  <c r="BK117"/>
  <c r="J107"/>
  <c r="BK98"/>
  <c i="5" r="J119"/>
  <c r="J112"/>
  <c r="BK106"/>
  <c r="BK103"/>
  <c r="BK95"/>
  <c r="BK91"/>
  <c i="4" r="J255"/>
  <c r="BK244"/>
  <c r="J213"/>
  <c r="BK205"/>
  <c r="J183"/>
  <c r="BK155"/>
  <c r="J142"/>
  <c r="J133"/>
  <c r="BK101"/>
  <c i="3" r="BK171"/>
  <c r="J160"/>
  <c r="BK142"/>
  <c r="BK132"/>
  <c r="J125"/>
  <c r="J104"/>
  <c i="2" r="J185"/>
  <c r="J171"/>
  <c r="BK165"/>
  <c r="BK157"/>
  <c r="BK149"/>
  <c r="J143"/>
  <c r="J134"/>
  <c r="J109"/>
  <c r="J100"/>
  <c r="BK97"/>
  <c i="7" r="BK88"/>
  <c i="6" r="BK177"/>
  <c r="BK171"/>
  <c r="J163"/>
  <c r="BK157"/>
  <c r="BK150"/>
  <c r="BK141"/>
  <c r="BK133"/>
  <c r="BK118"/>
  <c r="BK107"/>
  <c r="J98"/>
  <c r="BK94"/>
  <c i="5" r="BK114"/>
  <c r="J102"/>
  <c r="BK93"/>
  <c r="BK88"/>
  <c i="4" r="BK223"/>
  <c r="J209"/>
  <c r="J200"/>
  <c r="J178"/>
  <c r="J161"/>
  <c r="BK147"/>
  <c r="J130"/>
  <c r="BK113"/>
  <c r="J98"/>
  <c i="3" r="BK178"/>
  <c r="J169"/>
  <c r="J152"/>
  <c r="BK148"/>
  <c r="J140"/>
  <c r="BK135"/>
  <c r="BK130"/>
  <c r="J112"/>
  <c r="BK102"/>
  <c i="2" r="BK190"/>
  <c r="J176"/>
  <c r="J165"/>
  <c r="J155"/>
  <c r="J147"/>
  <c r="BK142"/>
  <c r="J126"/>
  <c r="BK115"/>
  <c r="BK105"/>
  <c r="J101"/>
  <c r="J92"/>
  <c i="6" r="J166"/>
  <c r="BK155"/>
  <c r="J148"/>
  <c r="BK131"/>
  <c r="BK122"/>
  <c r="BK113"/>
  <c r="BK103"/>
  <c r="J97"/>
  <c i="5" r="BK117"/>
  <c r="BK107"/>
  <c r="J95"/>
  <c r="J85"/>
  <c i="4" r="J223"/>
  <c r="BK200"/>
  <c r="BK184"/>
  <c r="BK140"/>
  <c r="J105"/>
  <c i="3" r="J181"/>
  <c r="BK170"/>
  <c r="BK150"/>
  <c r="J144"/>
  <c r="J133"/>
  <c r="BK125"/>
  <c r="J113"/>
  <c r="J107"/>
  <c r="BK96"/>
  <c i="2" r="J190"/>
  <c r="J183"/>
  <c r="BK178"/>
  <c r="BK159"/>
  <c r="BK147"/>
  <c r="BK141"/>
  <c r="J131"/>
  <c r="BK113"/>
  <c r="J103"/>
  <c r="J97"/>
  <c i="7" r="BK82"/>
  <c i="6" r="BK175"/>
  <c r="J167"/>
  <c r="J154"/>
  <c r="J144"/>
  <c r="J137"/>
  <c r="J131"/>
  <c r="BK124"/>
  <c r="J106"/>
  <c i="5" r="BK123"/>
  <c r="J111"/>
  <c r="J105"/>
  <c r="J86"/>
  <c i="4" r="BK248"/>
  <c r="BK226"/>
  <c r="J216"/>
  <c r="J201"/>
  <c r="J190"/>
  <c r="BK178"/>
  <c r="J149"/>
  <c r="BK137"/>
  <c r="J123"/>
  <c r="J120"/>
  <c i="3" r="BK181"/>
  <c r="J171"/>
  <c r="BK164"/>
  <c r="J146"/>
  <c r="BK138"/>
  <c r="J126"/>
  <c r="BK120"/>
  <c r="BK112"/>
  <c r="J98"/>
  <c r="J89"/>
  <c i="2" r="BK183"/>
  <c r="J150"/>
  <c r="J138"/>
  <c r="J128"/>
  <c r="BK107"/>
  <c i="7" r="BK86"/>
  <c i="6" r="J175"/>
  <c r="BK169"/>
  <c r="BK161"/>
  <c r="J155"/>
  <c r="BK147"/>
  <c r="J142"/>
  <c r="BK130"/>
  <c r="J119"/>
  <c r="J108"/>
  <c r="J101"/>
  <c r="J94"/>
  <c i="5" r="J117"/>
  <c r="BK111"/>
  <c r="BK104"/>
  <c r="J99"/>
  <c r="BK94"/>
  <c r="J88"/>
  <c i="4" r="J248"/>
  <c r="J219"/>
  <c r="BK201"/>
  <c r="J181"/>
  <c r="J151"/>
  <c r="BK138"/>
  <c r="BK114"/>
  <c i="3" r="J178"/>
  <c r="J170"/>
  <c r="BK162"/>
  <c r="BK147"/>
  <c r="BK133"/>
  <c r="J127"/>
  <c r="J124"/>
  <c r="BK106"/>
  <c i="2" r="BK188"/>
  <c r="J178"/>
  <c r="BK167"/>
  <c r="BK153"/>
  <c r="BK148"/>
  <c r="BK144"/>
  <c r="J136"/>
  <c r="J115"/>
  <c r="BK106"/>
  <c r="BK95"/>
  <c i="7" r="J87"/>
  <c i="6" r="J172"/>
  <c r="BK166"/>
  <c r="J160"/>
  <c r="J156"/>
  <c r="J147"/>
  <c r="BK142"/>
  <c r="BK139"/>
  <c r="BK126"/>
  <c r="J111"/>
  <c r="J99"/>
  <c r="J96"/>
  <c i="5" r="J115"/>
  <c r="J103"/>
  <c r="J96"/>
  <c r="BK86"/>
  <c i="4" r="J226"/>
  <c r="BK212"/>
  <c r="BK194"/>
  <c r="BK181"/>
  <c r="BK164"/>
  <c r="BK151"/>
  <c r="BK142"/>
  <c r="BK120"/>
  <c r="J106"/>
  <c i="3" r="J184"/>
  <c r="J177"/>
  <c r="BK166"/>
  <c r="BK151"/>
  <c r="BK144"/>
  <c r="J138"/>
  <c r="BK134"/>
  <c r="BK124"/>
  <c r="J108"/>
  <c r="BK92"/>
  <c i="2" r="BK185"/>
  <c r="BK168"/>
  <c r="J161"/>
  <c r="J148"/>
  <c r="J139"/>
  <c r="BK118"/>
  <c r="J106"/>
  <c r="J102"/>
  <c r="J94"/>
  <c l="1" r="P91"/>
  <c r="P96"/>
  <c r="R108"/>
  <c r="BK135"/>
  <c r="J135"/>
  <c r="J65"/>
  <c r="T173"/>
  <c r="T166"/>
  <c r="BK180"/>
  <c r="J180"/>
  <c r="J69"/>
  <c i="3" r="BK88"/>
  <c r="BK93"/>
  <c r="J93"/>
  <c r="J62"/>
  <c r="P119"/>
  <c r="T167"/>
  <c r="T139"/>
  <c r="T176"/>
  <c i="4" r="R97"/>
  <c r="BK119"/>
  <c r="J119"/>
  <c r="J62"/>
  <c r="BK122"/>
  <c r="J122"/>
  <c r="J63"/>
  <c r="BK136"/>
  <c r="J136"/>
  <c r="J64"/>
  <c r="R136"/>
  <c r="R141"/>
  <c r="P159"/>
  <c r="P168"/>
  <c r="R177"/>
  <c r="BK218"/>
  <c r="J218"/>
  <c r="J72"/>
  <c r="BK225"/>
  <c r="J225"/>
  <c r="J73"/>
  <c r="R237"/>
  <c r="R247"/>
  <c i="5" r="BK87"/>
  <c r="J87"/>
  <c r="J61"/>
  <c r="BK92"/>
  <c r="J92"/>
  <c r="J62"/>
  <c r="P109"/>
  <c i="6" r="BK105"/>
  <c r="J105"/>
  <c r="J62"/>
  <c r="P112"/>
  <c r="P109"/>
  <c r="T121"/>
  <c r="P153"/>
  <c r="P135"/>
  <c r="P125"/>
  <c r="R162"/>
  <c i="2" r="R91"/>
  <c r="T96"/>
  <c r="P108"/>
  <c r="T135"/>
  <c r="T130"/>
  <c r="P173"/>
  <c r="P166"/>
  <c r="R180"/>
  <c i="3" r="T88"/>
  <c r="T93"/>
  <c r="R119"/>
  <c r="P167"/>
  <c r="P139"/>
  <c r="P176"/>
  <c i="4" r="P97"/>
  <c r="R119"/>
  <c r="T122"/>
  <c r="BK141"/>
  <c r="J141"/>
  <c r="J65"/>
  <c r="BK159"/>
  <c r="J159"/>
  <c r="J66"/>
  <c r="T159"/>
  <c r="T168"/>
  <c r="T177"/>
  <c r="R211"/>
  <c r="T218"/>
  <c r="R225"/>
  <c r="BK237"/>
  <c r="J237"/>
  <c r="J75"/>
  <c r="P247"/>
  <c i="5" r="T87"/>
  <c r="T92"/>
  <c r="T109"/>
  <c i="6" r="P105"/>
  <c r="P93"/>
  <c r="P92"/>
  <c r="R112"/>
  <c r="R109"/>
  <c r="P121"/>
  <c r="R153"/>
  <c r="R135"/>
  <c r="R125"/>
  <c r="T162"/>
  <c i="2" r="T91"/>
  <c r="R96"/>
  <c r="T108"/>
  <c r="R135"/>
  <c r="R130"/>
  <c r="R173"/>
  <c r="R166"/>
  <c r="R140"/>
  <c r="P180"/>
  <c i="3" r="R88"/>
  <c r="P93"/>
  <c r="BK119"/>
  <c r="J119"/>
  <c r="J63"/>
  <c r="BK167"/>
  <c r="J167"/>
  <c r="J65"/>
  <c r="BK176"/>
  <c r="J176"/>
  <c r="J66"/>
  <c i="4" r="T97"/>
  <c r="T119"/>
  <c r="R122"/>
  <c r="P136"/>
  <c r="P141"/>
  <c r="BK168"/>
  <c r="J168"/>
  <c r="J68"/>
  <c r="BK177"/>
  <c r="J177"/>
  <c r="J69"/>
  <c r="BK211"/>
  <c r="J211"/>
  <c r="J70"/>
  <c r="P211"/>
  <c r="P218"/>
  <c r="T225"/>
  <c r="T237"/>
  <c r="T247"/>
  <c i="5" r="P87"/>
  <c r="P92"/>
  <c r="BK109"/>
  <c r="J109"/>
  <c r="J63"/>
  <c i="6" r="T105"/>
  <c r="T93"/>
  <c r="T92"/>
  <c r="T112"/>
  <c r="T109"/>
  <c r="R121"/>
  <c r="BK153"/>
  <c r="J153"/>
  <c r="J70"/>
  <c r="BK162"/>
  <c r="J162"/>
  <c r="J71"/>
  <c i="7" r="R81"/>
  <c r="R80"/>
  <c i="2" r="BK91"/>
  <c r="J91"/>
  <c r="J61"/>
  <c r="BK96"/>
  <c r="J96"/>
  <c r="J62"/>
  <c r="BK108"/>
  <c r="J108"/>
  <c r="J63"/>
  <c r="P135"/>
  <c r="P130"/>
  <c r="BK173"/>
  <c r="J173"/>
  <c r="J68"/>
  <c r="T180"/>
  <c i="3" r="P88"/>
  <c r="P87"/>
  <c r="R93"/>
  <c r="T119"/>
  <c r="R167"/>
  <c r="R139"/>
  <c r="R176"/>
  <c i="4" r="BK97"/>
  <c r="J97"/>
  <c r="J60"/>
  <c r="P119"/>
  <c r="P122"/>
  <c r="T136"/>
  <c r="T141"/>
  <c r="R159"/>
  <c r="R168"/>
  <c r="P177"/>
  <c r="T211"/>
  <c r="R218"/>
  <c r="P225"/>
  <c r="P237"/>
  <c r="BK247"/>
  <c r="J247"/>
  <c r="J76"/>
  <c i="5" r="R87"/>
  <c r="R92"/>
  <c r="R109"/>
  <c i="6" r="R105"/>
  <c r="R93"/>
  <c r="R92"/>
  <c r="BK112"/>
  <c r="J112"/>
  <c r="J65"/>
  <c r="BK121"/>
  <c r="J121"/>
  <c r="J67"/>
  <c r="T153"/>
  <c r="T135"/>
  <c r="T125"/>
  <c r="P162"/>
  <c i="7" r="BK81"/>
  <c r="J81"/>
  <c r="J60"/>
  <c r="P81"/>
  <c r="P80"/>
  <c i="1" r="AU60"/>
  <c i="7" r="T81"/>
  <c r="T80"/>
  <c i="2" r="J83"/>
  <c r="F86"/>
  <c r="BE92"/>
  <c r="BE98"/>
  <c r="BE122"/>
  <c r="BE131"/>
  <c r="BE136"/>
  <c r="BE137"/>
  <c r="BE138"/>
  <c r="BE139"/>
  <c r="BE141"/>
  <c r="BE146"/>
  <c r="BE148"/>
  <c r="BE149"/>
  <c r="BE171"/>
  <c r="BE178"/>
  <c r="BE183"/>
  <c r="BE184"/>
  <c r="BE186"/>
  <c r="BE187"/>
  <c r="BE188"/>
  <c i="3" r="F83"/>
  <c r="BE96"/>
  <c r="BE115"/>
  <c r="BE117"/>
  <c r="BE120"/>
  <c r="BE121"/>
  <c r="BE125"/>
  <c r="BE128"/>
  <c r="BE132"/>
  <c r="BE146"/>
  <c r="BE147"/>
  <c r="BE160"/>
  <c r="BE162"/>
  <c r="BE170"/>
  <c r="BE179"/>
  <c r="BE184"/>
  <c r="BK139"/>
  <c r="J139"/>
  <c r="J64"/>
  <c i="4" r="E48"/>
  <c r="J52"/>
  <c r="BE98"/>
  <c r="BE114"/>
  <c r="BE138"/>
  <c r="BE140"/>
  <c r="BE161"/>
  <c r="BE169"/>
  <c r="BE183"/>
  <c r="BE184"/>
  <c r="BE186"/>
  <c r="BE202"/>
  <c r="BE204"/>
  <c r="BE221"/>
  <c r="BE226"/>
  <c r="BE230"/>
  <c r="BE241"/>
  <c r="BK215"/>
  <c r="J215"/>
  <c r="J71"/>
  <c r="BK235"/>
  <c r="J235"/>
  <c r="J74"/>
  <c i="5" r="E73"/>
  <c r="F80"/>
  <c r="BE94"/>
  <c r="BE96"/>
  <c r="BE98"/>
  <c r="BE99"/>
  <c r="BE108"/>
  <c r="BE112"/>
  <c r="BE116"/>
  <c r="BK84"/>
  <c r="J84"/>
  <c r="J60"/>
  <c i="6" r="F55"/>
  <c r="BE95"/>
  <c r="BE98"/>
  <c r="BE99"/>
  <c r="BE100"/>
  <c r="BE102"/>
  <c r="BE104"/>
  <c r="BE113"/>
  <c r="BE123"/>
  <c r="BE124"/>
  <c r="BE127"/>
  <c r="BE129"/>
  <c r="BE130"/>
  <c r="BE134"/>
  <c r="BE137"/>
  <c r="BE143"/>
  <c r="BE145"/>
  <c r="BE152"/>
  <c r="BE154"/>
  <c r="BE161"/>
  <c r="BE167"/>
  <c r="BE169"/>
  <c r="BE172"/>
  <c r="BE175"/>
  <c i="7" r="J54"/>
  <c r="E70"/>
  <c r="F77"/>
  <c r="BE82"/>
  <c r="BE84"/>
  <c i="2" r="BE102"/>
  <c r="BE103"/>
  <c r="BE104"/>
  <c r="BE106"/>
  <c r="BE113"/>
  <c r="BE115"/>
  <c r="BE120"/>
  <c r="BE126"/>
  <c r="BE128"/>
  <c r="BE132"/>
  <c r="BE155"/>
  <c r="BE163"/>
  <c r="BE179"/>
  <c r="BE181"/>
  <c r="BE182"/>
  <c r="BE185"/>
  <c r="BK166"/>
  <c r="J166"/>
  <c r="J67"/>
  <c i="3" r="E48"/>
  <c r="J52"/>
  <c r="BE90"/>
  <c r="BE98"/>
  <c r="BE107"/>
  <c r="BE110"/>
  <c r="BE111"/>
  <c r="BE112"/>
  <c r="BE113"/>
  <c r="BE122"/>
  <c r="BE123"/>
  <c r="BE127"/>
  <c r="BE129"/>
  <c r="BE134"/>
  <c r="BE138"/>
  <c r="BE140"/>
  <c r="BE144"/>
  <c r="BE145"/>
  <c r="BE148"/>
  <c r="BE149"/>
  <c r="BE152"/>
  <c r="BE154"/>
  <c r="BE171"/>
  <c r="BE173"/>
  <c r="BE178"/>
  <c r="BE183"/>
  <c i="4" r="J54"/>
  <c r="BE101"/>
  <c r="BE106"/>
  <c r="BE127"/>
  <c r="BE131"/>
  <c r="BE137"/>
  <c r="BE147"/>
  <c r="BE149"/>
  <c r="BE178"/>
  <c r="BE181"/>
  <c r="BE190"/>
  <c r="BE194"/>
  <c r="BE195"/>
  <c r="BE196"/>
  <c r="BE199"/>
  <c r="BE238"/>
  <c r="BE252"/>
  <c r="BE255"/>
  <c i="5" r="BE85"/>
  <c r="BE101"/>
  <c r="BE113"/>
  <c r="BE119"/>
  <c r="BE121"/>
  <c r="BE123"/>
  <c r="BE127"/>
  <c i="6" r="E48"/>
  <c r="J54"/>
  <c r="BE96"/>
  <c r="BE119"/>
  <c r="BE126"/>
  <c r="BE131"/>
  <c r="BE133"/>
  <c r="BE141"/>
  <c r="BE142"/>
  <c r="BE147"/>
  <c r="BE148"/>
  <c r="BE150"/>
  <c r="BE156"/>
  <c r="BE163"/>
  <c r="BE165"/>
  <c r="BE173"/>
  <c r="BE176"/>
  <c r="BK93"/>
  <c r="BK92"/>
  <c r="BK110"/>
  <c r="J110"/>
  <c r="J64"/>
  <c i="7" r="J74"/>
  <c r="BE87"/>
  <c i="2" r="E79"/>
  <c r="J85"/>
  <c r="BE95"/>
  <c r="BE97"/>
  <c r="BE100"/>
  <c r="BE105"/>
  <c r="BE109"/>
  <c r="BE111"/>
  <c r="BE116"/>
  <c r="BE125"/>
  <c r="BE133"/>
  <c r="BE142"/>
  <c r="BE143"/>
  <c r="BE144"/>
  <c r="BE145"/>
  <c r="BE147"/>
  <c r="BE151"/>
  <c r="BE157"/>
  <c r="BE159"/>
  <c r="BE161"/>
  <c r="BE165"/>
  <c r="BE174"/>
  <c r="BE176"/>
  <c i="3" r="J82"/>
  <c r="BE89"/>
  <c r="BE100"/>
  <c r="BE102"/>
  <c r="BE108"/>
  <c r="BE124"/>
  <c r="BE126"/>
  <c r="BE133"/>
  <c r="BE136"/>
  <c r="BE142"/>
  <c r="BE143"/>
  <c r="BE150"/>
  <c r="BE151"/>
  <c r="BE156"/>
  <c r="BE175"/>
  <c r="BE181"/>
  <c r="BE182"/>
  <c i="4" r="F93"/>
  <c r="BE105"/>
  <c r="BE109"/>
  <c r="BE121"/>
  <c r="BE123"/>
  <c r="BE150"/>
  <c r="BE151"/>
  <c r="BE155"/>
  <c r="BE200"/>
  <c r="BE209"/>
  <c r="BE212"/>
  <c r="BE213"/>
  <c r="BE216"/>
  <c r="BE223"/>
  <c r="BE233"/>
  <c r="BE236"/>
  <c r="BK163"/>
  <c r="J163"/>
  <c r="J67"/>
  <c i="5" r="J52"/>
  <c r="J54"/>
  <c r="BE88"/>
  <c r="BE89"/>
  <c r="BE90"/>
  <c r="BE91"/>
  <c r="BE93"/>
  <c r="BE95"/>
  <c r="BE103"/>
  <c r="BE104"/>
  <c r="BE105"/>
  <c r="BE107"/>
  <c r="BE111"/>
  <c r="BE114"/>
  <c r="BE117"/>
  <c r="BE129"/>
  <c i="6" r="J52"/>
  <c r="BE103"/>
  <c r="BE106"/>
  <c r="BE108"/>
  <c r="BE117"/>
  <c r="BE118"/>
  <c r="BE122"/>
  <c r="BE128"/>
  <c r="BE140"/>
  <c r="BE151"/>
  <c r="BE157"/>
  <c r="BE158"/>
  <c r="BE164"/>
  <c r="BE178"/>
  <c r="BK135"/>
  <c r="J135"/>
  <c r="J69"/>
  <c i="7" r="BE86"/>
  <c r="BE88"/>
  <c i="2" r="BE93"/>
  <c r="BE94"/>
  <c r="BE99"/>
  <c r="BE101"/>
  <c r="BE107"/>
  <c r="BE118"/>
  <c r="BE134"/>
  <c r="BE150"/>
  <c r="BE153"/>
  <c r="BE167"/>
  <c r="BE168"/>
  <c r="BE169"/>
  <c r="BE170"/>
  <c r="BE189"/>
  <c r="BE190"/>
  <c r="BE191"/>
  <c r="BK130"/>
  <c r="J130"/>
  <c r="J64"/>
  <c i="3" r="BE91"/>
  <c r="BE92"/>
  <c r="BE94"/>
  <c r="BE104"/>
  <c r="BE106"/>
  <c r="BE130"/>
  <c r="BE131"/>
  <c r="BE135"/>
  <c r="BE137"/>
  <c r="BE141"/>
  <c r="BE158"/>
  <c r="BE164"/>
  <c r="BE166"/>
  <c r="BE168"/>
  <c r="BE169"/>
  <c r="BE172"/>
  <c r="BE177"/>
  <c i="4" r="BE113"/>
  <c r="BE118"/>
  <c r="BE120"/>
  <c r="BE130"/>
  <c r="BE133"/>
  <c r="BE134"/>
  <c r="BE142"/>
  <c r="BE146"/>
  <c r="BE160"/>
  <c r="BE164"/>
  <c r="BE173"/>
  <c r="BE182"/>
  <c r="BE201"/>
  <c r="BE203"/>
  <c r="BE205"/>
  <c r="BE207"/>
  <c r="BE219"/>
  <c r="BE244"/>
  <c r="BE248"/>
  <c r="BK117"/>
  <c r="J117"/>
  <c r="J61"/>
  <c i="5" r="BE86"/>
  <c r="BE97"/>
  <c r="BE100"/>
  <c r="BE102"/>
  <c r="BE106"/>
  <c r="BE110"/>
  <c r="BE115"/>
  <c r="BE125"/>
  <c i="6" r="BE94"/>
  <c r="BE97"/>
  <c r="BE101"/>
  <c r="BE107"/>
  <c r="BE111"/>
  <c r="BE115"/>
  <c r="BE132"/>
  <c r="BE136"/>
  <c r="BE138"/>
  <c r="BE139"/>
  <c r="BE144"/>
  <c r="BE146"/>
  <c r="BE149"/>
  <c r="BE155"/>
  <c r="BE159"/>
  <c r="BE160"/>
  <c r="BE166"/>
  <c r="BE168"/>
  <c r="BE170"/>
  <c r="BE171"/>
  <c r="BE177"/>
  <c r="BK125"/>
  <c r="J125"/>
  <c r="J68"/>
  <c i="2" r="J34"/>
  <c i="1" r="AW55"/>
  <c i="2" r="F37"/>
  <c i="1" r="BD55"/>
  <c i="3" r="F34"/>
  <c i="1" r="BA56"/>
  <c i="6" r="F35"/>
  <c i="1" r="BB59"/>
  <c i="6" r="F34"/>
  <c i="1" r="BA59"/>
  <c i="7" r="F36"/>
  <c i="1" r="BC60"/>
  <c i="4" r="F34"/>
  <c i="1" r="BA57"/>
  <c i="4" r="F37"/>
  <c i="1" r="BD57"/>
  <c i="6" r="F36"/>
  <c i="1" r="BC59"/>
  <c i="5" r="F35"/>
  <c i="1" r="BB58"/>
  <c i="3" r="F35"/>
  <c i="1" r="BB56"/>
  <c i="4" r="J34"/>
  <c i="1" r="AW57"/>
  <c i="5" r="J34"/>
  <c i="1" r="AW58"/>
  <c i="7" r="J34"/>
  <c i="1" r="AW60"/>
  <c i="2" r="F36"/>
  <c i="1" r="BC55"/>
  <c i="4" r="F35"/>
  <c i="1" r="BB57"/>
  <c i="5" r="F34"/>
  <c i="1" r="BA58"/>
  <c i="3" r="J34"/>
  <c i="1" r="AW56"/>
  <c i="6" r="F37"/>
  <c i="1" r="BD59"/>
  <c i="2" r="F34"/>
  <c i="1" r="BA55"/>
  <c i="7" r="F35"/>
  <c i="1" r="BB60"/>
  <c i="5" r="F36"/>
  <c i="1" r="BC58"/>
  <c i="7" r="F34"/>
  <c i="1" r="BA60"/>
  <c i="7" r="F37"/>
  <c i="1" r="BD60"/>
  <c i="2" r="F35"/>
  <c i="1" r="BB55"/>
  <c i="6" r="J34"/>
  <c i="1" r="AW59"/>
  <c i="3" r="F36"/>
  <c i="1" r="BC56"/>
  <c i="4" r="F36"/>
  <c i="1" r="BC57"/>
  <c i="5" r="F37"/>
  <c i="1" r="BD58"/>
  <c i="3" r="F37"/>
  <c i="1" r="BD56"/>
  <c i="2" l="1" r="T140"/>
  <c i="5" r="P84"/>
  <c r="P83"/>
  <c i="1" r="AU58"/>
  <c i="5" r="R84"/>
  <c r="R83"/>
  <c r="T84"/>
  <c r="T83"/>
  <c i="2" r="P140"/>
  <c i="3" r="R87"/>
  <c r="R86"/>
  <c i="2" r="T90"/>
  <c r="T89"/>
  <c i="6" r="P120"/>
  <c r="P91"/>
  <c i="1" r="AU59"/>
  <c i="3" r="T87"/>
  <c r="T86"/>
  <c r="P86"/>
  <c i="1" r="AU56"/>
  <c i="2" r="R90"/>
  <c r="R89"/>
  <c i="4" r="R96"/>
  <c i="6" r="R120"/>
  <c r="R91"/>
  <c i="4" r="T96"/>
  <c r="P96"/>
  <c i="1" r="AU57"/>
  <c i="6" r="T120"/>
  <c r="T91"/>
  <c i="3" r="BK87"/>
  <c r="J87"/>
  <c r="J60"/>
  <c i="2" r="P90"/>
  <c r="P89"/>
  <c i="1" r="AU55"/>
  <c i="2" r="BK140"/>
  <c r="J140"/>
  <c r="J66"/>
  <c r="BK90"/>
  <c r="J90"/>
  <c r="J60"/>
  <c i="3" r="J88"/>
  <c r="J61"/>
  <c i="4" r="BK96"/>
  <c r="J96"/>
  <c i="5" r="BK83"/>
  <c r="J83"/>
  <c r="J59"/>
  <c i="6" r="J92"/>
  <c r="J60"/>
  <c r="BK109"/>
  <c r="J109"/>
  <c r="J63"/>
  <c r="BK120"/>
  <c r="J120"/>
  <c r="J66"/>
  <c r="J93"/>
  <c r="J61"/>
  <c i="7" r="BK80"/>
  <c r="J80"/>
  <c r="J59"/>
  <c i="5" r="J33"/>
  <c i="1" r="AV58"/>
  <c r="AT58"/>
  <c i="6" r="J33"/>
  <c i="1" r="AV59"/>
  <c r="AT59"/>
  <c r="BC54"/>
  <c r="W32"/>
  <c i="2" r="J33"/>
  <c i="1" r="AV55"/>
  <c r="AT55"/>
  <c i="6" r="F33"/>
  <c i="1" r="AZ59"/>
  <c i="7" r="J33"/>
  <c i="1" r="AV60"/>
  <c r="AT60"/>
  <c r="BB54"/>
  <c r="W31"/>
  <c i="2" r="F33"/>
  <c i="1" r="AZ55"/>
  <c i="5" r="F33"/>
  <c i="1" r="AZ58"/>
  <c i="4" r="J33"/>
  <c i="1" r="AV57"/>
  <c r="AT57"/>
  <c i="4" r="J30"/>
  <c i="1" r="AG57"/>
  <c r="AN57"/>
  <c i="3" r="J33"/>
  <c i="1" r="AV56"/>
  <c r="AT56"/>
  <c i="7" r="F33"/>
  <c i="1" r="AZ60"/>
  <c i="3" r="F33"/>
  <c i="1" r="AZ56"/>
  <c i="4" r="F33"/>
  <c i="1" r="AZ57"/>
  <c r="BA54"/>
  <c r="W30"/>
  <c r="BD54"/>
  <c r="W33"/>
  <c i="4" l="1" r="J39"/>
  <c i="6" r="BK91"/>
  <c r="J91"/>
  <c i="3" r="BK86"/>
  <c r="J86"/>
  <c i="4" r="J59"/>
  <c i="2" r="BK89"/>
  <c r="J89"/>
  <c r="J59"/>
  <c i="1" r="AU54"/>
  <c r="AY54"/>
  <c i="3" r="J30"/>
  <c i="1" r="AG56"/>
  <c r="AN56"/>
  <c r="AZ54"/>
  <c r="AV54"/>
  <c r="AK29"/>
  <c r="AW54"/>
  <c r="AK30"/>
  <c r="AX54"/>
  <c i="5" r="J30"/>
  <c i="1" r="AG58"/>
  <c r="AN58"/>
  <c i="7" r="J30"/>
  <c i="1" r="AG60"/>
  <c r="AN60"/>
  <c i="6" r="J30"/>
  <c i="1" r="AG59"/>
  <c r="AN59"/>
  <c i="3" l="1" r="J39"/>
  <c r="J59"/>
  <c i="6" r="J59"/>
  <c r="J39"/>
  <c i="7" r="J39"/>
  <c i="5" r="J39"/>
  <c i="1" r="W29"/>
  <c i="2" r="J30"/>
  <c i="1" r="AG55"/>
  <c r="AN55"/>
  <c r="AT54"/>
  <c i="2" l="1" r="J39"/>
  <c i="1" r="AG54"/>
  <c r="AN54"/>
  <c l="1" r="AK26"/>
  <c r="AK35"/>
</calcChain>
</file>

<file path=xl/sharedStrings.xml><?xml version="1.0" encoding="utf-8"?>
<sst xmlns="http://schemas.openxmlformats.org/spreadsheetml/2006/main">
  <si>
    <t>Export Komplet</t>
  </si>
  <si>
    <t>VZ</t>
  </si>
  <si>
    <t>2.0</t>
  </si>
  <si>
    <t>ZAMOK</t>
  </si>
  <si>
    <t>False</t>
  </si>
  <si>
    <t>{74a84d0b-a8f8-4ce1-a305-e261738aa09d}</t>
  </si>
  <si>
    <t>0,01</t>
  </si>
  <si>
    <t>21</t>
  </si>
  <si>
    <t>15</t>
  </si>
  <si>
    <t>REKAPITULACE STAVBY</t>
  </si>
  <si>
    <t xml:space="preserve">v ---  níže se nacházejí doplnkové a pomocné údaje k sestavám  --- v</t>
  </si>
  <si>
    <t>Návod na vyplnění</t>
  </si>
  <si>
    <t>0,001</t>
  </si>
  <si>
    <t>Kód:</t>
  </si>
  <si>
    <t>SEE104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</si>
  <si>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</si>
  <si>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</si>
  <si>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osvětlení a silnoproudých zařízení v žst. Rakšice</t>
  </si>
  <si>
    <t>KSO:</t>
  </si>
  <si>
    <t/>
  </si>
  <si>
    <t>CC-CZ:</t>
  </si>
  <si>
    <t>Místo:</t>
  </si>
  <si>
    <t>žst. Rakšice</t>
  </si>
  <si>
    <t>Datum:</t>
  </si>
  <si>
    <t>11. 5. 2020</t>
  </si>
  <si>
    <t>Zadavatel:</t>
  </si>
  <si>
    <t>IČ:</t>
  </si>
  <si>
    <t>Správa železnic, s.o., OŘ Brno</t>
  </si>
  <si>
    <t>DIČ:</t>
  </si>
  <si>
    <t>Uchazeč:</t>
  </si>
  <si>
    <t>Vyplň údaj</t>
  </si>
  <si>
    <t>Projektant:</t>
  </si>
  <si>
    <t xml:space="preserve"> </t>
  </si>
  <si>
    <t>True</t>
  </si>
  <si>
    <t>Zpracovatel:</t>
  </si>
  <si>
    <t>RPE,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</si>
  <si>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</si>
  <si>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</si>
  <si>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</si>
  <si>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</si>
  <si>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</si>
  <si>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</si>
  <si>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</si>
  <si>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</si>
  <si>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</si>
  <si>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</si>
  <si>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</si>
  <si>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</si>
  <si>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</si>
  <si>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</si>
  <si>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</si>
  <si>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</si>
  <si>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</si>
  <si>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</si>
  <si>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</si>
  <si>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</si>
  <si>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</si>
  <si>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</si>
  <si>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</si>
  <si>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</si>
  <si>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</si>
  <si>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</si>
  <si>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</si>
  <si>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</si>
  <si>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</si>
  <si>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</si>
  <si>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</si>
  <si>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</si>
  <si>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</si>
  <si>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</si>
  <si>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</si>
  <si>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</si>
  <si>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</si>
  <si>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</si>
  <si>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</si>
  <si>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</si>
  <si>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</si>
  <si>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IO01</t>
  </si>
  <si>
    <t>Venkovní osvětlení</t>
  </si>
  <si>
    <t>ING</t>
  </si>
  <si>
    <t>1</t>
  </si>
  <si>
    <t>{13cc7ce0-f855-4423-a9d7-1517037270b2}</t>
  </si>
  <si>
    <t>2</t>
  </si>
  <si>
    <t>IO02</t>
  </si>
  <si>
    <t>Kabelové rozvody</t>
  </si>
  <si>
    <t>{4885500b-db20-4656-b414-d1ad2a185919}</t>
  </si>
  <si>
    <t>D.1.1</t>
  </si>
  <si>
    <t>Architektonicko stavební řešení</t>
  </si>
  <si>
    <t>STA</t>
  </si>
  <si>
    <t>{40b61f70-5aa6-467b-9e29-63d85ecc394f}</t>
  </si>
  <si>
    <t>PS01</t>
  </si>
  <si>
    <t>Dieselagregát</t>
  </si>
  <si>
    <t>PRO</t>
  </si>
  <si>
    <t>{2ce65353-f790-4203-8dac-53130fc0b94f}</t>
  </si>
  <si>
    <t>D.1.5</t>
  </si>
  <si>
    <t>Stavební elektroinstalace</t>
  </si>
  <si>
    <t>{5616dcc6-1d0a-44ea-b74e-e760ec3cb473}</t>
  </si>
  <si>
    <t>SO01</t>
  </si>
  <si>
    <t>VRN</t>
  </si>
  <si>
    <t>{cc0f9f80-9c52-481e-8533-2510071cde9e}</t>
  </si>
  <si>
    <t>KRYCÍ LIST SOUPISU PRACÍ</t>
  </si>
  <si>
    <t>Objekt:</t>
  </si>
  <si>
    <t>IO01 - Venkovní osvětlení</t>
  </si>
  <si>
    <t>REKAPITULACE ČLENĚNÍ SOUPISU PRACÍ</t>
  </si>
  <si>
    <t>Kód dílu - Popis</t>
  </si>
  <si>
    <t>Cena celkem [CZK]</t>
  </si>
  <si>
    <t>-1</t>
  </si>
  <si>
    <t>M - Práce a dodávky M</t>
  </si>
  <si>
    <t xml:space="preserve">    Osv - Osvětlení</t>
  </si>
  <si>
    <t xml:space="preserve">    Stož - Osvětlovací stožáry</t>
  </si>
  <si>
    <t xml:space="preserve">    46-M - Zemní práce při extr.mont.pracích</t>
  </si>
  <si>
    <t xml:space="preserve">    Zem - Uzemnění</t>
  </si>
  <si>
    <t xml:space="preserve">      Kab - Kabely</t>
  </si>
  <si>
    <t>OST - Ostatní</t>
  </si>
  <si>
    <t xml:space="preserve">    Dem - Demontáže</t>
  </si>
  <si>
    <t xml:space="preserve">      Vlečka - URS - Pro osvětlení vlečky cementárna</t>
  </si>
  <si>
    <t xml:space="preserve">    Vlečka - Pro osvětlení vlečky cementárna</t>
  </si>
  <si>
    <t>SOUPIS PRACÍ</t>
  </si>
  <si>
    <t>PČ</t>
  </si>
  <si>
    <t>MJ</t>
  </si>
  <si>
    <t>Množství</t>
  </si>
  <si>
    <t>J.cena [CZK]</t>
  </si>
  <si>
    <t>Cenová soustava</t>
  </si>
  <si>
    <t>J. Nh [h]</t>
  </si>
  <si>
    <t>Nh celkem [h]</t>
  </si>
  <si>
    <t>J. hmotnost [t]</t>
  </si>
  <si>
    <t>Hmotnost celkem [t]</t>
  </si>
  <si>
    <t>J. suť [t]</t>
  </si>
  <si>
    <t>Suť Celkem [t]</t>
  </si>
  <si>
    <t>Náklady soupisu celkem</t>
  </si>
  <si>
    <t>M</t>
  </si>
  <si>
    <t>Práce a dodávky M</t>
  </si>
  <si>
    <t>3</t>
  </si>
  <si>
    <t>ROZPOCET</t>
  </si>
  <si>
    <t>Osv</t>
  </si>
  <si>
    <t>Osvětlení</t>
  </si>
  <si>
    <t>K</t>
  </si>
  <si>
    <t>7493152525</t>
  </si>
  <si>
    <t>Montáž svítidla pro železnici na pevný stožár výšky přes 6 m mimo kolejiště - kompletace a montáž včetně "superlife" světelného zdroje, elektronického předřadníku a připojení kabelu</t>
  </si>
  <si>
    <t>kus</t>
  </si>
  <si>
    <t>Sborník UOŽI 01 2020</t>
  </si>
  <si>
    <t>512</t>
  </si>
  <si>
    <t>-122387614</t>
  </si>
  <si>
    <t>7493152530</t>
  </si>
  <si>
    <t>Montáž svítidla pro železnici na sklopný stožár - kompletace a montáž včetně "superlife" světelného zdroje, elektronického předřadníku a připojení kabelu</t>
  </si>
  <si>
    <t>-1579581528</t>
  </si>
  <si>
    <t>7493100690</t>
  </si>
  <si>
    <t>Venkovní osvětlení Svítidla pro železnici LED svítidlo o příkonu 201 - 300 W určené pro osvětlení venkovních prostor veřejnosti přístupných (nástupiště, přechody kolejiště) na ŽDC.</t>
  </si>
  <si>
    <t>128</t>
  </si>
  <si>
    <t>288270902</t>
  </si>
  <si>
    <t>4</t>
  </si>
  <si>
    <t>7493100670</t>
  </si>
  <si>
    <t>Venkovní osvětlení Svítidla pro železnici LED svítidlo o příkonu 56 - 100 W určené pro osvětlení venkovních prostor veřejnosti přístupných (nástupiště, přechody kolejiště) na ŽDC.</t>
  </si>
  <si>
    <t>-728651357</t>
  </si>
  <si>
    <t>Stož</t>
  </si>
  <si>
    <t>Osvětlovací stožáry</t>
  </si>
  <si>
    <t>5</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</si>
  <si>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</si>
  <si>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</si>
  <si>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-1115107139</t>
  </si>
  <si>
    <t>6</t>
  </si>
  <si>
    <t>7493100060</t>
  </si>
  <si>
    <t>Venkovní osvětlení Osvětlovací stožáry sklopné výšky od 10 do 12 m, žárově zinkovaný, vč. výstroje, stožár nesmí mít dvířka (z důvodu neoprávněného vstupu)</t>
  </si>
  <si>
    <t>1832939221</t>
  </si>
  <si>
    <t>7</t>
  </si>
  <si>
    <t>7493102020</t>
  </si>
  <si>
    <t>Venkovní osvětlení Elektrovýzbroje stožárů a stožárové rozvodnice Stožárová rozvodnice s jedním až dvěma jistícími prvky</t>
  </si>
  <si>
    <t>-1579642138</t>
  </si>
  <si>
    <t>8</t>
  </si>
  <si>
    <t>-2026930977</t>
  </si>
  <si>
    <t>9</t>
  </si>
  <si>
    <t>7493151045</t>
  </si>
  <si>
    <t>Montáž osvětlovacích stožárů včetně výstroje pevných železničních JŽ s výložníkem do 14 m bez spouštěcího zařízení - včetně připojovací svorkovnice ve třídě izolace II, kabelového vedení ke svítidlu a veškerého příslušenství a výstroje (trubkový výložník). Neobsahuje základovou konstrukci a montáž svítidla</t>
  </si>
  <si>
    <t>-612965623</t>
  </si>
  <si>
    <t>10</t>
  </si>
  <si>
    <t>7493100200</t>
  </si>
  <si>
    <t>Venkovní osvětlení Osvětlovací stožáry pevné JŽ 14 Zstožár železniční</t>
  </si>
  <si>
    <t>1772311208</t>
  </si>
  <si>
    <t>11</t>
  </si>
  <si>
    <t>7493100460</t>
  </si>
  <si>
    <t>Venkovní osvětlení Výložníky pro osvětlovací stožáry Dvouramenný</t>
  </si>
  <si>
    <t>-1145928099</t>
  </si>
  <si>
    <t>12</t>
  </si>
  <si>
    <t>7493152010</t>
  </si>
  <si>
    <t>Montáž ocelových výložníků pro osvětlovací stožáry na sloup nebo stěnu výšky do 6 m jednoramenných - včetně veškerého příslušenství a výstroje</t>
  </si>
  <si>
    <t>-1530127231</t>
  </si>
  <si>
    <t>13</t>
  </si>
  <si>
    <t>7493100410</t>
  </si>
  <si>
    <t>Venkovní osvětlení Výložníky pro osvětlovací stožáry JŽ 1-900/ Zvýložník ke stožáru JŽ, JŽD</t>
  </si>
  <si>
    <t>1543708733</t>
  </si>
  <si>
    <t>14</t>
  </si>
  <si>
    <t>7493152015</t>
  </si>
  <si>
    <t>Montáž ocelových výložníků pro osvětlovací stožáry na sloup nebo stěnu výšky do 6 m dvouramenných - včetně veškerého příslušenství a výstroje</t>
  </si>
  <si>
    <t>839609813</t>
  </si>
  <si>
    <t>7493155510</t>
  </si>
  <si>
    <t>Montáž stožárových rozvodnic s jedním až dvěmi jistícími prvky</t>
  </si>
  <si>
    <t>822811607</t>
  </si>
  <si>
    <t>46-M</t>
  </si>
  <si>
    <t>Zemní práce při extr.mont.pracích</t>
  </si>
  <si>
    <t>16</t>
  </si>
  <si>
    <t>460050013</t>
  </si>
  <si>
    <t>Hloubení nezapažených jam ručně pro stožáry s přemístěním výkopku do vzdálenosti 3 m od okraje jámy nebo naložením na dopravní prostředek, včetně zásypu, zhutnění a urovnání povrchu bez patky jednoduché na rovině, délky přes 8 do 10 m, v hornině třídy 3</t>
  </si>
  <si>
    <t>CS ÚRS 2020 01</t>
  </si>
  <si>
    <t>64</t>
  </si>
  <si>
    <t>-381097114</t>
  </si>
  <si>
    <t>PSC</t>
  </si>
  <si>
    <t xml:space="preserve">Poznámka k souboru cen:_x000d_
1. Ceny hloubení jam v hornině třídy 6 a 7 jsou stanoveny za použití pneumatického kladiva._x000d_
</t>
  </si>
  <si>
    <t>17</t>
  </si>
  <si>
    <t>460050024</t>
  </si>
  <si>
    <t>Hloubení nezapažených jam ručně pro stožáry s přemístěním výkopku do vzdálenosti 3 m od okraje jámy nebo naložením na dopravní prostředek, včetně zásypu, zhutnění a urovnání povrchu bez patky jednoduché na rovině, délky přes 10 do 13 m, v hornině třídy 4</t>
  </si>
  <si>
    <t>1611903698</t>
  </si>
  <si>
    <t>18</t>
  </si>
  <si>
    <t>460230004</t>
  </si>
  <si>
    <t>Ostatní vykopávky ručně rýha pro kabelové spojky pro vn včetně přemístění výkopku do 3 m nebo naložení na dopravní prostředek do 10 kV, v hornině třídy 4</t>
  </si>
  <si>
    <t>2090856483</t>
  </si>
  <si>
    <t xml:space="preserve">Poznámka k souboru cen:_x000d_
1. V cenách -0201 až -0217 nejsou zahrnuty náklady na dodávku pupinační skříně. Tato dodávka se oceňuje ve specifikaci._x000d_
2. Měrná jednotka kus u cen -0001 až -0017 odpovídá potřebné délce rýhy pro vložení kabelové spojky._x000d_
</t>
  </si>
  <si>
    <t>19</t>
  </si>
  <si>
    <t>460490051</t>
  </si>
  <si>
    <t>Krytí kabelů, spojek, koncovek a odbočnic spojek, koncovek a odbočnic včetně podkladové a zásypové vrstvy s dodáním kopaného písku a uložením do rýhy cihlami tloušťky do 10 cm, pro kabel do 6 kV</t>
  </si>
  <si>
    <t>1992582038</t>
  </si>
  <si>
    <t>20</t>
  </si>
  <si>
    <t>460600022</t>
  </si>
  <si>
    <t>Přemístění (odvoz) horniny, suti a vybouraných hmot vodorovné přemístění horniny včetně složení, bez naložení a rozprostření jakékoliv třídy, na vzdálenost přes 50 do 500 m</t>
  </si>
  <si>
    <t>m3</t>
  </si>
  <si>
    <t>-683113647</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</si>
  <si>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</si>
  <si>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460600023</t>
  </si>
  <si>
    <t>Přemístění (odvoz) horniny, suti a vybouraných hmot vodorovné přemístění horniny včetně složení, bez naložení a rozprostření jakékoliv třídy, na vzdálenost přes 500 do 1000 m</t>
  </si>
  <si>
    <t>-294828489</t>
  </si>
  <si>
    <t>22</t>
  </si>
  <si>
    <t>460650133</t>
  </si>
  <si>
    <t>Vozovky a chodníky kryt vozovky z litého asfaltu včetně rozprostření, tloušťky přes 3 do 5 cm</t>
  </si>
  <si>
    <t>m2</t>
  </si>
  <si>
    <t>-1068898524</t>
  </si>
  <si>
    <t xml:space="preserve">Poznámka k souboru cen:_x000d_
1. V cenách -0031 až -0035 nejsou započteny náklady na získání sypaniny a její přemístění k místu zabudování._x000d_
2. V ceně -0141 nejsou započteny náklady na dodání silničních panelů. Tato dodávka se oceňuje ve specifikaci._x000d_
3. V cenách -0151 až -0153 nejsou započteny náklady na dodávku kostek. Tato dodávka se oceňuje ve specifikaci._x000d_
4. V cenách -0161 až -0162 nejsou započteny náklady na dodávku dlaždic. Tato dodávka se oceňuje ve specifikaci._x000d_
5. V cenách -0901 až -0932 nejsou započteny náklady na dodávku kameniva, kostek a dlaždic.Tato dodávka se oceňuje ve specifikaci_x000d_
</t>
  </si>
  <si>
    <t>23</t>
  </si>
  <si>
    <t>275313611</t>
  </si>
  <si>
    <t>Základy z betonu prostého patky a bloky z betonu kamenem neprokládaného tř. C 16/20</t>
  </si>
  <si>
    <t>-1479724442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</si>
  <si>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</si>
  <si>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VV</t>
  </si>
  <si>
    <t>7*(1,8*1,25*1,25)+15*(2*1,25*1,25)</t>
  </si>
  <si>
    <t>24</t>
  </si>
  <si>
    <t>58931263</t>
  </si>
  <si>
    <t>beton C-/5 kamenivo frakce 0/8</t>
  </si>
  <si>
    <t>1462540157</t>
  </si>
  <si>
    <t>25</t>
  </si>
  <si>
    <t>460050015</t>
  </si>
  <si>
    <t>Hloubení nezapažených jam ručně pro stožáry s přemístěním výkopku do vzdálenosti 3 m od okraje jámy nebo naložením na dopravní prostředek, včetně zásypu, zhutnění a urovnání povrchu bez patky jednoduché na rovině, délky přes 8 do 10 m, v hornině třídy 5</t>
  </si>
  <si>
    <t>1970592974</t>
  </si>
  <si>
    <t>26</t>
  </si>
  <si>
    <t>460050025</t>
  </si>
  <si>
    <t>Hloubení nezapažených jam ručně pro stožáry s přemístěním výkopku do vzdálenosti 3 m od okraje jámy nebo naložením na dopravní prostředek, včetně zásypu, zhutnění a urovnání povrchu bez patky jednoduché na rovině, délky přes 10 do 13 m, v hornině třídy 5</t>
  </si>
  <si>
    <t>-609718686</t>
  </si>
  <si>
    <t>Zem</t>
  </si>
  <si>
    <t>Uzemnění</t>
  </si>
  <si>
    <t>27</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</si>
  <si>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</si>
  <si>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</si>
  <si>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m</t>
  </si>
  <si>
    <t>545181268</t>
  </si>
  <si>
    <t>28</t>
  </si>
  <si>
    <t>7491600180</t>
  </si>
  <si>
    <t>Uzemnění Vnější Uzemňovací vedení v zemi, páskem FeZn do 120 mm2</t>
  </si>
  <si>
    <t>-1684007375</t>
  </si>
  <si>
    <t>29</t>
  </si>
  <si>
    <t>7491654010</t>
  </si>
  <si>
    <t>Montáž svorek spojovacích se 2 šrouby (typ SS, SO, SR03, aj.)</t>
  </si>
  <si>
    <t>1522966983</t>
  </si>
  <si>
    <t>30</t>
  </si>
  <si>
    <t>7491601360</t>
  </si>
  <si>
    <t>Uzemnění Hromosvodné vedení Svorka SO a</t>
  </si>
  <si>
    <t>1834278465</t>
  </si>
  <si>
    <t>Kab</t>
  </si>
  <si>
    <t>Kabely</t>
  </si>
  <si>
    <t>31</t>
  </si>
  <si>
    <t>7492752010</t>
  </si>
  <si>
    <t>Montáž ukončení kabelů nn kabelovou spojkou 3/4/5 - žílové kabely s plastovou izolací do 16 mm2 - včetně odizolování pláště a izolace žil kabelu, včetně ukončení žil a stínění (oko)</t>
  </si>
  <si>
    <t>-98956091</t>
  </si>
  <si>
    <t>32</t>
  </si>
  <si>
    <t>7492700460</t>
  </si>
  <si>
    <t>Ukončení vodičů a kabelů VN Kabelové spojky pro plastové a pryžové kabely do 6kV Třížílové kabely s plastovou izolací pro 6kV, do 50 mm2</t>
  </si>
  <si>
    <t>1716662402</t>
  </si>
  <si>
    <t>33</t>
  </si>
  <si>
    <t>7492600190</t>
  </si>
  <si>
    <t>Kabely, vodiče, šňůry Al - nn Kabel silový 4 a 5-žílový, plastová izolace 1-AYKY 4x16</t>
  </si>
  <si>
    <t>-1110270284</t>
  </si>
  <si>
    <t>34</t>
  </si>
  <si>
    <t>7492652010</t>
  </si>
  <si>
    <t>Montáž kabelů 4- a 5-žílových Al do 25 mm2 - uložení do země, chráničky, na rošty, pod omítku apod.</t>
  </si>
  <si>
    <t>-1445706924</t>
  </si>
  <si>
    <t>OST</t>
  </si>
  <si>
    <t>Ostatní</t>
  </si>
  <si>
    <t>35</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</si>
  <si>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</si>
  <si>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</si>
  <si>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-1302316157</t>
  </si>
  <si>
    <t>36</t>
  </si>
  <si>
    <t>7498150525</t>
  </si>
  <si>
    <t>Vyhotovení výchozí revizní zprávy příplatek za každých dalších i započatých 500 000 Kč přes 1 000 000 Kč</t>
  </si>
  <si>
    <t>415596687</t>
  </si>
  <si>
    <t>37</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</si>
  <si>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</si>
  <si>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</si>
  <si>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-1035687605</t>
  </si>
  <si>
    <t>38</t>
  </si>
  <si>
    <t>7498151025</t>
  </si>
  <si>
    <t>Provedení technické prohlídky a zkoušky na silnoproudém zařízení, zařízení TV, zařízení NS, transformoven, EPZ příplatek za každých dalších i započatých 500 000 Kč přes 1 000 000 Kč</t>
  </si>
  <si>
    <t>-154270189</t>
  </si>
  <si>
    <t>39</t>
  </si>
  <si>
    <t>7498351010</t>
  </si>
  <si>
    <t>Vydání průkazu způsobilosti pro funkční celek, provizorní stav - vyhotovení dokladu o silnoproudých zařízeních a vydání průkazu způsobilosti</t>
  </si>
  <si>
    <t>-511846114</t>
  </si>
  <si>
    <t>40</t>
  </si>
  <si>
    <t>7498457010</t>
  </si>
  <si>
    <t>Měření intenzity osvětlení instalovaného v rozsahu 1 000 m2 zjišťované plochy - měření intenzity umělého osvětlení v rozsahu tohoto SO dle ČSN EN 12464-1/2 včetně vyhotovení protokolu</t>
  </si>
  <si>
    <t>1259440475</t>
  </si>
  <si>
    <t>41</t>
  </si>
  <si>
    <t>7499151010</t>
  </si>
  <si>
    <t>Dokončovací práce na elektrickém zařízení - uvádění zařízení do provozu, drobné montážní práce v rozvaděčích, koordinaci se zhotoviteli souvisejících zařízení apod.</t>
  </si>
  <si>
    <t>hod</t>
  </si>
  <si>
    <t>1861998071</t>
  </si>
  <si>
    <t>42</t>
  </si>
  <si>
    <t>7499151020</t>
  </si>
  <si>
    <t>Dokončovací práce úprava zapojení stávajících kabelových skříní/rozvaděčů - provedení provizorních úprav zapojení stávajících kabelových skříní nebo rozvaděčů v průběhu výstavby mechanizmy. Zajištění náhradního napájení přejezdu dle vyjádření SSZT.</t>
  </si>
  <si>
    <t>45506969</t>
  </si>
  <si>
    <t>43</t>
  </si>
  <si>
    <t>7499151030</t>
  </si>
  <si>
    <t>Dokončovací práce zkušební provoz - včetně prokázání technických a kvalitativních parametrů zařízení</t>
  </si>
  <si>
    <t>-1637753993</t>
  </si>
  <si>
    <t>44</t>
  </si>
  <si>
    <t>7499151040</t>
  </si>
  <si>
    <t>Dokončovací práce zaškolení obsluhy - seznámení obsluhy s funkcemi zařízení včetně odevzdání dokumentace skutečného provedení</t>
  </si>
  <si>
    <t>1428854731</t>
  </si>
  <si>
    <t>45</t>
  </si>
  <si>
    <t>9901000400</t>
  </si>
  <si>
    <t>Doprava dodávek zhotovitele, dodávek objednatele nebo výzisku mechanizací o nosnosti do 3,5 t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</si>
  <si>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41228853</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</si>
  <si>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</si>
  <si>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46</t>
  </si>
  <si>
    <t>9902100400</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</si>
  <si>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</si>
  <si>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t</t>
  </si>
  <si>
    <t>-1292622107</t>
  </si>
  <si>
    <t>47</t>
  </si>
  <si>
    <t>9902900100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</si>
  <si>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</si>
  <si>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1640030147</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</si>
  <si>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</si>
  <si>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48</t>
  </si>
  <si>
    <t>9903100100</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</si>
  <si>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</si>
  <si>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1378222954</t>
  </si>
  <si>
    <t>Poznámka k souboru cen:_x000d_
Ceny jsou určeny pro dopravu mechanizmů na místo prováděných prací po silnici i po kolejích.V ceně jsou započteny i náklady na zpáteční cestu dopravního prostředku. Měrnou jednotkou je kus přepravovaného stroje.</t>
  </si>
  <si>
    <t>49</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</si>
  <si>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</si>
  <si>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</si>
  <si>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-1641182803</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</si>
  <si>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</si>
  <si>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50</t>
  </si>
  <si>
    <t>9909000200</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</si>
  <si>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</si>
  <si>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-470384189</t>
  </si>
  <si>
    <t>51</t>
  </si>
  <si>
    <t>9909000600</t>
  </si>
  <si>
    <t>Poplatek za recyklaci odpadu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</si>
  <si>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1391179560</t>
  </si>
  <si>
    <t>52</t>
  </si>
  <si>
    <t>7497100160</t>
  </si>
  <si>
    <t>Mechanická ochrana stožáru - zásuvkové skříně</t>
  </si>
  <si>
    <t>1876497371</t>
  </si>
  <si>
    <t>Dem</t>
  </si>
  <si>
    <t>Demontáže</t>
  </si>
  <si>
    <t>53</t>
  </si>
  <si>
    <t>7497131010</t>
  </si>
  <si>
    <t>Úprava kabelů u základu stožáru - obsahuje i ruční výkop v průměrné hloubce 80 cm a šíři 50 cm v zemině 4, zřízení a odstranění pažení, případně čerpání vody, demolici zpevněných ploch před úpravou, ověření kabelové trasy</t>
  </si>
  <si>
    <t>1121461487</t>
  </si>
  <si>
    <t>54</t>
  </si>
  <si>
    <t>7493171010</t>
  </si>
  <si>
    <t>Demontáž osvětlovacích stožárů výšky do 6 m - včetně veškeré elektrovýzbroje (svítidla, kabely, rozvodnice)</t>
  </si>
  <si>
    <t>1319386728</t>
  </si>
  <si>
    <t>55</t>
  </si>
  <si>
    <t>7493173015</t>
  </si>
  <si>
    <t>Demontáž elektrovýzbroje osvětlovacích stožárů nosných konstrukcí pro osvětlení</t>
  </si>
  <si>
    <t>kg</t>
  </si>
  <si>
    <t>569281854</t>
  </si>
  <si>
    <t>56</t>
  </si>
  <si>
    <t>7493171012</t>
  </si>
  <si>
    <t>Demontáž osvětlovacích stožárů výšky přes 6 do 14 m - včetně veškeré elektrovýzbroje (svítidla, kabely, rozvodnice)</t>
  </si>
  <si>
    <t>1914657410</t>
  </si>
  <si>
    <t>57</t>
  </si>
  <si>
    <t>7494231010</t>
  </si>
  <si>
    <t>Přeložky rozvaděčů rozvodnice nn - demontáž, potřebné přemístění, montáž na novém místě, propojení, obnovení funkce, včetně nezbytně nutné opravy poškozených částí</t>
  </si>
  <si>
    <t>-689525022</t>
  </si>
  <si>
    <t>P</t>
  </si>
  <si>
    <t xml:space="preserve">Poznámka k položce:_x000d_
Demontáž zásuvkového pilíře_x000d_
</t>
  </si>
  <si>
    <t>Vlečka - URS</t>
  </si>
  <si>
    <t>Pro osvětlení vlečky cementárna</t>
  </si>
  <si>
    <t>58</t>
  </si>
  <si>
    <t>460150294</t>
  </si>
  <si>
    <t>Hloubení zapažených i nezapažených kabelových rýh ručně včetně urovnání dna s přemístěním výkopku do vzdálenosti 3 m od okraje jámy nebo naložením na dopravní prostředek šířky 50 cm, hloubky 110 cm, v hornině třídy 4</t>
  </si>
  <si>
    <t>-755931311</t>
  </si>
  <si>
    <t xml:space="preserve">Poznámka k souboru cen:_x000d_
1. Ceny hloubení rýh v hornině třídy 6 a 7 se oceňují cenami souboru cen 460 20- . Hloubení nezapažených kabelových rýh strojně._x000d_
</t>
  </si>
  <si>
    <t>59</t>
  </si>
  <si>
    <t>460421242</t>
  </si>
  <si>
    <t>Kabelové lože včetně podsypu, zhutnění a urovnání povrchu z prohozeného výkopku tloušťky 5 cm nad kabel zakryté betonovými deskami vel. 50 x 25 cm, šířky lože přes 25 do 50 cm</t>
  </si>
  <si>
    <t>-1832279323</t>
  </si>
  <si>
    <t xml:space="preserve">Poznámka k souboru cen:_x000d_
1. V cenách -1021 až -1072, -1121 až -1172 a -1221 až -1272 nejsou započteny náklady na dodávku betonových a plastových desek. Tato dodávka se oceňuje ve specifikaci._x000d_
</t>
  </si>
  <si>
    <t>60</t>
  </si>
  <si>
    <t>460520163</t>
  </si>
  <si>
    <t>Montáž trubek ochranných uložených volně do rýhy plastových tuhých,vnitřního průměru přes 50 do 90 mm</t>
  </si>
  <si>
    <t>622493113</t>
  </si>
  <si>
    <t>61</t>
  </si>
  <si>
    <t>460560283</t>
  </si>
  <si>
    <t>Zásyp kabelových rýh ručně s uložením výkopku ve vrstvách včetně zhutnění a urovnání povrchu šířky 50 cm hloubky 100 cm, v hornině třídy 3</t>
  </si>
  <si>
    <t>-1543185182</t>
  </si>
  <si>
    <t>Vlečka</t>
  </si>
  <si>
    <t>62</t>
  </si>
  <si>
    <t>7492103770</t>
  </si>
  <si>
    <t>Spojovací vedení, podpěrné izolátory Spojky, ukončení pasu, ostatní Spojka smršťovací SMH4 1,5-16/CZ - Spojky 4 žíly</t>
  </si>
  <si>
    <t>1501454162</t>
  </si>
  <si>
    <t>63</t>
  </si>
  <si>
    <t>7492753010</t>
  </si>
  <si>
    <t>Montáž ukončení kabelu kabelovou koncovkou pro průřez 10-35 mm2</t>
  </si>
  <si>
    <t>1981530582</t>
  </si>
  <si>
    <t>-493512117</t>
  </si>
  <si>
    <t>65</t>
  </si>
  <si>
    <t>-1741104742</t>
  </si>
  <si>
    <t>66</t>
  </si>
  <si>
    <t>275444033</t>
  </si>
  <si>
    <t>67</t>
  </si>
  <si>
    <t>1029448276</t>
  </si>
  <si>
    <t>68</t>
  </si>
  <si>
    <t>-1928262420</t>
  </si>
  <si>
    <t>69</t>
  </si>
  <si>
    <t>-996156540</t>
  </si>
  <si>
    <t>70</t>
  </si>
  <si>
    <t>7491100200</t>
  </si>
  <si>
    <t xml:space="preserve">Trubková vedení Ohebné elektroinstalační trubky KOPOFLEX  63 rudá</t>
  </si>
  <si>
    <t>256</t>
  </si>
  <si>
    <t>1308880157</t>
  </si>
  <si>
    <t>71</t>
  </si>
  <si>
    <t>-1670638505</t>
  </si>
  <si>
    <t>72</t>
  </si>
  <si>
    <t>1465028078</t>
  </si>
  <si>
    <t>IO02 - Kabelové rozvody</t>
  </si>
  <si>
    <t xml:space="preserve">    Rozv - Rozváděče</t>
  </si>
  <si>
    <t xml:space="preserve">    Kab - Kabely</t>
  </si>
  <si>
    <t xml:space="preserve">    PREJ - Prejezd</t>
  </si>
  <si>
    <t xml:space="preserve">    EOV - Pro EOV</t>
  </si>
  <si>
    <t>Rozv</t>
  </si>
  <si>
    <t>Rozváděče</t>
  </si>
  <si>
    <t>7493653025</t>
  </si>
  <si>
    <t>Montáž skříní přípojkových SS venkovních pro připojení kabelů (i kabelové smyčky) do 240 mm2 kompaktní pilíř se 3-4 sadami jistících prvků - včetně elektrovýzbroje, neobsahuje cenu za zemní práce</t>
  </si>
  <si>
    <t>2038900420</t>
  </si>
  <si>
    <t>7493600210</t>
  </si>
  <si>
    <t>Kabelové a zásuvkové skříně, elektroměrové rozvaděče Smyčkové přípojkové skříně pro vodiče do průřezu 240 mm2 (SS) se 2 sadami pojistkových spodků velikosti 00 kompaktní pilíř včetně základu</t>
  </si>
  <si>
    <t>-87727392</t>
  </si>
  <si>
    <t>7493656015</t>
  </si>
  <si>
    <t>Montáž zásuvkových skříní venkovních na pilíři - skříň obsahuje vstupní svorky pro kabel do 120 mm2, hlavní vypínač, jističe, proudové chrániče, zásuvky, elektrovýzbroj, včetně propojení, provedení zkoušek, dodání atestů a revizní zprávy včetně kusové zkoušky, neobsahuje cenu za zemní práce</t>
  </si>
  <si>
    <t>-1374856350</t>
  </si>
  <si>
    <t>7493600950</t>
  </si>
  <si>
    <t>Kabelové a zásuvkové skříně, elektroměrové rozvaděče Zásuvková skříň pilířová pro venkovní prostředí - 2x 230/16A + 2x400V/32A</t>
  </si>
  <si>
    <t>121158429</t>
  </si>
  <si>
    <t>460010021</t>
  </si>
  <si>
    <t>Vytyčení trasy vedení kabelového (podzemního) v obvodu železniční stanice</t>
  </si>
  <si>
    <t>km</t>
  </si>
  <si>
    <t>-743734905</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</si>
  <si>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</si>
  <si>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460030022</t>
  </si>
  <si>
    <t>Přípravné terénní práce odstranění dřevitého porostu z keřů nebo stromků průměru kmenů do 5 cm včetně odstranění kořenů a složení do hromad nebo naložení na dopravní prostředek měkkého hustého</t>
  </si>
  <si>
    <t>-256573325</t>
  </si>
  <si>
    <t xml:space="preserve">Poznámka k souboru cen:_x000d_
1. V cenách -0001 až -0007 nejsou zahrnuty náklady na odstranění kamenů, kořenů a ostatních nevhodných přimísenin, tyto práce se oceňují individuálně._x000d_
2. U cen -0021 až -0025 se u středně hustého porostu uvažuje hustota do 3 ks/m2, u hustého porostu přes 3 ks/m2._x000d_
3. U ceny -0092 se počítá první vytržený obrubník trojnásobnou délkou._x000d_
</t>
  </si>
  <si>
    <t>460030192</t>
  </si>
  <si>
    <t>Přípravné terénní práce řezání spár v podkladu nebo krytu živičném, tloušťky přes 5 do 10 cm</t>
  </si>
  <si>
    <t>1820619305</t>
  </si>
  <si>
    <t>-725595408</t>
  </si>
  <si>
    <t>460270135</t>
  </si>
  <si>
    <t>Pilíře a skříně pro rozvod nn zděné pilíře z vápenopískových cihel šířky do 40 cm, včetně hloubení jámy, naložení přebytečné horniny, zhotovení pískového lože, zřízení základu, izolace a krycí desky a urovnání okolního terénu s koncovkovým dílem, pro skříň výšky 60 cm a šířky přes 75 do 90 cm</t>
  </si>
  <si>
    <t>-185274427</t>
  </si>
  <si>
    <t xml:space="preserve">Poznámka k souboru cen:_x000d_
1. V cenách -0111 až -0146 a -0151 až -0206 nejsou obsaženy náklady na osazení skříně, tyto se oceňují cenami části A 19 Rozvaděče, rozvodné skříně, desky, svorkovnice – montáž katalogu 21 M._x000d_
</t>
  </si>
  <si>
    <t>801095686</t>
  </si>
  <si>
    <t>58154410</t>
  </si>
  <si>
    <t>písek křemičitý sušený frakce 0,1</t>
  </si>
  <si>
    <t>1515761326</t>
  </si>
  <si>
    <t>460440001</t>
  </si>
  <si>
    <t>Pražcové provizorium při výkopu rýhy pod kolejí za vyloučení provozu zřízení a odstranění provizoria</t>
  </si>
  <si>
    <t>-955129203</t>
  </si>
  <si>
    <t>460510283</t>
  </si>
  <si>
    <t>Kabelové prostupy, kanály a multikanály kanály z prefabrikovaných betonových žlabů zapuštěné do terénu, včetně výkopu horniny, utěsnění, vyspárování a zakrytí víkem neasfaltované 23x18,5/13x13 cm</t>
  </si>
  <si>
    <t>-479268958</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</si>
  <si>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</si>
  <si>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59213011</t>
  </si>
  <si>
    <t>žlab kabelový betonový k ochraně zemního drátovodného vedení 100x23x19cm</t>
  </si>
  <si>
    <t>2034217798</t>
  </si>
  <si>
    <t>59213345</t>
  </si>
  <si>
    <t>poklop kabelového žlabu betonový 50x23x4cm</t>
  </si>
  <si>
    <t>227856179</t>
  </si>
  <si>
    <t>345289687</t>
  </si>
  <si>
    <t>7492554010</t>
  </si>
  <si>
    <t>Montáž kabelů 4- a 5-žílových Cu do 16 mm2 - uložení do země, chráničky, na rošty, pod omítku apod.</t>
  </si>
  <si>
    <t>226272509</t>
  </si>
  <si>
    <t>7492501990</t>
  </si>
  <si>
    <t>Kabely, vodiče, šňůry Cu - nn Kabel silový 4 a 5-žílový Cu, plastová izolace CYKY 5J16 (5Cx16)</t>
  </si>
  <si>
    <t>-996533360</t>
  </si>
  <si>
    <t>453562312</t>
  </si>
  <si>
    <t>7492502030</t>
  </si>
  <si>
    <t>Kabely, vodiče, šňůry Cu - nn Kabel silový 4 a 5-žílový Cu, plastová izolace CYKY 5J6 (5Cx6)</t>
  </si>
  <si>
    <t>381275896</t>
  </si>
  <si>
    <t>Montáž ukončení kabelů nn kabelovou spojkou 3/4/5 - žílové kabely s plastovou izolací do 16 mm2 - včetně odizolování pláště a izolace žil kabelu, včetně ukončení žil a stínění - oko</t>
  </si>
  <si>
    <t>-861966462</t>
  </si>
  <si>
    <t>-734413150</t>
  </si>
  <si>
    <t>-1173650304</t>
  </si>
  <si>
    <t>-1791160764</t>
  </si>
  <si>
    <t>1769588720</t>
  </si>
  <si>
    <t>7492501980</t>
  </si>
  <si>
    <t>Kabely, vodiče, šňůry Cu - nn Kabel silový 4 a 5-žílový Cu, plastová izolace CYKY 5J10 (5Cx10)</t>
  </si>
  <si>
    <t>1744159015</t>
  </si>
  <si>
    <t>7492652012</t>
  </si>
  <si>
    <t>Montáž kabelů 4- a 5-žílových Al do 50 mm2 - uložení do země, chráničky, na rošty, pod omítku apod.</t>
  </si>
  <si>
    <t>-386583345</t>
  </si>
  <si>
    <t>7492600320</t>
  </si>
  <si>
    <t>Kabely, vodiče, šňůry Al - nn Kabel silový 4 a 5-žílový, plastová izolace 1-AYKY 5x50</t>
  </si>
  <si>
    <t>942144560</t>
  </si>
  <si>
    <t>7492600210</t>
  </si>
  <si>
    <t>Kabely, vodiče, šňůry Al - nn Kabel silový 4 a 5-žílový, plastová izolace 1-AYKY 4x35</t>
  </si>
  <si>
    <t>177895749</t>
  </si>
  <si>
    <t>7492752014</t>
  </si>
  <si>
    <t>Montáž ukončení kabelů nn kabelovou spojkou 3/4/5 - žílové kabely s plastovou izolací do 70 mm2 - včetně odizolování pláště a izolace žil kabelu, včetně ukončení žil a stínění - oko</t>
  </si>
  <si>
    <t>-1910095423</t>
  </si>
  <si>
    <t>642268916</t>
  </si>
  <si>
    <t>265456319</t>
  </si>
  <si>
    <t>Spojovací vedení, podpěrné izolátory Spojky, ukončení pasu, ostatní Spojka PSM 515 5x1,5-5x16mm smršťovací</t>
  </si>
  <si>
    <t>1245132435</t>
  </si>
  <si>
    <t>-1537030826</t>
  </si>
  <si>
    <t>-1154124378</t>
  </si>
  <si>
    <t>7491455017</t>
  </si>
  <si>
    <t>Montáž plechových pozinkovaných kabelových žlabů (včetně příslušenství) šířky 250-500/100 mm včetně víka a nosníků - včetně rozměření, usazení, vyvážení, upevnění a elektrické pospojování</t>
  </si>
  <si>
    <t>1470366876</t>
  </si>
  <si>
    <t>7491209970</t>
  </si>
  <si>
    <t>Elektroinstalační materiál Kabelové žlaby plechové, pozinkované MARS EKO 250/100 5106</t>
  </si>
  <si>
    <t>1743607428</t>
  </si>
  <si>
    <t>7491210160</t>
  </si>
  <si>
    <t>Elektroinstalační materiál Kabelové žlaby plechové, pozinkované Víko MARS EKO 250 5152</t>
  </si>
  <si>
    <t>356632665</t>
  </si>
  <si>
    <t>1596193543</t>
  </si>
  <si>
    <t>-810479280</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</si>
  <si>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</si>
  <si>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1987490092</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</si>
  <si>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</si>
  <si>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</si>
  <si>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2081055297</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</si>
  <si>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</si>
  <si>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</si>
  <si>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</si>
  <si>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</si>
  <si>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</si>
  <si>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</si>
  <si>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</si>
  <si>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</si>
  <si>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162942525</t>
  </si>
  <si>
    <t>PREJ</t>
  </si>
  <si>
    <t>Prejezd</t>
  </si>
  <si>
    <t>-616549277</t>
  </si>
  <si>
    <t>969565455</t>
  </si>
  <si>
    <t>-1241556354</t>
  </si>
  <si>
    <t>922159040</t>
  </si>
  <si>
    <t>-490590164</t>
  </si>
  <si>
    <t>-1623278140</t>
  </si>
  <si>
    <t>1927159362</t>
  </si>
  <si>
    <t>EOV</t>
  </si>
  <si>
    <t>Pro EOV</t>
  </si>
  <si>
    <t>1810750278</t>
  </si>
  <si>
    <t>-1049690585</t>
  </si>
  <si>
    <t>1335436259</t>
  </si>
  <si>
    <t>-342502749</t>
  </si>
  <si>
    <t>922458556</t>
  </si>
  <si>
    <t>-836658952</t>
  </si>
  <si>
    <t>1738823385</t>
  </si>
  <si>
    <t>D.1.1 - Architektonicko stavební řešení</t>
  </si>
  <si>
    <t>3 - Svislé a kompletní konstrukce</t>
  </si>
  <si>
    <t>4 - Vodorovné konstrukce</t>
  </si>
  <si>
    <t>6 - Úpravy povrchu, podlahy</t>
  </si>
  <si>
    <t>61 - Úpravy povrchů vnitřní</t>
  </si>
  <si>
    <t>62 - Úpravy povrchů vnější</t>
  </si>
  <si>
    <t>63 - Podlahy a podlahové konstrukce</t>
  </si>
  <si>
    <t>64 - Výplně otvorů</t>
  </si>
  <si>
    <t>94 - Lešení a stavební výtahy</t>
  </si>
  <si>
    <t>95 - Dokončovací konstrukce na pozemních stavbách</t>
  </si>
  <si>
    <t>96 - Bourání konstrukcí</t>
  </si>
  <si>
    <t>98 - Demolice</t>
  </si>
  <si>
    <t>99 - Staveništní přesun hmot</t>
  </si>
  <si>
    <t>712 - Povlakové krytiny</t>
  </si>
  <si>
    <t>713 - Izolace tepelné</t>
  </si>
  <si>
    <t>766 - Konstrukce truhlářské</t>
  </si>
  <si>
    <t>783 - Nátěry</t>
  </si>
  <si>
    <t>784 - Malby</t>
  </si>
  <si>
    <t>Svislé a kompletní konstrukce</t>
  </si>
  <si>
    <t>310278842</t>
  </si>
  <si>
    <t>Zazdívka otvorů ve zdivu nadzákladovém nepálenými tvárnicemi plochy přes 0,25 m2 do 1 m2 , ve zdi tl. do 300 mm</t>
  </si>
  <si>
    <t>-1231435647</t>
  </si>
  <si>
    <t>0,8*2*0,3+0,5*0,5*0,3</t>
  </si>
  <si>
    <t>Součet</t>
  </si>
  <si>
    <t>317121251</t>
  </si>
  <si>
    <t>Montáž překladů ze železobetonových prefabrikátů dodatečně do připravených rýh, světlosti otvoru přes 1050 do 1800 mm</t>
  </si>
  <si>
    <t xml:space="preserve">Poznámka k souboru cen:_x000d_
1. Ceny jsou určeny za 1 kus dílce, neplatí za 1 kus překladu (za sestavu)._x000d_
2. Pro volbu cen je rozhodující světlost otvoru._x000d_
3. V cenách nejsou započteny náklady na prefabrikované dílce; tyto dílce se oceňují ve specifikaci._x000d_
</t>
  </si>
  <si>
    <t>2+2+2+1</t>
  </si>
  <si>
    <t>59321908</t>
  </si>
  <si>
    <t>překlad pórobetonový plochý š 150mm dl 1300-1500mm</t>
  </si>
  <si>
    <t>-1526167950</t>
  </si>
  <si>
    <t>59531051</t>
  </si>
  <si>
    <t>panel příčkový pórobetonový vyztužený do P4,5-600 pro příčky tl 100mm</t>
  </si>
  <si>
    <t>1494026854</t>
  </si>
  <si>
    <t>5,62*3,625-0,9*2</t>
  </si>
  <si>
    <t>342291121</t>
  </si>
  <si>
    <t>Ukotvení příček plochými kotvami, do konstrukce cihelné</t>
  </si>
  <si>
    <t>-1368298343</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</si>
  <si>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Ceny -1141 a -1143 lze použít pro ukotvení příček k podlaze._x000d_
4. Množství jednotek se určuje v m styku příčky s konstrukcí._x000d_
</t>
  </si>
  <si>
    <t>3,625*2</t>
  </si>
  <si>
    <t>59321070</t>
  </si>
  <si>
    <t>překlad železobetonový RZP 1190x140x140mm</t>
  </si>
  <si>
    <t>1614129648</t>
  </si>
  <si>
    <t>59321107</t>
  </si>
  <si>
    <t>překlad železobetonový RZP 1490x140x215mm</t>
  </si>
  <si>
    <t>-1688367822</t>
  </si>
  <si>
    <t>2+2</t>
  </si>
  <si>
    <t>Vodorovné konstrukce</t>
  </si>
  <si>
    <t>411388621</t>
  </si>
  <si>
    <t>Zabetonování otvorů ve stropech nebo v klenbách včetně lešení, bednění, odbednění a výztuže (materiál v ceně) ze suchých směsí, tl. do 150 mm ve stropech železobetonových, tvárnicových a prefabrikovaných plochy do 0,25 m2</t>
  </si>
  <si>
    <t>-320788098</t>
  </si>
  <si>
    <t>Úpravy povrchu, podlahy</t>
  </si>
  <si>
    <t>58562200</t>
  </si>
  <si>
    <t>omítka silikonová tenkovrstvá pastovitá probarvená rýhovaná zrnitost 2</t>
  </si>
  <si>
    <t>102961815</t>
  </si>
  <si>
    <t>612325205</t>
  </si>
  <si>
    <t>Vápenocementová omítka jednotlivých malých ploch hrubá na stěnách, plochy jednotlivě přes 1,0 do 4 m2</t>
  </si>
  <si>
    <t>-345028425</t>
  </si>
  <si>
    <t>Úpravy povrchů vnitřní</t>
  </si>
  <si>
    <t>619991011</t>
  </si>
  <si>
    <t>Zakrytí vnitřních ploch před znečištěním včetně pozdějšího odkrytí konstrukcí a prvků obalením fólií a přelepením páskou</t>
  </si>
  <si>
    <t>-647859215</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</si>
  <si>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</si>
  <si>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1*2*3+1,46*2+1,525*0,88+1,2*1+0,5*2</t>
  </si>
  <si>
    <t>58124844</t>
  </si>
  <si>
    <t>fólie pro malířské potřeby zakrývací tl 25µ 4x5m</t>
  </si>
  <si>
    <t>495623071</t>
  </si>
  <si>
    <t>58591007</t>
  </si>
  <si>
    <t>směs suchá omítková vápenocementová vnitřní štuková jemná</t>
  </si>
  <si>
    <t>-119949027</t>
  </si>
  <si>
    <t>612311141</t>
  </si>
  <si>
    <t>Omítka vápenná vnitřních ploch nanášená ručně dvouvrstvá štuková, tloušťky jádrové omítky do 10 mm a tloušťky štuku do 3 mm svislých konstrukcí stěn</t>
  </si>
  <si>
    <t>-861350920</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</si>
  <si>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</si>
  <si>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63127264</t>
  </si>
  <si>
    <t>tkanina sklovláknitá s protialkalickou úpravou 70g/m2</t>
  </si>
  <si>
    <t>-832500994</t>
  </si>
  <si>
    <t>612142001</t>
  </si>
  <si>
    <t>Potažení vnitřních ploch pletivem v ploše nebo pruzích, na plném podkladu sklovláknitým vtlačením do tmelu stěn</t>
  </si>
  <si>
    <t>1065312970</t>
  </si>
  <si>
    <t xml:space="preserve">Poznámka k souboru cen:_x000d_
1. V cenách -2001 jsou započteny i náklady na tmel._x000d_
</t>
  </si>
  <si>
    <t>Úpravy povrchů vnější</t>
  </si>
  <si>
    <t>58591499</t>
  </si>
  <si>
    <t>směs suchá omítková vápenocementová vnější štuková jemná</t>
  </si>
  <si>
    <t>1606472770</t>
  </si>
  <si>
    <t>622142001</t>
  </si>
  <si>
    <t>Potažení vnějších ploch pletivem v ploše nebo pruzích, na plném podkladu sklovláknitým vtlačením do tmelu stěn</t>
  </si>
  <si>
    <t>202910666</t>
  </si>
  <si>
    <t>63127262</t>
  </si>
  <si>
    <t>tkanina sklovláknitá s protialkalickou úpravou 110g/m2</t>
  </si>
  <si>
    <t>1584499828</t>
  </si>
  <si>
    <t>Podlahy a podlahové konstrukce</t>
  </si>
  <si>
    <t>631311135</t>
  </si>
  <si>
    <t>Mazanina z betonu prostého bez zvýšených nároků na prostředí tl. přes 120 do 240 mm tř. C 20/25</t>
  </si>
  <si>
    <t>-618851427</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</si>
  <si>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</si>
  <si>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 xml:space="preserve"> 1,75*3,33*0,2</t>
  </si>
  <si>
    <t>Součet - sklad olejů</t>
  </si>
  <si>
    <t>631312141</t>
  </si>
  <si>
    <t>Doplnění dosavadních mazanin prostým betonem s dodáním hmot, bez potěru, plochy jednotlivě rýh v dosavadních mazaninách</t>
  </si>
  <si>
    <t>631319175</t>
  </si>
  <si>
    <t>Příplatek k cenám mazanin za stržení povrchu spodní vrstvy mazaniny latí před vložením výztuže nebo pletiva pro tl. obou vrstev mazaniny přes 120 do 240 mm</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</si>
  <si>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</si>
  <si>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631351101</t>
  </si>
  <si>
    <t>Bednění v podlahách rýh a hran zřízení</t>
  </si>
  <si>
    <t>631351102</t>
  </si>
  <si>
    <t>Bednění v podlahách rýh a hran odstranění</t>
  </si>
  <si>
    <t>631362021</t>
  </si>
  <si>
    <t>Výztuž mazanin ze svařovaných sítí z drátů typu KARI</t>
  </si>
  <si>
    <t>-1368129626</t>
  </si>
  <si>
    <t xml:space="preserve">Poznámka k souboru cen:_x000d_
1. Betonová podezdívek příček se oceňuje položkou 278 36-1111 souboru cen 278 36-11.1 - Výztuž základu (podezdívky) betonového_x000d_
</t>
  </si>
  <si>
    <t>1,75*3,33*3,301*1,2/1000</t>
  </si>
  <si>
    <t>985311111</t>
  </si>
  <si>
    <t>Reprofilace betonu sanačními maltami na cementové bázi ručně stěn, tloušťky do 10 mm + penetrace</t>
  </si>
  <si>
    <t>-1813780733</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</si>
  <si>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</si>
  <si>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99,55000*0,3</t>
  </si>
  <si>
    <t>Součet - Odkaz na mn. položky pořadí 64</t>
  </si>
  <si>
    <t>Výplně otvorů</t>
  </si>
  <si>
    <t>55331544</t>
  </si>
  <si>
    <t>zárubeň ocelová pro sádrokarton 150 levá/pravá 1100</t>
  </si>
  <si>
    <t>755311063</t>
  </si>
  <si>
    <t>642944121</t>
  </si>
  <si>
    <t>Osazení ocelových dveřních zárubní lisovaných nebo z úhelníků dodatečně s vybetonováním prahu, plochy do 2,5 m2</t>
  </si>
  <si>
    <t xml:space="preserve">Poznámka k souboru cen:_x000d_
1. V cenách nejsou započteny náklady na dodání zárubní, tyto se oceňují ve specifikaci._x000d_
</t>
  </si>
  <si>
    <t>94</t>
  </si>
  <si>
    <t>Lešení a stavební výtahy</t>
  </si>
  <si>
    <t>941111111</t>
  </si>
  <si>
    <t>Montáž lešení řadového trubkového lehkého pracovního s podlahami s provozním zatížením tř. 3 do 200 kg/m2 šířky tř. W06 od 0,6 do 0,9 m, výšky do 10 m</t>
  </si>
  <si>
    <t>1850822161</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</si>
  <si>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</si>
  <si>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11,75+11,25</t>
  </si>
  <si>
    <t>95</t>
  </si>
  <si>
    <t>Dokončovací konstrukce na pozemních stavbách</t>
  </si>
  <si>
    <t>952901221</t>
  </si>
  <si>
    <t>Vyčištění budov nebo objektů před předáním do užívání průmyslových budov a objektů výrobních, skladovacích, garáží, dílen nebo hal apod. s nespalnou podlahou jakékoliv výšky podlaží</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</si>
  <si>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</si>
  <si>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952902021</t>
  </si>
  <si>
    <t>Čištění budov při provádění oprav a udržovacích prací podlah hladkých zametením</t>
  </si>
  <si>
    <t>-206219558</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</si>
  <si>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</si>
  <si>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6*5</t>
  </si>
  <si>
    <t>Součet - střecha</t>
  </si>
  <si>
    <t>96</t>
  </si>
  <si>
    <t>Bourání konstrukcí</t>
  </si>
  <si>
    <t>962031133</t>
  </si>
  <si>
    <t>Bourání příček z cihel, tvárnic nebo příčkovek z cihel pálených, plných nebo dutých na maltu vápennou nebo vápenocementovou, tl. do 150 mm</t>
  </si>
  <si>
    <t>-753530053</t>
  </si>
  <si>
    <t>(3,3+1,6)*3,625</t>
  </si>
  <si>
    <t>Součet - příčka ve skladu</t>
  </si>
  <si>
    <t>965042221</t>
  </si>
  <si>
    <t>Bourání mazanin betonových nebo z litého asfaltu tl. přes 100 mm, plochy do 1 m2</t>
  </si>
  <si>
    <t>965042231</t>
  </si>
  <si>
    <t>Bourání mazanin betonových nebo z litého asfaltu tl. přes 100 mm, plochy do 4 m2</t>
  </si>
  <si>
    <t>965049112</t>
  </si>
  <si>
    <t>Bourání mazanin Příplatek k cenám za bourání mazanin betonových se svařovanou sítí, tl. přes 100 mm</t>
  </si>
  <si>
    <t>766622862</t>
  </si>
  <si>
    <t>Demontáž okenních konstrukcí k opětovnému použití vyvěšení křídel dřevěných nebo plastových okenních, plochy otvoru přes 1,5 m2</t>
  </si>
  <si>
    <t>1773769879</t>
  </si>
  <si>
    <t xml:space="preserve">Poznámka k souboru cen:_x000d_
1. V cenách -2811 až -2834 nejsou započteny náklady na vyvěšení křídel z rámu._x000d_
2. V cenách – 2811 až -2834 nejsou započteny náklady na opětovnou montáž, tyto práce se oceňují cenami části A01 tohoto katalogu._x000d_
3. Vybourání oken se oceňuje příslušnými cenami katalogu 801-3 Budovy a haly – bourání konstrukcí._x000d_
</t>
  </si>
  <si>
    <t>968072354</t>
  </si>
  <si>
    <t>Vybourání kovových rámů oken s křídly, dveřních zárubní, vrat, stěn, ostění nebo obkladů okenních rámů s křídly zdvojených, plochy do 1 m2</t>
  </si>
  <si>
    <t xml:space="preserve">Poznámka k souboru cen:_x000d_
1. V cenách -2244 až -2559 jsou započteny i náklady na vyvěšení křídel._x000d_
2. Cenou -2641 se oceňuje i vybourání nosné ocelové konstrukce pro sádrokartonové příčky._x000d_
</t>
  </si>
  <si>
    <t>0,5*0,5</t>
  </si>
  <si>
    <t>968072455</t>
  </si>
  <si>
    <t>Vybourání kovových rámů oken s křídly, dveřních zárubní, vrat, stěn, ostění nebo obkladů dveřních zárubní, plochy do 2 m2</t>
  </si>
  <si>
    <t>0,8*2</t>
  </si>
  <si>
    <t>971033341</t>
  </si>
  <si>
    <t>Vybourání otvorů ve zdivu základovém nebo nadzákladovém z cihel, tvárnic, příčkovek z cihel pálených na maltu vápennou nebo vápenocementovou plochy do 0,09 m2, tl. do 300 mm</t>
  </si>
  <si>
    <t>971033541</t>
  </si>
  <si>
    <t>Vybourání otvorů ve zdivu základovém nebo nadzákladovém z cihel, tvárnic, příčkovek z cihel pálených na maltu vápennou nebo vápenocementovou plochy do 1 m2, tl. do 300 mm</t>
  </si>
  <si>
    <t>74</t>
  </si>
  <si>
    <t>76</t>
  </si>
  <si>
    <t>1,2*1*0,3</t>
  </si>
  <si>
    <t>971033641</t>
  </si>
  <si>
    <t>Vybourání otvorů ve zdivu základovém nebo nadzákladovém z cihel, tvárnic, příčkovek z cihel pálených na maltu vápennou nebo vápenocementovou plochy do 4 m2, tl. do 300 mm</t>
  </si>
  <si>
    <t>78</t>
  </si>
  <si>
    <t>974031165</t>
  </si>
  <si>
    <t>Vysekání rýh ve zdivu cihelném na maltu vápennou nebo vápenocementovou do hl. 150 mm a šířky do 200 mm</t>
  </si>
  <si>
    <t>80</t>
  </si>
  <si>
    <t>975043111</t>
  </si>
  <si>
    <t>Jednořadové podchycení stropů pro osazení nosníků dřevěnou výztuhou v. podchycení do 3,5 m, a při zatížení hmotností do 750 kg/m</t>
  </si>
  <si>
    <t>82</t>
  </si>
  <si>
    <t>751398851</t>
  </si>
  <si>
    <t>Demontáž ostatních zařízení protidešťové žaluzie nebo žaluziové klapky z čtyřhranného potrubí, průřezu do 0,150 m2</t>
  </si>
  <si>
    <t>-2109253840</t>
  </si>
  <si>
    <t>976075411</t>
  </si>
  <si>
    <t>Vybourání kovových madel, zábradlí, dvířek, zděří, kotevních želez ocelových kotevních želez, hmotnosti přes 50 kg</t>
  </si>
  <si>
    <t>-239367717</t>
  </si>
  <si>
    <t>HZS1301</t>
  </si>
  <si>
    <t>Hodinové zúčtovací sazby profesí HSV provádění konstrukcí zedník</t>
  </si>
  <si>
    <t>973021711</t>
  </si>
  <si>
    <t>9902900200</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</si>
  <si>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</si>
  <si>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2021419640</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</si>
  <si>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</si>
  <si>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</si>
  <si>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73163177</t>
  </si>
  <si>
    <t>172598389</t>
  </si>
  <si>
    <t>98</t>
  </si>
  <si>
    <t>Demolice</t>
  </si>
  <si>
    <t>962051116</t>
  </si>
  <si>
    <t>Bourání příček železobetonových tloušťky do 150 mm</t>
  </si>
  <si>
    <t>100</t>
  </si>
  <si>
    <t>969021113</t>
  </si>
  <si>
    <t>Vybourání vnitřního potrubí včetně vysekání drážky litinového přes DN 100 do DN 200</t>
  </si>
  <si>
    <t>-895605343</t>
  </si>
  <si>
    <t xml:space="preserve">Poznámka k souboru cen:_x000d_
1. Ceny jsou určeny pro vybourání kanalizačního, vodovodního i plynového potrubí._x000d_
</t>
  </si>
  <si>
    <t>99</t>
  </si>
  <si>
    <t>Staveništní přesun hmot</t>
  </si>
  <si>
    <t>998741101</t>
  </si>
  <si>
    <t>Přesun hmot pro silnoproud stanovený z hmotnosti přesunovaného materiálu vodorovná dopravní vzdálenost do 50 m v objektech výšky do 6 m</t>
  </si>
  <si>
    <t>1622303358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</si>
  <si>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</si>
  <si>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</si>
  <si>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</si>
  <si>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712311101</t>
  </si>
  <si>
    <t>Provedení povlakové krytiny střech plochých do 10° natěradly a tmely za studena nátěrem lakem penetračním nebo asfaltovým</t>
  </si>
  <si>
    <t>106</t>
  </si>
  <si>
    <t xml:space="preserve">Poznámka k souboru cen:_x000d_
1. Povlakové krytiny střech jednotlivě do 10 m2 se oceňují skladebně cenou příslušné izolace a cenou 712 39-9095 Příplatek za plochu do 10 m2._x000d_
</t>
  </si>
  <si>
    <t>712341559</t>
  </si>
  <si>
    <t>Provedení povlakové krytiny střech plochých do 10° pásy přitavením NAIP v plné ploše</t>
  </si>
  <si>
    <t>108</t>
  </si>
  <si>
    <t xml:space="preserve">Poznámka k souboru cen:_x000d_
1. Povlakové krytiny střech jednotlivě do 10 m2 se oceňují skladebně cenou příslušné izolace a cenou 712 39-9097 Příplatek za plochu do 10 m2._x000d_
</t>
  </si>
  <si>
    <t>998712201</t>
  </si>
  <si>
    <t>Přesun hmot pro povlakové krytiny stanovený procentní sazbou (%) z ceny vodorovná dopravní vzdálenost do 50 m v objektech výšky do 6 m</t>
  </si>
  <si>
    <t>%</t>
  </si>
  <si>
    <t>110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</si>
  <si>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</si>
  <si>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</si>
  <si>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</si>
  <si>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713141121</t>
  </si>
  <si>
    <t>Montáž tepelné izolace střech plochých rohožemi, pásy, deskami, dílci, bloky (izolační materiál ve specifikaci) přilepenými asfaltem za horka bodově, jednovrstvá</t>
  </si>
  <si>
    <t>-1776137759</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</si>
  <si>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</si>
  <si>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 xml:space="preserve"> 0,5*0,5*2</t>
  </si>
  <si>
    <t>Součet - doplnění TI průrazu střechy -předpoklad tl. 200mm</t>
  </si>
  <si>
    <t>28376382</t>
  </si>
  <si>
    <t>deska z polystyrénu XPS, hrana polodrážková a hladký povrch s vyšší odolností tl 100mm</t>
  </si>
  <si>
    <t>788061852</t>
  </si>
  <si>
    <t>0,5*0,5*2</t>
  </si>
  <si>
    <t>998713101</t>
  </si>
  <si>
    <t>Přesun hmot pro izolace tepelné stanovený z hmotnosti přesunovaného materiálu vodorovná dopravní vzdálenost do 50 m v objektech výšky do 6 m</t>
  </si>
  <si>
    <t>116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</si>
  <si>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</si>
  <si>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766</t>
  </si>
  <si>
    <t>Konstrukce truhlářské</t>
  </si>
  <si>
    <t>61173118</t>
  </si>
  <si>
    <t>Dveře 1100 x 2050 vč kování, povrch. úpravy</t>
  </si>
  <si>
    <t>-49935442</t>
  </si>
  <si>
    <t>783</t>
  </si>
  <si>
    <t>Nátěry</t>
  </si>
  <si>
    <t>783364101</t>
  </si>
  <si>
    <t>Základní nátěr zámečnických konstrukcí jednonásobný olejový</t>
  </si>
  <si>
    <t>1799837665</t>
  </si>
  <si>
    <t>3,57*2</t>
  </si>
  <si>
    <t>Součet - Odkaz na mn. položky pořadí 62</t>
  </si>
  <si>
    <t>783314101</t>
  </si>
  <si>
    <t>Základní nátěr zámečnických konstrukcí jednonásobný syntetický</t>
  </si>
  <si>
    <t>-425668234</t>
  </si>
  <si>
    <t>(0,1*2+0,15)*(1*2+2,05*2*2)</t>
  </si>
  <si>
    <t>Součet - ocel. zárubně</t>
  </si>
  <si>
    <t>783301313</t>
  </si>
  <si>
    <t>Příprava podkladu zámečnických konstrukcí před provedením nátěru odmaštění odmašťovačem ředidlovým</t>
  </si>
  <si>
    <t>-1028837684</t>
  </si>
  <si>
    <t>17,75+11,25</t>
  </si>
  <si>
    <t>Součet - stávající podlaha</t>
  </si>
  <si>
    <t>784</t>
  </si>
  <si>
    <t>Malby</t>
  </si>
  <si>
    <t>784111031</t>
  </si>
  <si>
    <t>Omytí podkladu omytí v místnostech výšky do 3,80 m</t>
  </si>
  <si>
    <t>432840159</t>
  </si>
  <si>
    <t xml:space="preserve"> 11,25+17,75+ (3,16*2+5,62+5,62+2*2)*3,625-1,46*2-0,5*2-1,525*0,88-1,2*1-0,9*2+0,2*(1,525+0,88*2)</t>
  </si>
  <si>
    <t>Součet - strop a stěny</t>
  </si>
  <si>
    <t>784181101</t>
  </si>
  <si>
    <t>Penetrace podkladu jednonásobná základní akrylátová v místnostech výšky do 3,80 m</t>
  </si>
  <si>
    <t>8849127</t>
  </si>
  <si>
    <t>7,35+39,145+99,55</t>
  </si>
  <si>
    <t>Součet - Odkaz na mn. položky pořadí 12, 13 a 64</t>
  </si>
  <si>
    <t>784211101</t>
  </si>
  <si>
    <t>Malby z malířských směsí otěruvzdorných za mokra dvojnásobné, bílé za mokra otěruvzdorné výborně v místnostech výšky do 3,80 m</t>
  </si>
  <si>
    <t>471126280</t>
  </si>
  <si>
    <t>Součet - Odkaz na mn. položky pořadí 65</t>
  </si>
  <si>
    <t>PS01 - Dieselagregát</t>
  </si>
  <si>
    <t>HSV - HSV</t>
  </si>
  <si>
    <t xml:space="preserve">    Mont - Montáže</t>
  </si>
  <si>
    <t>HSV</t>
  </si>
  <si>
    <t>7591915065</t>
  </si>
  <si>
    <t>Montáž potrubí vzduchotechniky</t>
  </si>
  <si>
    <t>79518473</t>
  </si>
  <si>
    <t>7495800120</t>
  </si>
  <si>
    <t>Záložní zdroj elektrické energie (ZZEE) Výfukové potrubí včetně kompenzátoru DN 100 nerez</t>
  </si>
  <si>
    <t>1140910380</t>
  </si>
  <si>
    <t>7493271010</t>
  </si>
  <si>
    <t>Demontáž ZZEE motorgenerátoru</t>
  </si>
  <si>
    <t>124499707</t>
  </si>
  <si>
    <t>7493271015</t>
  </si>
  <si>
    <t>Demontáž ZZEE rozvaděče pro automatický start</t>
  </si>
  <si>
    <t>-704853390</t>
  </si>
  <si>
    <t>7493271020</t>
  </si>
  <si>
    <t>Demontáž ZZEE naftové nádrže včetně čerpadla</t>
  </si>
  <si>
    <t>-1574520763</t>
  </si>
  <si>
    <t>7493271025</t>
  </si>
  <si>
    <t>Demontáž ZZEE výfukového potrubí motorgenerátoru</t>
  </si>
  <si>
    <t>-2049833861</t>
  </si>
  <si>
    <t>Mont</t>
  </si>
  <si>
    <t>Montáže</t>
  </si>
  <si>
    <t>7499251010</t>
  </si>
  <si>
    <t>Montáž bezpečnostní tabulky výstražné nebo označovací</t>
  </si>
  <si>
    <t>-1262667124</t>
  </si>
  <si>
    <t>7495800050</t>
  </si>
  <si>
    <t>Motorgenerátor do 100kVA, vč.automatického startu a kompletní výbavy, propojovacích vedení a příslušenství bez krytu dle TOS - KOHLER/SDMO J 88K Eurosilent, ATS VERSO 100S, 160A-4P-IP31</t>
  </si>
  <si>
    <t>1334399240</t>
  </si>
  <si>
    <t>7493251050</t>
  </si>
  <si>
    <t>Montáž motorgenerátoru do 100 kVA včetně příslušných rozvaděčů a příslušenství - včetně propojů se všemi pomocnými doplňujícími součástmi</t>
  </si>
  <si>
    <t>-444294320</t>
  </si>
  <si>
    <t>-602791468</t>
  </si>
  <si>
    <t>7492502060</t>
  </si>
  <si>
    <t>Kabely, vodiče, šňůry Cu - nn Kabel silový 4 a 5-žílový Cu, plastová izolace CYKY 5J2,5 (5Cx2,5)</t>
  </si>
  <si>
    <t>1853589</t>
  </si>
  <si>
    <t>7492502020</t>
  </si>
  <si>
    <t>Kabely, vodiče, šňůry Cu - nn Kabel silový 4 a 5-žílový Cu, plastová izolace CYKY 5J4 (5Cx4)</t>
  </si>
  <si>
    <t>-306565136</t>
  </si>
  <si>
    <t>7492554014</t>
  </si>
  <si>
    <t>Montáž kabelů 4- a 5-žílových Cu do 50 mm2 - uložení do země, chráničky, na rošty, pod omítku apod.</t>
  </si>
  <si>
    <t>-1520804372</t>
  </si>
  <si>
    <t>7492502010</t>
  </si>
  <si>
    <t>Kabely, vodiče, šňůry Cu - nn Kabel silový 4 a 5-žílový Cu, plastová izolace CYKY 5J35 (5Cx35)</t>
  </si>
  <si>
    <t>-443985913</t>
  </si>
  <si>
    <t>-948284986</t>
  </si>
  <si>
    <t>-530683682</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</si>
  <si>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</si>
  <si>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</si>
  <si>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751342402</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</si>
  <si>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</si>
  <si>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</si>
  <si>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-1159812866</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</si>
  <si>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</si>
  <si>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</si>
  <si>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856315673</t>
  </si>
  <si>
    <t>7499100490</t>
  </si>
  <si>
    <t>Ochranné prostředky a pracovní pomůcky Ostatní ochranné pomůcky Hasicí přístroj s CO2- 6kg</t>
  </si>
  <si>
    <t>466607038</t>
  </si>
  <si>
    <t>7492756020</t>
  </si>
  <si>
    <t>Pomocné práce pro montáž kabelů montáž označovacího štítku na kabel</t>
  </si>
  <si>
    <t>-1225948880</t>
  </si>
  <si>
    <t>7492756030</t>
  </si>
  <si>
    <t>Pomocné práce pro montáž kabelů vyhledání stávajících kabelů ( měření, sonda ) - v obvodu žel. stanice nebo na na trati včetně provedení sondy</t>
  </si>
  <si>
    <t>-674241293</t>
  </si>
  <si>
    <t>1117565255</t>
  </si>
  <si>
    <t>422760550</t>
  </si>
  <si>
    <t>-1761800526</t>
  </si>
  <si>
    <t>-26918883</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</si>
  <si>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</si>
  <si>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-1023991675</t>
  </si>
  <si>
    <t>1581980055</t>
  </si>
  <si>
    <t>695202301</t>
  </si>
  <si>
    <t>-1890867089</t>
  </si>
  <si>
    <t>9902200400</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</si>
  <si>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</si>
  <si>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2015926721</t>
  </si>
  <si>
    <t>2007629139</t>
  </si>
  <si>
    <t>328998359</t>
  </si>
  <si>
    <t>213487486</t>
  </si>
  <si>
    <t>9909000400</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</si>
  <si>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</si>
  <si>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-1444737295</t>
  </si>
  <si>
    <t>-91718914</t>
  </si>
  <si>
    <t>D.1.5 - Stavební elektroinstalace</t>
  </si>
  <si>
    <t xml:space="preserve">    ROZV - Rozváděče</t>
  </si>
  <si>
    <t xml:space="preserve">      OSV - Osvětlení</t>
  </si>
  <si>
    <t xml:space="preserve">    Zemní práce - Zemní práce</t>
  </si>
  <si>
    <t>PSV - Práce a dodávky PSV</t>
  </si>
  <si>
    <t xml:space="preserve">    741 - Elektroinstalace - silnoproud</t>
  </si>
  <si>
    <t xml:space="preserve">    Trasy - Kabelové trasy</t>
  </si>
  <si>
    <t xml:space="preserve">      KAB - Kabely</t>
  </si>
  <si>
    <t xml:space="preserve">        PRI - Přístroje</t>
  </si>
  <si>
    <t>ROZV</t>
  </si>
  <si>
    <t>7493655015</t>
  </si>
  <si>
    <t>Montáž skříní elektroměrových venkovních pro přímé měření do 80 A pro připojení kabelů do 16 mm2 jednosazbové, včetně jističe do 80 A kompaktní pilíř - včetně elektrovýzbroje, neobsahuje cenu za zemní práce</t>
  </si>
  <si>
    <t>786419228</t>
  </si>
  <si>
    <t>7493600830</t>
  </si>
  <si>
    <t>Kabelové a zásuvkové skříně, elektroměrové rozvaděče Skříně elektroměrové pro přímé měření Rozváděč pro jednosazbový třífázový elektroměr do 80A kompaktní pilíř včetně základu</t>
  </si>
  <si>
    <t>1583265072</t>
  </si>
  <si>
    <t>7493655035</t>
  </si>
  <si>
    <t>Montáž skříní elektroměrových venkovních pro přímé měření do 80 A pro připojení kabelů do 16 mm2 v sestavě s elektroměrným rozvaděčem pro připojení kabelů do 240 mm2 s 1-2 sadami pojistkových spodků kompaktní pilíř - včetně elektrovýzbroje, neobsahuje cenu za zemní práce</t>
  </si>
  <si>
    <t>-768933166</t>
  </si>
  <si>
    <t>7493600890</t>
  </si>
  <si>
    <t>Kabelové a zásuvkové skříně, elektroměrové rozvaděče Skříně elektroměrové pro přímé měření Rozváděč pro dvousazbový třífázový elektroměr do 80A kompaktní pilíř včetně základu</t>
  </si>
  <si>
    <t>-1703478235</t>
  </si>
  <si>
    <t>7492555014</t>
  </si>
  <si>
    <t>Montáž kabelů vícežílových Cu 19 - 24 x 1,5 mm2 - uložení do země, chráničky, na rošty, pod omítku apod.</t>
  </si>
  <si>
    <t>-616650452</t>
  </si>
  <si>
    <t>7492502070</t>
  </si>
  <si>
    <t>Kabely, vodiče, šňůry Cu - nn Kabel silový více-žílový Cu, plastová izolace CYKY 19J1,5 (19Cx1,5)</t>
  </si>
  <si>
    <t>-1471644947</t>
  </si>
  <si>
    <t>7493656010</t>
  </si>
  <si>
    <t>Montáž zásuvkových skříní venkovních kombinace na stěnu nebo stojinu - skříň obsahuje vstupní svorky pro kabel do 25 mm2, hlavní vypínač, jističe, proudové chrániče, zásuvky, elektrovýzbroj, včetně propojení, provedení zkoušek, dodání atestů a revizní zprávy včetně kusové zkoušky</t>
  </si>
  <si>
    <t>-1422456897</t>
  </si>
  <si>
    <t>7493600920</t>
  </si>
  <si>
    <t>Kabelové a zásuvkové skříně, elektroměrové rozvaděče Zásuvková skříň Kombinace pro upevnění na zeď/stojinu - 2x 230/16A + 1x400V/32A</t>
  </si>
  <si>
    <t>162308028</t>
  </si>
  <si>
    <t>7494251012</t>
  </si>
  <si>
    <t>Montáž rozvaděčů skříňových oceloplechových IP40, prázdných jednostranného pole výška do 2 250 mm hloubka do 800 mm š 600-800 mm - včetně bočních zákrytů, dodání atestů a celkové revizní zprávy včetně kusové zkoušky, neobsahuje elektrovýzbroj</t>
  </si>
  <si>
    <t>1207090109</t>
  </si>
  <si>
    <t>7494251040</t>
  </si>
  <si>
    <t>Montáž rozvaděčů skříňových oceloplechových rámu pod rozvaděč hloubka do 800 mm, šířka do 1 200 mm, 1 pole</t>
  </si>
  <si>
    <t>1715161994</t>
  </si>
  <si>
    <t>7496600050</t>
  </si>
  <si>
    <t>Vlastní spotřeba Rozvaděče vlastní spotřeby, bezvýpadkové 230V AC, včetně vybavení, bez střídačů či UPS - RH, RZS, RZS2, RO1, RDK</t>
  </si>
  <si>
    <t>645662411</t>
  </si>
  <si>
    <t>OSV</t>
  </si>
  <si>
    <t>7493153520</t>
  </si>
  <si>
    <t>Montáž svítidel pro veřejné osvětlení pro zdroj SHC do 250 W na silniční stožár nebo na výložník nebo na silniční stožár s výložníkem pro osvětlení - kompletace a montáž včetně světelného zdroje, elektronického předřadníku a připojovacího kabelu</t>
  </si>
  <si>
    <t>-393175803</t>
  </si>
  <si>
    <t>7493154020</t>
  </si>
  <si>
    <t>Montáž venkovních svítidel na strop nebo stěnu zářivkových - kompletace a montáž včetně světelného zdroje a připojovacího kabelu</t>
  </si>
  <si>
    <t>-631821111</t>
  </si>
  <si>
    <t>7493101710</t>
  </si>
  <si>
    <t>Venkovní osvětlení Svítidla pro montáž na strop nebo stěnu VIPET-II-PC-158, 1x58W</t>
  </si>
  <si>
    <t>768630817</t>
  </si>
  <si>
    <t>Zemní práce</t>
  </si>
  <si>
    <t>1972176018</t>
  </si>
  <si>
    <t>-1778711864</t>
  </si>
  <si>
    <t>683465048</t>
  </si>
  <si>
    <t>-1481928855</t>
  </si>
  <si>
    <t>-1486905876</t>
  </si>
  <si>
    <t>1859986408</t>
  </si>
  <si>
    <t>PSV</t>
  </si>
  <si>
    <t>Práce a dodávky PSV</t>
  </si>
  <si>
    <t>741</t>
  </si>
  <si>
    <t>Elektroinstalace - silnoproud</t>
  </si>
  <si>
    <t>741310031</t>
  </si>
  <si>
    <t>Montáž spínačů jedno nebo dvoupólových nástěnných se zapojením vodičů, pro prostředí venkovní nebo mokré vypínačů, řazení 1-jednopólových</t>
  </si>
  <si>
    <t>-1613456380</t>
  </si>
  <si>
    <t>34535512</t>
  </si>
  <si>
    <t>spínač jednopólový 10A bílý</t>
  </si>
  <si>
    <t>1427720203</t>
  </si>
  <si>
    <t>34535553</t>
  </si>
  <si>
    <t>přepínač střídavý řazení 6 10A bílý</t>
  </si>
  <si>
    <t>-1627068164</t>
  </si>
  <si>
    <t>Trasy</t>
  </si>
  <si>
    <t>Kabelové trasy</t>
  </si>
  <si>
    <t>7491152010</t>
  </si>
  <si>
    <t>Montáž trubek pevných elektroinstalačních tuhých z PVC uložených pevně na povrchu, volně nebo pod omítkou průměru do 40 mm - včetně naznačení trasy, rozměření, řezání trubek, kladení, osazení, zajištění a upevnění</t>
  </si>
  <si>
    <t>1523167623</t>
  </si>
  <si>
    <t>7491100290</t>
  </si>
  <si>
    <t>Trubková vedení Pevné elektroinstalační trubky 4032 pr.32 750N tm.šedá</t>
  </si>
  <si>
    <t>-2033972568</t>
  </si>
  <si>
    <t>7491100310</t>
  </si>
  <si>
    <t>Trubková vedení Pevné elektroinstalační trubky 8040 pr.40 1250N PVC černá</t>
  </si>
  <si>
    <t>1828040648</t>
  </si>
  <si>
    <t>7491251015</t>
  </si>
  <si>
    <t>Montáž lišt elektroinstalačních, kabelových žlabů z PVC-U jednokomorových zaklapávacích rozměru 50/50 - 50/100 mm - na konstrukci, omítku apod. včetně spojek, ohybů, rohů, bez krabic</t>
  </si>
  <si>
    <t>-1271035135</t>
  </si>
  <si>
    <t>7491200040</t>
  </si>
  <si>
    <t>Elektroinstalační materiál Elektroinstalační lišty a kabelové žlaby Lišta LV 40x15 vkládací bílá 3m</t>
  </si>
  <si>
    <t>1593989327</t>
  </si>
  <si>
    <t>7491200210</t>
  </si>
  <si>
    <t>Elektroinstalační materiál Elektroinstalační lišty a kabelové žlaby Lišta LHD 20x20 vkládací bílá 2m</t>
  </si>
  <si>
    <t>789577900</t>
  </si>
  <si>
    <t>117390208</t>
  </si>
  <si>
    <t>-7048207</t>
  </si>
  <si>
    <t>84961183</t>
  </si>
  <si>
    <t>KAB</t>
  </si>
  <si>
    <t>1219165983</t>
  </si>
  <si>
    <t>-121371644</t>
  </si>
  <si>
    <t>360294941</t>
  </si>
  <si>
    <t>-1452905452</t>
  </si>
  <si>
    <t>7492554012</t>
  </si>
  <si>
    <t>Montáž kabelů 4- a 5-žílových Cu do 25 mm2 - uložení do země, chráničky, na rošty, pod omítku apod.</t>
  </si>
  <si>
    <t>495520827</t>
  </si>
  <si>
    <t>7492502000</t>
  </si>
  <si>
    <t>Kabely, vodiče, šňůry Cu - nn Kabel silový 4 a 5-žílový Cu, plastová izolace CYKY 5J25 (5Cx25)</t>
  </si>
  <si>
    <t>-196446517</t>
  </si>
  <si>
    <t>-1814160330</t>
  </si>
  <si>
    <t>7492501840</t>
  </si>
  <si>
    <t>Kabely, vodiče, šňůry Cu - nn Kabel silový 4 a 5-žílový Cu, plastová izolace CYKY 3J50+35 (3Bx50+35)</t>
  </si>
  <si>
    <t>651600549</t>
  </si>
  <si>
    <t>7492502050</t>
  </si>
  <si>
    <t>Kabely, vodiče, šňůry Cu - nn Kabel silový 4 a 5-žílový Cu, plastová izolace CYKY 5J1,5 (5Cx1,5)</t>
  </si>
  <si>
    <t>542787193</t>
  </si>
  <si>
    <t>252363480</t>
  </si>
  <si>
    <t>-456113048</t>
  </si>
  <si>
    <t>1553084412</t>
  </si>
  <si>
    <t>7492553010</t>
  </si>
  <si>
    <t>Montáž kabelů 2- a 3-žílových Cu do 16 mm2 - uložení do země, chráničky, na rošty, pod omítku apod.</t>
  </si>
  <si>
    <t>-260418617</t>
  </si>
  <si>
    <t>7492501760</t>
  </si>
  <si>
    <t xml:space="preserve">Kabely, vodiče, šňůry Cu - nn Kabel silový 2 a 3-žílový Cu, plastová izolace CYKY 3J1,5  (3Cx 1,5)</t>
  </si>
  <si>
    <t>301433479</t>
  </si>
  <si>
    <t>7492501770</t>
  </si>
  <si>
    <t xml:space="preserve">Kabely, vodiče, šňůry Cu - nn Kabel silový 2 a 3-žílový Cu, plastová izolace CYKY 3J2,5  (3Cx 2,5)</t>
  </si>
  <si>
    <t>-490038657</t>
  </si>
  <si>
    <t>-1746786739</t>
  </si>
  <si>
    <t>1628727301</t>
  </si>
  <si>
    <t>PRI</t>
  </si>
  <si>
    <t>Přístroje</t>
  </si>
  <si>
    <t>7591915075</t>
  </si>
  <si>
    <t>Montáž střešního ventilátoru - zahrnuje umístění a připojení k rozvodům tlakového vzduchu, k NN</t>
  </si>
  <si>
    <t>461003647</t>
  </si>
  <si>
    <t>7591910170</t>
  </si>
  <si>
    <t>Spádoviště - kompresorovny Střešní ventilátor, s nízkou tlakovou ztrátou.</t>
  </si>
  <si>
    <t>-794786575</t>
  </si>
  <si>
    <t>7491252020</t>
  </si>
  <si>
    <t>Montáž krabic elektroinstalačních, rozvodek - bez zapojení krabice odbočné s víčkem a svorkovnicí - včetně zhotovení otvoru</t>
  </si>
  <si>
    <t>627055212</t>
  </si>
  <si>
    <t>7491201200</t>
  </si>
  <si>
    <t>Elektroinstalační materiál Elektroinstalační krabice a rozvodky Bez zapojení Krabice KU 68-1903</t>
  </si>
  <si>
    <t>268456790</t>
  </si>
  <si>
    <t>7591915090</t>
  </si>
  <si>
    <t>Montáž prostorového termostatu - zahrnuje umístění a připojení k rozvodům tlakového vzduchu, k NN</t>
  </si>
  <si>
    <t>271759644</t>
  </si>
  <si>
    <t>7491206750</t>
  </si>
  <si>
    <t>Elektroinstalační materiál Elektrické přímotopy Termostat, 5..50°C, 230V AC, elektronický</t>
  </si>
  <si>
    <t>-356983928</t>
  </si>
  <si>
    <t>7491256010</t>
  </si>
  <si>
    <t>Montáž elektrických přímotopů konvektorů přímotopných s termostatem do 3000 W - včetně zapojení a osazení</t>
  </si>
  <si>
    <t>-479269587</t>
  </si>
  <si>
    <t>7491206700</t>
  </si>
  <si>
    <t>Elektroinstalační materiál Elektrické přímotopy 2000W</t>
  </si>
  <si>
    <t>-1870559959</t>
  </si>
  <si>
    <t>-479370320</t>
  </si>
  <si>
    <t>-597979934</t>
  </si>
  <si>
    <t>-2123982551</t>
  </si>
  <si>
    <t>-519082758</t>
  </si>
  <si>
    <t>552388986</t>
  </si>
  <si>
    <t>-728382937</t>
  </si>
  <si>
    <t>-1980220123</t>
  </si>
  <si>
    <t>-340434815</t>
  </si>
  <si>
    <t>-443457376</t>
  </si>
  <si>
    <t>506993128</t>
  </si>
  <si>
    <t>-1705132622</t>
  </si>
  <si>
    <t>7491552012</t>
  </si>
  <si>
    <t>Montáž protipožárních ucpávek a tmelů protipožární ucpávka stěnou nebo stropem tloušťky do 50 cm, do EI 90 min. - protipožární ucpávky včetně příslušenství, vyhotovení a dodání atestu</t>
  </si>
  <si>
    <t>-568558909</t>
  </si>
  <si>
    <t>7491510060</t>
  </si>
  <si>
    <t>Protipožární a kabelové ucpávky Protipožární ucpávky a tmely stěnou / stropem, tl. do 50cm, do EI 90 min.</t>
  </si>
  <si>
    <t>-1700974201</t>
  </si>
  <si>
    <t>7494271010</t>
  </si>
  <si>
    <t>Demontáž rozvaděčů rozvodnice nn - včetně demontáže přívodních, vývodových kabelů, rámu apod., včetně nakládky rozvaděče na určený prostředek</t>
  </si>
  <si>
    <t>-1564005355</t>
  </si>
  <si>
    <t>7494271015</t>
  </si>
  <si>
    <t>Demontáž rozvaděčů 1 kusu pole nn - včetně demontáže přívodních, vývodových kabelů, rámu apod., včetně nakládky rozvaděče na určený prostředek</t>
  </si>
  <si>
    <t>-1107010906</t>
  </si>
  <si>
    <t>SO01 - VRN</t>
  </si>
  <si>
    <t>VRN - Vedlejší rozpočtové náklady</t>
  </si>
  <si>
    <t>Vedlejší rozpočtové náklady</t>
  </si>
  <si>
    <t>022102001</t>
  </si>
  <si>
    <t>Geodetické práce Geodetické práce elektrického zařízení</t>
  </si>
  <si>
    <t>395549940</t>
  </si>
  <si>
    <t>Poznámka k položce:_x000d_
DOÚO a oplocení</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</si>
  <si>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</si>
  <si>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</si>
  <si>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334881913</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</si>
  <si>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</si>
  <si>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024101401</t>
  </si>
  <si>
    <t>Inženýrská činnost koordinační a kompletační činnost</t>
  </si>
  <si>
    <t>1454764665</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</si>
  <si>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</si>
  <si>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</si>
  <si>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1449589567</t>
  </si>
  <si>
    <t>031111051</t>
  </si>
  <si>
    <t>Zařízení a vybavení staveniště pronájem ploch</t>
  </si>
  <si>
    <t>1715059939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</si>
  <si>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</si>
  <si>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</si>
  <si>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</si>
  <si>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</si>
  <si>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</si>
  <si>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</si>
  <si>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</si>
  <si>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</si>
  <si>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</si>
  <si>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</si>
  <si>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</si>
  <si>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</si>
  <si>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</si>
  <si>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Provozní soubor</t>
  </si>
  <si>
    <t>VON</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</si>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</sst>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i/>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4" fillId="2" borderId="20" xfId="0" applyFont="1" applyFill="1" applyBorder="1" applyAlignment="1" applyProtection="1">
      <alignment horizontal="left" vertical="center"/>
      <protection locked="0"/>
    </xf>
    <xf numFmtId="0" fontId="3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11" fillId="0" borderId="4" xfId="0" applyFont="1" applyBorder="1" applyAlignment="1" applyProtection="1"/>
    <xf numFmtId="0" fontId="11" fillId="0" borderId="0" xfId="0" applyFont="1" applyAlignment="1" applyProtection="1"/>
    <xf numFmtId="0" fontId="11" fillId="0" borderId="0" xfId="0" applyFont="1" applyAlignment="1" applyProtection="1">
      <alignment horizontal="left"/>
    </xf>
    <xf numFmtId="0" fontId="11" fillId="0" borderId="0" xfId="0" applyFont="1" applyAlignment="1" applyProtection="1">
      <protection locked="0"/>
    </xf>
    <xf numFmtId="4" fontId="11" fillId="0" borderId="0" xfId="0" applyNumberFormat="1" applyFont="1" applyAlignment="1" applyProtection="1"/>
    <xf numFmtId="0" fontId="11" fillId="0" borderId="4" xfId="0" applyFont="1" applyBorder="1" applyAlignment="1"/>
    <xf numFmtId="0" fontId="11" fillId="0" borderId="15" xfId="0" applyFont="1" applyBorder="1" applyAlignment="1" applyProtection="1"/>
    <xf numFmtId="0" fontId="11" fillId="0" borderId="0" xfId="0" applyFont="1" applyBorder="1" applyAlignment="1" applyProtection="1"/>
    <xf numFmtId="166" fontId="11" fillId="0" borderId="0" xfId="0" applyNumberFormat="1" applyFont="1" applyBorder="1" applyAlignment="1" applyProtection="1"/>
    <xf numFmtId="166" fontId="11" fillId="0" borderId="16" xfId="0" applyNumberFormat="1" applyFont="1" applyBorder="1" applyAlignment="1" applyProtection="1"/>
    <xf numFmtId="0" fontId="11" fillId="0" borderId="0" xfId="0" applyFont="1" applyAlignment="1">
      <alignment horizontal="left"/>
    </xf>
    <xf numFmtId="0" fontId="11" fillId="0" borderId="0" xfId="0" applyFont="1" applyAlignment="1">
      <alignment horizontal="center"/>
    </xf>
    <xf numFmtId="4" fontId="11" fillId="0" borderId="0" xfId="0" applyNumberFormat="1" applyFont="1" applyAlignment="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SEE104</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Oprava osvětlení a silnoproudých zařízení v žst. Rakšice</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žst. Rakšice</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11. 5. 2020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Správa železnic, s.o., OŘ Brno</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RPE,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'IO01 - Venkovní osvětlení'!J30</f>
        <v>0</v>
      </c>
      <c r="AH55" s="116"/>
      <c r="AI55" s="116"/>
      <c r="AJ55" s="116"/>
      <c r="AK55" s="116"/>
      <c r="AL55" s="116"/>
      <c r="AM55" s="116"/>
      <c r="AN55" s="117">
        <f>SUM(AG55,AT55)</f>
        <v>0</v>
      </c>
      <c r="AO55" s="116"/>
      <c r="AP55" s="116"/>
      <c r="AQ55" s="118" t="s">
        <v>79</v>
      </c>
      <c r="AR55" s="119"/>
      <c r="AS55" s="120">
        <v>0</v>
      </c>
      <c r="AT55" s="121">
        <f>ROUND(SUM(AV55:AW55),2)</f>
        <v>0</v>
      </c>
      <c r="AU55" s="122">
        <f>'IO01 - Venkovní osvětlení'!P89</f>
        <v>0</v>
      </c>
      <c r="AV55" s="121">
        <f>'IO01 - Venkovní osvětlení'!J33</f>
        <v>0</v>
      </c>
      <c r="AW55" s="121">
        <f>'IO01 - Venkovní osvětlení'!J34</f>
        <v>0</v>
      </c>
      <c r="AX55" s="121">
        <f>'IO01 - Venkovní osvětlení'!J35</f>
        <v>0</v>
      </c>
      <c r="AY55" s="121">
        <f>'IO01 - Venkovní osvětlení'!J36</f>
        <v>0</v>
      </c>
      <c r="AZ55" s="121">
        <f>'IO01 - Venkovní osvětlení'!F33</f>
        <v>0</v>
      </c>
      <c r="BA55" s="121">
        <f>'IO01 - Venkovní osvětlení'!F34</f>
        <v>0</v>
      </c>
      <c r="BB55" s="121">
        <f>'IO01 - Venkovní osvětlení'!F35</f>
        <v>0</v>
      </c>
      <c r="BC55" s="121">
        <f>'IO01 - Venkovní osvětlení'!F36</f>
        <v>0</v>
      </c>
      <c r="BD55" s="123">
        <f>'IO01 - Venkovní osvětlení'!F37</f>
        <v>0</v>
      </c>
      <c r="BE55" s="7"/>
      <c r="BT55" s="124" t="s">
        <v>80</v>
      </c>
      <c r="BV55" s="124" t="s">
        <v>74</v>
      </c>
      <c r="BW55" s="124" t="s">
        <v>81</v>
      </c>
      <c r="BX55" s="124" t="s">
        <v>5</v>
      </c>
      <c r="CL55" s="124" t="s">
        <v>19</v>
      </c>
      <c r="CM55" s="124" t="s">
        <v>82</v>
      </c>
    </row>
    <row r="56" s="7" customFormat="1" ht="16.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'IO02 - Kabelové rozvody'!J30</f>
        <v>0</v>
      </c>
      <c r="AH56" s="116"/>
      <c r="AI56" s="116"/>
      <c r="AJ56" s="116"/>
      <c r="AK56" s="116"/>
      <c r="AL56" s="116"/>
      <c r="AM56" s="116"/>
      <c r="AN56" s="117">
        <f>SUM(AG56,AT56)</f>
        <v>0</v>
      </c>
      <c r="AO56" s="116"/>
      <c r="AP56" s="116"/>
      <c r="AQ56" s="118" t="s">
        <v>79</v>
      </c>
      <c r="AR56" s="119"/>
      <c r="AS56" s="120">
        <v>0</v>
      </c>
      <c r="AT56" s="121">
        <f>ROUND(SUM(AV56:AW56),2)</f>
        <v>0</v>
      </c>
      <c r="AU56" s="122">
        <f>'IO02 - Kabelové rozvody'!P86</f>
        <v>0</v>
      </c>
      <c r="AV56" s="121">
        <f>'IO02 - Kabelové rozvody'!J33</f>
        <v>0</v>
      </c>
      <c r="AW56" s="121">
        <f>'IO02 - Kabelové rozvody'!J34</f>
        <v>0</v>
      </c>
      <c r="AX56" s="121">
        <f>'IO02 - Kabelové rozvody'!J35</f>
        <v>0</v>
      </c>
      <c r="AY56" s="121">
        <f>'IO02 - Kabelové rozvody'!J36</f>
        <v>0</v>
      </c>
      <c r="AZ56" s="121">
        <f>'IO02 - Kabelové rozvody'!F33</f>
        <v>0</v>
      </c>
      <c r="BA56" s="121">
        <f>'IO02 - Kabelové rozvody'!F34</f>
        <v>0</v>
      </c>
      <c r="BB56" s="121">
        <f>'IO02 - Kabelové rozvody'!F35</f>
        <v>0</v>
      </c>
      <c r="BC56" s="121">
        <f>'IO02 - Kabelové rozvody'!F36</f>
        <v>0</v>
      </c>
      <c r="BD56" s="123">
        <f>'IO02 - Kabelové rozvody'!F37</f>
        <v>0</v>
      </c>
      <c r="BE56" s="7"/>
      <c r="BT56" s="124" t="s">
        <v>80</v>
      </c>
      <c r="BV56" s="124" t="s">
        <v>74</v>
      </c>
      <c r="BW56" s="124" t="s">
        <v>85</v>
      </c>
      <c r="BX56" s="124" t="s">
        <v>5</v>
      </c>
      <c r="CL56" s="124" t="s">
        <v>19</v>
      </c>
      <c r="CM56" s="124" t="s">
        <v>82</v>
      </c>
    </row>
    <row r="57" s="7" customFormat="1" ht="16.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'D.1.1 - Architektonicko s...'!J30</f>
        <v>0</v>
      </c>
      <c r="AH57" s="116"/>
      <c r="AI57" s="116"/>
      <c r="AJ57" s="116"/>
      <c r="AK57" s="116"/>
      <c r="AL57" s="116"/>
      <c r="AM57" s="116"/>
      <c r="AN57" s="117">
        <f>SUM(AG57,AT57)</f>
        <v>0</v>
      </c>
      <c r="AO57" s="116"/>
      <c r="AP57" s="116"/>
      <c r="AQ57" s="118" t="s">
        <v>88</v>
      </c>
      <c r="AR57" s="119"/>
      <c r="AS57" s="120">
        <v>0</v>
      </c>
      <c r="AT57" s="121">
        <f>ROUND(SUM(AV57:AW57),2)</f>
        <v>0</v>
      </c>
      <c r="AU57" s="122">
        <f>'D.1.1 - Architektonicko s...'!P96</f>
        <v>0</v>
      </c>
      <c r="AV57" s="121">
        <f>'D.1.1 - Architektonicko s...'!J33</f>
        <v>0</v>
      </c>
      <c r="AW57" s="121">
        <f>'D.1.1 - Architektonicko s...'!J34</f>
        <v>0</v>
      </c>
      <c r="AX57" s="121">
        <f>'D.1.1 - Architektonicko s...'!J35</f>
        <v>0</v>
      </c>
      <c r="AY57" s="121">
        <f>'D.1.1 - Architektonicko s...'!J36</f>
        <v>0</v>
      </c>
      <c r="AZ57" s="121">
        <f>'D.1.1 - Architektonicko s...'!F33</f>
        <v>0</v>
      </c>
      <c r="BA57" s="121">
        <f>'D.1.1 - Architektonicko s...'!F34</f>
        <v>0</v>
      </c>
      <c r="BB57" s="121">
        <f>'D.1.1 - Architektonicko s...'!F35</f>
        <v>0</v>
      </c>
      <c r="BC57" s="121">
        <f>'D.1.1 - Architektonicko s...'!F36</f>
        <v>0</v>
      </c>
      <c r="BD57" s="123">
        <f>'D.1.1 - Architektonicko s...'!F37</f>
        <v>0</v>
      </c>
      <c r="BE57" s="7"/>
      <c r="BT57" s="124" t="s">
        <v>80</v>
      </c>
      <c r="BV57" s="124" t="s">
        <v>74</v>
      </c>
      <c r="BW57" s="124" t="s">
        <v>89</v>
      </c>
      <c r="BX57" s="124" t="s">
        <v>5</v>
      </c>
      <c r="CL57" s="124" t="s">
        <v>19</v>
      </c>
      <c r="CM57" s="124" t="s">
        <v>82</v>
      </c>
    </row>
    <row r="58" s="7" customFormat="1" ht="16.5" customHeight="1">
      <c r="A58" s="112" t="s">
        <v>76</v>
      </c>
      <c r="B58" s="113"/>
      <c r="C58" s="114"/>
      <c r="D58" s="115" t="s">
        <v>90</v>
      </c>
      <c r="E58" s="115"/>
      <c r="F58" s="115"/>
      <c r="G58" s="115"/>
      <c r="H58" s="115"/>
      <c r="I58" s="116"/>
      <c r="J58" s="115" t="s">
        <v>91</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'PS01 - Dieselagregát'!J30</f>
        <v>0</v>
      </c>
      <c r="AH58" s="116"/>
      <c r="AI58" s="116"/>
      <c r="AJ58" s="116"/>
      <c r="AK58" s="116"/>
      <c r="AL58" s="116"/>
      <c r="AM58" s="116"/>
      <c r="AN58" s="117">
        <f>SUM(AG58,AT58)</f>
        <v>0</v>
      </c>
      <c r="AO58" s="116"/>
      <c r="AP58" s="116"/>
      <c r="AQ58" s="118" t="s">
        <v>92</v>
      </c>
      <c r="AR58" s="119"/>
      <c r="AS58" s="120">
        <v>0</v>
      </c>
      <c r="AT58" s="121">
        <f>ROUND(SUM(AV58:AW58),2)</f>
        <v>0</v>
      </c>
      <c r="AU58" s="122">
        <f>'PS01 - Dieselagregát'!P83</f>
        <v>0</v>
      </c>
      <c r="AV58" s="121">
        <f>'PS01 - Dieselagregát'!J33</f>
        <v>0</v>
      </c>
      <c r="AW58" s="121">
        <f>'PS01 - Dieselagregát'!J34</f>
        <v>0</v>
      </c>
      <c r="AX58" s="121">
        <f>'PS01 - Dieselagregát'!J35</f>
        <v>0</v>
      </c>
      <c r="AY58" s="121">
        <f>'PS01 - Dieselagregát'!J36</f>
        <v>0</v>
      </c>
      <c r="AZ58" s="121">
        <f>'PS01 - Dieselagregát'!F33</f>
        <v>0</v>
      </c>
      <c r="BA58" s="121">
        <f>'PS01 - Dieselagregát'!F34</f>
        <v>0</v>
      </c>
      <c r="BB58" s="121">
        <f>'PS01 - Dieselagregát'!F35</f>
        <v>0</v>
      </c>
      <c r="BC58" s="121">
        <f>'PS01 - Dieselagregát'!F36</f>
        <v>0</v>
      </c>
      <c r="BD58" s="123">
        <f>'PS01 - Dieselagregát'!F37</f>
        <v>0</v>
      </c>
      <c r="BE58" s="7"/>
      <c r="BT58" s="124" t="s">
        <v>80</v>
      </c>
      <c r="BV58" s="124" t="s">
        <v>74</v>
      </c>
      <c r="BW58" s="124" t="s">
        <v>93</v>
      </c>
      <c r="BX58" s="124" t="s">
        <v>5</v>
      </c>
      <c r="CL58" s="124" t="s">
        <v>19</v>
      </c>
      <c r="CM58" s="124" t="s">
        <v>82</v>
      </c>
    </row>
    <row r="59" s="7" customFormat="1" ht="16.5" customHeight="1">
      <c r="A59" s="112" t="s">
        <v>76</v>
      </c>
      <c r="B59" s="113"/>
      <c r="C59" s="114"/>
      <c r="D59" s="115" t="s">
        <v>94</v>
      </c>
      <c r="E59" s="115"/>
      <c r="F59" s="115"/>
      <c r="G59" s="115"/>
      <c r="H59" s="115"/>
      <c r="I59" s="116"/>
      <c r="J59" s="115" t="s">
        <v>95</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'D.1.5 - Stavební elektroi...'!J30</f>
        <v>0</v>
      </c>
      <c r="AH59" s="116"/>
      <c r="AI59" s="116"/>
      <c r="AJ59" s="116"/>
      <c r="AK59" s="116"/>
      <c r="AL59" s="116"/>
      <c r="AM59" s="116"/>
      <c r="AN59" s="117">
        <f>SUM(AG59,AT59)</f>
        <v>0</v>
      </c>
      <c r="AO59" s="116"/>
      <c r="AP59" s="116"/>
      <c r="AQ59" s="118" t="s">
        <v>88</v>
      </c>
      <c r="AR59" s="119"/>
      <c r="AS59" s="120">
        <v>0</v>
      </c>
      <c r="AT59" s="121">
        <f>ROUND(SUM(AV59:AW59),2)</f>
        <v>0</v>
      </c>
      <c r="AU59" s="122">
        <f>'D.1.5 - Stavební elektroi...'!P91</f>
        <v>0</v>
      </c>
      <c r="AV59" s="121">
        <f>'D.1.5 - Stavební elektroi...'!J33</f>
        <v>0</v>
      </c>
      <c r="AW59" s="121">
        <f>'D.1.5 - Stavební elektroi...'!J34</f>
        <v>0</v>
      </c>
      <c r="AX59" s="121">
        <f>'D.1.5 - Stavební elektroi...'!J35</f>
        <v>0</v>
      </c>
      <c r="AY59" s="121">
        <f>'D.1.5 - Stavební elektroi...'!J36</f>
        <v>0</v>
      </c>
      <c r="AZ59" s="121">
        <f>'D.1.5 - Stavební elektroi...'!F33</f>
        <v>0</v>
      </c>
      <c r="BA59" s="121">
        <f>'D.1.5 - Stavební elektroi...'!F34</f>
        <v>0</v>
      </c>
      <c r="BB59" s="121">
        <f>'D.1.5 - Stavební elektroi...'!F35</f>
        <v>0</v>
      </c>
      <c r="BC59" s="121">
        <f>'D.1.5 - Stavební elektroi...'!F36</f>
        <v>0</v>
      </c>
      <c r="BD59" s="123">
        <f>'D.1.5 - Stavební elektroi...'!F37</f>
        <v>0</v>
      </c>
      <c r="BE59" s="7"/>
      <c r="BT59" s="124" t="s">
        <v>80</v>
      </c>
      <c r="BV59" s="124" t="s">
        <v>74</v>
      </c>
      <c r="BW59" s="124" t="s">
        <v>96</v>
      </c>
      <c r="BX59" s="124" t="s">
        <v>5</v>
      </c>
      <c r="CL59" s="124" t="s">
        <v>19</v>
      </c>
      <c r="CM59" s="124" t="s">
        <v>82</v>
      </c>
    </row>
    <row r="60" s="7" customFormat="1" ht="16.5" customHeight="1">
      <c r="A60" s="112" t="s">
        <v>76</v>
      </c>
      <c r="B60" s="113"/>
      <c r="C60" s="114"/>
      <c r="D60" s="115" t="s">
        <v>97</v>
      </c>
      <c r="E60" s="115"/>
      <c r="F60" s="115"/>
      <c r="G60" s="115"/>
      <c r="H60" s="115"/>
      <c r="I60" s="116"/>
      <c r="J60" s="115" t="s">
        <v>98</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'SO01 - VRN'!J30</f>
        <v>0</v>
      </c>
      <c r="AH60" s="116"/>
      <c r="AI60" s="116"/>
      <c r="AJ60" s="116"/>
      <c r="AK60" s="116"/>
      <c r="AL60" s="116"/>
      <c r="AM60" s="116"/>
      <c r="AN60" s="117">
        <f>SUM(AG60,AT60)</f>
        <v>0</v>
      </c>
      <c r="AO60" s="116"/>
      <c r="AP60" s="116"/>
      <c r="AQ60" s="118" t="s">
        <v>88</v>
      </c>
      <c r="AR60" s="119"/>
      <c r="AS60" s="125">
        <v>0</v>
      </c>
      <c r="AT60" s="126">
        <f>ROUND(SUM(AV60:AW60),2)</f>
        <v>0</v>
      </c>
      <c r="AU60" s="127">
        <f>'SO01 - VRN'!P80</f>
        <v>0</v>
      </c>
      <c r="AV60" s="126">
        <f>'SO01 - VRN'!J33</f>
        <v>0</v>
      </c>
      <c r="AW60" s="126">
        <f>'SO01 - VRN'!J34</f>
        <v>0</v>
      </c>
      <c r="AX60" s="126">
        <f>'SO01 - VRN'!J35</f>
        <v>0</v>
      </c>
      <c r="AY60" s="126">
        <f>'SO01 - VRN'!J36</f>
        <v>0</v>
      </c>
      <c r="AZ60" s="126">
        <f>'SO01 - VRN'!F33</f>
        <v>0</v>
      </c>
      <c r="BA60" s="126">
        <f>'SO01 - VRN'!F34</f>
        <v>0</v>
      </c>
      <c r="BB60" s="126">
        <f>'SO01 - VRN'!F35</f>
        <v>0</v>
      </c>
      <c r="BC60" s="126">
        <f>'SO01 - VRN'!F36</f>
        <v>0</v>
      </c>
      <c r="BD60" s="128">
        <f>'SO01 - VRN'!F37</f>
        <v>0</v>
      </c>
      <c r="BE60" s="7"/>
      <c r="BT60" s="124" t="s">
        <v>80</v>
      </c>
      <c r="BV60" s="124" t="s">
        <v>74</v>
      </c>
      <c r="BW60" s="124" t="s">
        <v>99</v>
      </c>
      <c r="BX60" s="124" t="s">
        <v>5</v>
      </c>
      <c r="CL60" s="124" t="s">
        <v>19</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OJ5iRwLdw602c7YdUqmYPIz6qDwxTX5UIraOzfJlJ5PsLIujx963m6/xOaxgHRsZJuJ+8hrf75/0LmymO+GVug==" hashValue="DJ6T8o6UXmUAsI7OeEuPlVo4K2vSZb82Zyb3YhHy1HZhzOTzYjUIXpYWTnui5IDXzdxTR6nNbGgEByokfbvnkA=="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IO01 - Venkovní osvětlení'!C2" display="/"/>
    <hyperlink ref="A56" location="'IO02 - Kabelové rozvody'!C2" display="/"/>
    <hyperlink ref="A57" location="'D.1.1 - Architektonicko s...'!C2" display="/"/>
    <hyperlink ref="A58" location="'PS01 - Dieselagregát'!C2" display="/"/>
    <hyperlink ref="A59" location="'D.1.5 - Stavební elektroi...'!C2" display="/"/>
    <hyperlink ref="A60" location="'SO01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81</v>
      </c>
    </row>
    <row r="3" s="1" customFormat="1" ht="6.96" customHeight="1">
      <c r="B3" s="130"/>
      <c r="C3" s="131"/>
      <c r="D3" s="131"/>
      <c r="E3" s="131"/>
      <c r="F3" s="131"/>
      <c r="G3" s="131"/>
      <c r="H3" s="131"/>
      <c r="I3" s="132"/>
      <c r="J3" s="131"/>
      <c r="K3" s="131"/>
      <c r="L3" s="21"/>
      <c r="AT3" s="18" t="s">
        <v>82</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osvětlení a silnoproudých zařízení v žst. Rakšice</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11. 5. 2020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28</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ROUND(J89,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ROUND((SUM(BE89:BE191)),  2)</f>
        <v>0</v>
      </c>
      <c r="G33" s="39"/>
      <c r="H33" s="39"/>
      <c r="I33" s="156">
        <v>0.20999999999999999</v>
      </c>
      <c r="J33" s="155">
        <f>ROUND(((SUM(BE89:BE191))*I33),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ROUND((SUM(BF89:BF191)),  2)</f>
        <v>0</v>
      </c>
      <c r="G34" s="39"/>
      <c r="H34" s="39"/>
      <c r="I34" s="156">
        <v>0.14999999999999999</v>
      </c>
      <c r="J34" s="155">
        <f>ROUND(((SUM(BF89:BF191))*I34),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ROUND((SUM(BG89:BG191)),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ROUND((SUM(BH89:BH191)),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ROUND((SUM(BI89:BI191)),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osvětlení a silnoproudých zařízení v žst. Rakšice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IO01 - Venkovní osvětlení</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žst. Rakšice</v>
      </c>
      <c r="G52" s="41"/>
      <c r="H52" s="41"/>
      <c r="I52" s="141" t="s">
        <v>23</v>
      </c>
      <c r="J52" s="73" t="str">
        <f>IF(J12="","",J12)</f>
        <v>11. 5. 2020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 OŘ Brno</v>
      </c>
      <c r="G54" s="41"/>
      <c r="H54" s="41"/>
      <c r="I54" s="141" t="s">
        <v>31</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RPE, s.r.o.</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J89</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107</v>
      </c>
      <c r="E60" s="180"/>
      <c r="F60" s="180"/>
      <c r="G60" s="180"/>
      <c r="H60" s="180"/>
      <c r="I60" s="181"/>
      <c r="J60" s="182">
        <f>J90</f>
        <v>0</v>
      </c>
      <c r="K60" s="178"/>
      <c r="L60" s="183"/>
      <c r="S60" s="9"/>
      <c r="T60" s="9"/>
      <c r="U60" s="9"/>
      <c r="V60" s="9"/>
      <c r="W60" s="9"/>
      <c r="X60" s="9"/>
      <c r="Y60" s="9"/>
      <c r="Z60" s="9"/>
      <c r="AA60" s="9"/>
      <c r="AB60" s="9"/>
      <c r="AC60" s="9"/>
      <c r="AD60" s="9"/>
      <c r="AE60" s="9"/>
    </row>
    <row r="61" s="10" customFormat="1" ht="19.92" customHeight="1">
      <c r="A61" s="10"/>
      <c r="B61" s="184"/>
      <c r="C61" s="185"/>
      <c r="D61" s="186" t="s">
        <v>108</v>
      </c>
      <c r="E61" s="187"/>
      <c r="F61" s="187"/>
      <c r="G61" s="187"/>
      <c r="H61" s="187"/>
      <c r="I61" s="188"/>
      <c r="J61" s="189">
        <f>J91</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109</v>
      </c>
      <c r="E62" s="187"/>
      <c r="F62" s="187"/>
      <c r="G62" s="187"/>
      <c r="H62" s="187"/>
      <c r="I62" s="188"/>
      <c r="J62" s="189">
        <f>J96</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110</v>
      </c>
      <c r="E63" s="187"/>
      <c r="F63" s="187"/>
      <c r="G63" s="187"/>
      <c r="H63" s="187"/>
      <c r="I63" s="188"/>
      <c r="J63" s="189">
        <f>J108</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111</v>
      </c>
      <c r="E64" s="187"/>
      <c r="F64" s="187"/>
      <c r="G64" s="187"/>
      <c r="H64" s="187"/>
      <c r="I64" s="188"/>
      <c r="J64" s="189">
        <f>J130</f>
        <v>0</v>
      </c>
      <c r="K64" s="185"/>
      <c r="L64" s="190"/>
      <c r="S64" s="10"/>
      <c r="T64" s="10"/>
      <c r="U64" s="10"/>
      <c r="V64" s="10"/>
      <c r="W64" s="10"/>
      <c r="X64" s="10"/>
      <c r="Y64" s="10"/>
      <c r="Z64" s="10"/>
      <c r="AA64" s="10"/>
      <c r="AB64" s="10"/>
      <c r="AC64" s="10"/>
      <c r="AD64" s="10"/>
      <c r="AE64" s="10"/>
    </row>
    <row r="65" s="10" customFormat="1" ht="14.88" customHeight="1">
      <c r="A65" s="10"/>
      <c r="B65" s="184"/>
      <c r="C65" s="185"/>
      <c r="D65" s="186" t="s">
        <v>112</v>
      </c>
      <c r="E65" s="187"/>
      <c r="F65" s="187"/>
      <c r="G65" s="187"/>
      <c r="H65" s="187"/>
      <c r="I65" s="188"/>
      <c r="J65" s="189">
        <f>J135</f>
        <v>0</v>
      </c>
      <c r="K65" s="185"/>
      <c r="L65" s="190"/>
      <c r="S65" s="10"/>
      <c r="T65" s="10"/>
      <c r="U65" s="10"/>
      <c r="V65" s="10"/>
      <c r="W65" s="10"/>
      <c r="X65" s="10"/>
      <c r="Y65" s="10"/>
      <c r="Z65" s="10"/>
      <c r="AA65" s="10"/>
      <c r="AB65" s="10"/>
      <c r="AC65" s="10"/>
      <c r="AD65" s="10"/>
      <c r="AE65" s="10"/>
    </row>
    <row r="66" s="9" customFormat="1" ht="24.96" customHeight="1">
      <c r="A66" s="9"/>
      <c r="B66" s="177"/>
      <c r="C66" s="178"/>
      <c r="D66" s="179" t="s">
        <v>113</v>
      </c>
      <c r="E66" s="180"/>
      <c r="F66" s="180"/>
      <c r="G66" s="180"/>
      <c r="H66" s="180"/>
      <c r="I66" s="181"/>
      <c r="J66" s="182">
        <f>J140</f>
        <v>0</v>
      </c>
      <c r="K66" s="178"/>
      <c r="L66" s="183"/>
      <c r="S66" s="9"/>
      <c r="T66" s="9"/>
      <c r="U66" s="9"/>
      <c r="V66" s="9"/>
      <c r="W66" s="9"/>
      <c r="X66" s="9"/>
      <c r="Y66" s="9"/>
      <c r="Z66" s="9"/>
      <c r="AA66" s="9"/>
      <c r="AB66" s="9"/>
      <c r="AC66" s="9"/>
      <c r="AD66" s="9"/>
      <c r="AE66" s="9"/>
    </row>
    <row r="67" s="10" customFormat="1" ht="19.92" customHeight="1">
      <c r="A67" s="10"/>
      <c r="B67" s="184"/>
      <c r="C67" s="185"/>
      <c r="D67" s="186" t="s">
        <v>114</v>
      </c>
      <c r="E67" s="187"/>
      <c r="F67" s="187"/>
      <c r="G67" s="187"/>
      <c r="H67" s="187"/>
      <c r="I67" s="188"/>
      <c r="J67" s="189">
        <f>J166</f>
        <v>0</v>
      </c>
      <c r="K67" s="185"/>
      <c r="L67" s="190"/>
      <c r="S67" s="10"/>
      <c r="T67" s="10"/>
      <c r="U67" s="10"/>
      <c r="V67" s="10"/>
      <c r="W67" s="10"/>
      <c r="X67" s="10"/>
      <c r="Y67" s="10"/>
      <c r="Z67" s="10"/>
      <c r="AA67" s="10"/>
      <c r="AB67" s="10"/>
      <c r="AC67" s="10"/>
      <c r="AD67" s="10"/>
      <c r="AE67" s="10"/>
    </row>
    <row r="68" s="10" customFormat="1" ht="14.88" customHeight="1">
      <c r="A68" s="10"/>
      <c r="B68" s="184"/>
      <c r="C68" s="185"/>
      <c r="D68" s="186" t="s">
        <v>115</v>
      </c>
      <c r="E68" s="187"/>
      <c r="F68" s="187"/>
      <c r="G68" s="187"/>
      <c r="H68" s="187"/>
      <c r="I68" s="188"/>
      <c r="J68" s="189">
        <f>J173</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116</v>
      </c>
      <c r="E69" s="187"/>
      <c r="F69" s="187"/>
      <c r="G69" s="187"/>
      <c r="H69" s="187"/>
      <c r="I69" s="188"/>
      <c r="J69" s="189">
        <f>J180</f>
        <v>0</v>
      </c>
      <c r="K69" s="185"/>
      <c r="L69" s="190"/>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167"/>
      <c r="J71" s="61"/>
      <c r="K71" s="61"/>
      <c r="L71" s="138"/>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170"/>
      <c r="J75" s="63"/>
      <c r="K75" s="63"/>
      <c r="L75" s="138"/>
      <c r="S75" s="39"/>
      <c r="T75" s="39"/>
      <c r="U75" s="39"/>
      <c r="V75" s="39"/>
      <c r="W75" s="39"/>
      <c r="X75" s="39"/>
      <c r="Y75" s="39"/>
      <c r="Z75" s="39"/>
      <c r="AA75" s="39"/>
      <c r="AB75" s="39"/>
      <c r="AC75" s="39"/>
      <c r="AD75" s="39"/>
      <c r="AE75" s="39"/>
    </row>
    <row r="76" s="2" customFormat="1" ht="24.96" customHeight="1">
      <c r="A76" s="39"/>
      <c r="B76" s="40"/>
      <c r="C76" s="24" t="s">
        <v>117</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171" t="str">
        <f>E7</f>
        <v>Oprava osvětlení a silnoproudých zařízení v žst. Rakšice</v>
      </c>
      <c r="F79" s="33"/>
      <c r="G79" s="33"/>
      <c r="H79" s="33"/>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101</v>
      </c>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6.5" customHeight="1">
      <c r="A81" s="39"/>
      <c r="B81" s="40"/>
      <c r="C81" s="41"/>
      <c r="D81" s="41"/>
      <c r="E81" s="70" t="str">
        <f>E9</f>
        <v>IO01 - Venkovní osvětlení</v>
      </c>
      <c r="F81" s="41"/>
      <c r="G81" s="41"/>
      <c r="H81" s="41"/>
      <c r="I81" s="137"/>
      <c r="J81" s="41"/>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žst. Rakšice</v>
      </c>
      <c r="G83" s="41"/>
      <c r="H83" s="41"/>
      <c r="I83" s="141" t="s">
        <v>23</v>
      </c>
      <c r="J83" s="73" t="str">
        <f>IF(J12="","",J12)</f>
        <v>11. 5. 2020</v>
      </c>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Správa železnic, s.o., OŘ Brno</v>
      </c>
      <c r="G85" s="41"/>
      <c r="H85" s="41"/>
      <c r="I85" s="141" t="s">
        <v>31</v>
      </c>
      <c r="J85" s="37" t="str">
        <f>E21</f>
        <v xml:space="preserve"> </v>
      </c>
      <c r="K85" s="41"/>
      <c r="L85" s="138"/>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IF(E18="","",E18)</f>
        <v>Vyplň údaj</v>
      </c>
      <c r="G86" s="41"/>
      <c r="H86" s="41"/>
      <c r="I86" s="141" t="s">
        <v>34</v>
      </c>
      <c r="J86" s="37" t="str">
        <f>E24</f>
        <v>RPE, s.r.o.</v>
      </c>
      <c r="K86" s="41"/>
      <c r="L86" s="138"/>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37"/>
      <c r="J87" s="41"/>
      <c r="K87" s="41"/>
      <c r="L87" s="138"/>
      <c r="S87" s="39"/>
      <c r="T87" s="39"/>
      <c r="U87" s="39"/>
      <c r="V87" s="39"/>
      <c r="W87" s="39"/>
      <c r="X87" s="39"/>
      <c r="Y87" s="39"/>
      <c r="Z87" s="39"/>
      <c r="AA87" s="39"/>
      <c r="AB87" s="39"/>
      <c r="AC87" s="39"/>
      <c r="AD87" s="39"/>
      <c r="AE87" s="39"/>
    </row>
    <row r="88" s="11" customFormat="1" ht="29.28" customHeight="1">
      <c r="A88" s="191"/>
      <c r="B88" s="192"/>
      <c r="C88" s="193" t="s">
        <v>118</v>
      </c>
      <c r="D88" s="194" t="s">
        <v>57</v>
      </c>
      <c r="E88" s="194" t="s">
        <v>53</v>
      </c>
      <c r="F88" s="194" t="s">
        <v>54</v>
      </c>
      <c r="G88" s="194" t="s">
        <v>119</v>
      </c>
      <c r="H88" s="194" t="s">
        <v>120</v>
      </c>
      <c r="I88" s="195" t="s">
        <v>121</v>
      </c>
      <c r="J88" s="194" t="s">
        <v>105</v>
      </c>
      <c r="K88" s="196" t="s">
        <v>122</v>
      </c>
      <c r="L88" s="197"/>
      <c r="M88" s="93" t="s">
        <v>19</v>
      </c>
      <c r="N88" s="94" t="s">
        <v>42</v>
      </c>
      <c r="O88" s="94" t="s">
        <v>123</v>
      </c>
      <c r="P88" s="94" t="s">
        <v>124</v>
      </c>
      <c r="Q88" s="94" t="s">
        <v>125</v>
      </c>
      <c r="R88" s="94" t="s">
        <v>126</v>
      </c>
      <c r="S88" s="94" t="s">
        <v>127</v>
      </c>
      <c r="T88" s="95" t="s">
        <v>128</v>
      </c>
      <c r="U88" s="191"/>
      <c r="V88" s="191"/>
      <c r="W88" s="191"/>
      <c r="X88" s="191"/>
      <c r="Y88" s="191"/>
      <c r="Z88" s="191"/>
      <c r="AA88" s="191"/>
      <c r="AB88" s="191"/>
      <c r="AC88" s="191"/>
      <c r="AD88" s="191"/>
      <c r="AE88" s="191"/>
    </row>
    <row r="89" s="2" customFormat="1" ht="22.8" customHeight="1">
      <c r="A89" s="39"/>
      <c r="B89" s="40"/>
      <c r="C89" s="100" t="s">
        <v>129</v>
      </c>
      <c r="D89" s="41"/>
      <c r="E89" s="41"/>
      <c r="F89" s="41"/>
      <c r="G89" s="41"/>
      <c r="H89" s="41"/>
      <c r="I89" s="137"/>
      <c r="J89" s="198">
        <f>BK89</f>
        <v>0</v>
      </c>
      <c r="K89" s="41"/>
      <c r="L89" s="45"/>
      <c r="M89" s="96"/>
      <c r="N89" s="199"/>
      <c r="O89" s="97"/>
      <c r="P89" s="200">
        <f>P90+P140</f>
        <v>0</v>
      </c>
      <c r="Q89" s="97"/>
      <c r="R89" s="200">
        <f>R90+R140</f>
        <v>317.98538342000001</v>
      </c>
      <c r="S89" s="97"/>
      <c r="T89" s="201">
        <f>T90+T140</f>
        <v>0</v>
      </c>
      <c r="U89" s="39"/>
      <c r="V89" s="39"/>
      <c r="W89" s="39"/>
      <c r="X89" s="39"/>
      <c r="Y89" s="39"/>
      <c r="Z89" s="39"/>
      <c r="AA89" s="39"/>
      <c r="AB89" s="39"/>
      <c r="AC89" s="39"/>
      <c r="AD89" s="39"/>
      <c r="AE89" s="39"/>
      <c r="AT89" s="18" t="s">
        <v>71</v>
      </c>
      <c r="AU89" s="18" t="s">
        <v>106</v>
      </c>
      <c r="BK89" s="202">
        <f>BK90+BK140</f>
        <v>0</v>
      </c>
    </row>
    <row r="90" s="12" customFormat="1" ht="25.92" customHeight="1">
      <c r="A90" s="12"/>
      <c r="B90" s="203"/>
      <c r="C90" s="204"/>
      <c r="D90" s="205" t="s">
        <v>71</v>
      </c>
      <c r="E90" s="206" t="s">
        <v>130</v>
      </c>
      <c r="F90" s="206" t="s">
        <v>131</v>
      </c>
      <c r="G90" s="204"/>
      <c r="H90" s="204"/>
      <c r="I90" s="207"/>
      <c r="J90" s="208">
        <f>BK90</f>
        <v>0</v>
      </c>
      <c r="K90" s="204"/>
      <c r="L90" s="209"/>
      <c r="M90" s="210"/>
      <c r="N90" s="211"/>
      <c r="O90" s="211"/>
      <c r="P90" s="212">
        <f>P91+P96+P108+P130</f>
        <v>0</v>
      </c>
      <c r="Q90" s="211"/>
      <c r="R90" s="212">
        <f>R91+R96+R108+R130</f>
        <v>317.98538342000001</v>
      </c>
      <c r="S90" s="211"/>
      <c r="T90" s="213">
        <f>T91+T96+T108+T130</f>
        <v>0</v>
      </c>
      <c r="U90" s="12"/>
      <c r="V90" s="12"/>
      <c r="W90" s="12"/>
      <c r="X90" s="12"/>
      <c r="Y90" s="12"/>
      <c r="Z90" s="12"/>
      <c r="AA90" s="12"/>
      <c r="AB90" s="12"/>
      <c r="AC90" s="12"/>
      <c r="AD90" s="12"/>
      <c r="AE90" s="12"/>
      <c r="AR90" s="214" t="s">
        <v>132</v>
      </c>
      <c r="AT90" s="215" t="s">
        <v>71</v>
      </c>
      <c r="AU90" s="215" t="s">
        <v>72</v>
      </c>
      <c r="AY90" s="214" t="s">
        <v>133</v>
      </c>
      <c r="BK90" s="216">
        <f>BK91+BK96+BK108+BK130</f>
        <v>0</v>
      </c>
    </row>
    <row r="91" s="12" customFormat="1" ht="22.8" customHeight="1">
      <c r="A91" s="12"/>
      <c r="B91" s="203"/>
      <c r="C91" s="204"/>
      <c r="D91" s="205" t="s">
        <v>71</v>
      </c>
      <c r="E91" s="217" t="s">
        <v>134</v>
      </c>
      <c r="F91" s="217" t="s">
        <v>135</v>
      </c>
      <c r="G91" s="204"/>
      <c r="H91" s="204"/>
      <c r="I91" s="207"/>
      <c r="J91" s="218">
        <f>BK91</f>
        <v>0</v>
      </c>
      <c r="K91" s="204"/>
      <c r="L91" s="209"/>
      <c r="M91" s="210"/>
      <c r="N91" s="211"/>
      <c r="O91" s="211"/>
      <c r="P91" s="212">
        <f>SUM(P92:P95)</f>
        <v>0</v>
      </c>
      <c r="Q91" s="211"/>
      <c r="R91" s="212">
        <f>SUM(R92:R95)</f>
        <v>0</v>
      </c>
      <c r="S91" s="211"/>
      <c r="T91" s="213">
        <f>SUM(T92:T95)</f>
        <v>0</v>
      </c>
      <c r="U91" s="12"/>
      <c r="V91" s="12"/>
      <c r="W91" s="12"/>
      <c r="X91" s="12"/>
      <c r="Y91" s="12"/>
      <c r="Z91" s="12"/>
      <c r="AA91" s="12"/>
      <c r="AB91" s="12"/>
      <c r="AC91" s="12"/>
      <c r="AD91" s="12"/>
      <c r="AE91" s="12"/>
      <c r="AR91" s="214" t="s">
        <v>132</v>
      </c>
      <c r="AT91" s="215" t="s">
        <v>71</v>
      </c>
      <c r="AU91" s="215" t="s">
        <v>80</v>
      </c>
      <c r="AY91" s="214" t="s">
        <v>133</v>
      </c>
      <c r="BK91" s="216">
        <f>SUM(BK92:BK95)</f>
        <v>0</v>
      </c>
    </row>
    <row r="92" s="2" customFormat="1" ht="21.75" customHeight="1">
      <c r="A92" s="39"/>
      <c r="B92" s="40"/>
      <c r="C92" s="219" t="s">
        <v>80</v>
      </c>
      <c r="D92" s="219" t="s">
        <v>136</v>
      </c>
      <c r="E92" s="220" t="s">
        <v>137</v>
      </c>
      <c r="F92" s="221" t="s">
        <v>138</v>
      </c>
      <c r="G92" s="222" t="s">
        <v>139</v>
      </c>
      <c r="H92" s="223">
        <v>16</v>
      </c>
      <c r="I92" s="224"/>
      <c r="J92" s="225">
        <f>ROUND(I92*H92,2)</f>
        <v>0</v>
      </c>
      <c r="K92" s="221" t="s">
        <v>140</v>
      </c>
      <c r="L92" s="45"/>
      <c r="M92" s="226" t="s">
        <v>19</v>
      </c>
      <c r="N92" s="227" t="s">
        <v>43</v>
      </c>
      <c r="O92" s="85"/>
      <c r="P92" s="228">
        <f>O92*H92</f>
        <v>0</v>
      </c>
      <c r="Q92" s="228">
        <v>0</v>
      </c>
      <c r="R92" s="228">
        <f>Q92*H92</f>
        <v>0</v>
      </c>
      <c r="S92" s="228">
        <v>0</v>
      </c>
      <c r="T92" s="229">
        <f>S92*H92</f>
        <v>0</v>
      </c>
      <c r="U92" s="39"/>
      <c r="V92" s="39"/>
      <c r="W92" s="39"/>
      <c r="X92" s="39"/>
      <c r="Y92" s="39"/>
      <c r="Z92" s="39"/>
      <c r="AA92" s="39"/>
      <c r="AB92" s="39"/>
      <c r="AC92" s="39"/>
      <c r="AD92" s="39"/>
      <c r="AE92" s="39"/>
      <c r="AR92" s="230" t="s">
        <v>141</v>
      </c>
      <c r="AT92" s="230" t="s">
        <v>136</v>
      </c>
      <c r="AU92" s="230" t="s">
        <v>82</v>
      </c>
      <c r="AY92" s="18" t="s">
        <v>133</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141</v>
      </c>
      <c r="BM92" s="230" t="s">
        <v>142</v>
      </c>
    </row>
    <row r="93" s="2" customFormat="1" ht="21.75" customHeight="1">
      <c r="A93" s="39"/>
      <c r="B93" s="40"/>
      <c r="C93" s="219" t="s">
        <v>82</v>
      </c>
      <c r="D93" s="219" t="s">
        <v>136</v>
      </c>
      <c r="E93" s="220" t="s">
        <v>143</v>
      </c>
      <c r="F93" s="221" t="s">
        <v>144</v>
      </c>
      <c r="G93" s="222" t="s">
        <v>139</v>
      </c>
      <c r="H93" s="223">
        <v>14</v>
      </c>
      <c r="I93" s="224"/>
      <c r="J93" s="225">
        <f>ROUND(I93*H93,2)</f>
        <v>0</v>
      </c>
      <c r="K93" s="221" t="s">
        <v>140</v>
      </c>
      <c r="L93" s="45"/>
      <c r="M93" s="226" t="s">
        <v>19</v>
      </c>
      <c r="N93" s="227" t="s">
        <v>43</v>
      </c>
      <c r="O93" s="85"/>
      <c r="P93" s="228">
        <f>O93*H93</f>
        <v>0</v>
      </c>
      <c r="Q93" s="228">
        <v>0</v>
      </c>
      <c r="R93" s="228">
        <f>Q93*H93</f>
        <v>0</v>
      </c>
      <c r="S93" s="228">
        <v>0</v>
      </c>
      <c r="T93" s="229">
        <f>S93*H93</f>
        <v>0</v>
      </c>
      <c r="U93" s="39"/>
      <c r="V93" s="39"/>
      <c r="W93" s="39"/>
      <c r="X93" s="39"/>
      <c r="Y93" s="39"/>
      <c r="Z93" s="39"/>
      <c r="AA93" s="39"/>
      <c r="AB93" s="39"/>
      <c r="AC93" s="39"/>
      <c r="AD93" s="39"/>
      <c r="AE93" s="39"/>
      <c r="AR93" s="230" t="s">
        <v>141</v>
      </c>
      <c r="AT93" s="230" t="s">
        <v>136</v>
      </c>
      <c r="AU93" s="230" t="s">
        <v>82</v>
      </c>
      <c r="AY93" s="18" t="s">
        <v>133</v>
      </c>
      <c r="BE93" s="231">
        <f>IF(N93="základní",J93,0)</f>
        <v>0</v>
      </c>
      <c r="BF93" s="231">
        <f>IF(N93="snížená",J93,0)</f>
        <v>0</v>
      </c>
      <c r="BG93" s="231">
        <f>IF(N93="zákl. přenesená",J93,0)</f>
        <v>0</v>
      </c>
      <c r="BH93" s="231">
        <f>IF(N93="sníž. přenesená",J93,0)</f>
        <v>0</v>
      </c>
      <c r="BI93" s="231">
        <f>IF(N93="nulová",J93,0)</f>
        <v>0</v>
      </c>
      <c r="BJ93" s="18" t="s">
        <v>80</v>
      </c>
      <c r="BK93" s="231">
        <f>ROUND(I93*H93,2)</f>
        <v>0</v>
      </c>
      <c r="BL93" s="18" t="s">
        <v>141</v>
      </c>
      <c r="BM93" s="230" t="s">
        <v>145</v>
      </c>
    </row>
    <row r="94" s="2" customFormat="1" ht="21.75" customHeight="1">
      <c r="A94" s="39"/>
      <c r="B94" s="40"/>
      <c r="C94" s="232" t="s">
        <v>132</v>
      </c>
      <c r="D94" s="232" t="s">
        <v>130</v>
      </c>
      <c r="E94" s="233" t="s">
        <v>146</v>
      </c>
      <c r="F94" s="234" t="s">
        <v>147</v>
      </c>
      <c r="G94" s="235" t="s">
        <v>139</v>
      </c>
      <c r="H94" s="236">
        <v>18</v>
      </c>
      <c r="I94" s="237"/>
      <c r="J94" s="238">
        <f>ROUND(I94*H94,2)</f>
        <v>0</v>
      </c>
      <c r="K94" s="234" t="s">
        <v>140</v>
      </c>
      <c r="L94" s="239"/>
      <c r="M94" s="240" t="s">
        <v>19</v>
      </c>
      <c r="N94" s="241" t="s">
        <v>43</v>
      </c>
      <c r="O94" s="85"/>
      <c r="P94" s="228">
        <f>O94*H94</f>
        <v>0</v>
      </c>
      <c r="Q94" s="228">
        <v>0</v>
      </c>
      <c r="R94" s="228">
        <f>Q94*H94</f>
        <v>0</v>
      </c>
      <c r="S94" s="228">
        <v>0</v>
      </c>
      <c r="T94" s="229">
        <f>S94*H94</f>
        <v>0</v>
      </c>
      <c r="U94" s="39"/>
      <c r="V94" s="39"/>
      <c r="W94" s="39"/>
      <c r="X94" s="39"/>
      <c r="Y94" s="39"/>
      <c r="Z94" s="39"/>
      <c r="AA94" s="39"/>
      <c r="AB94" s="39"/>
      <c r="AC94" s="39"/>
      <c r="AD94" s="39"/>
      <c r="AE94" s="39"/>
      <c r="AR94" s="230" t="s">
        <v>148</v>
      </c>
      <c r="AT94" s="230" t="s">
        <v>130</v>
      </c>
      <c r="AU94" s="230" t="s">
        <v>82</v>
      </c>
      <c r="AY94" s="18" t="s">
        <v>133</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148</v>
      </c>
      <c r="BM94" s="230" t="s">
        <v>149</v>
      </c>
    </row>
    <row r="95" s="2" customFormat="1" ht="21.75" customHeight="1">
      <c r="A95" s="39"/>
      <c r="B95" s="40"/>
      <c r="C95" s="232" t="s">
        <v>150</v>
      </c>
      <c r="D95" s="232" t="s">
        <v>130</v>
      </c>
      <c r="E95" s="233" t="s">
        <v>151</v>
      </c>
      <c r="F95" s="234" t="s">
        <v>152</v>
      </c>
      <c r="G95" s="235" t="s">
        <v>139</v>
      </c>
      <c r="H95" s="236">
        <v>14</v>
      </c>
      <c r="I95" s="237"/>
      <c r="J95" s="238">
        <f>ROUND(I95*H95,2)</f>
        <v>0</v>
      </c>
      <c r="K95" s="234" t="s">
        <v>140</v>
      </c>
      <c r="L95" s="239"/>
      <c r="M95" s="240" t="s">
        <v>19</v>
      </c>
      <c r="N95" s="241" t="s">
        <v>43</v>
      </c>
      <c r="O95" s="85"/>
      <c r="P95" s="228">
        <f>O95*H95</f>
        <v>0</v>
      </c>
      <c r="Q95" s="228">
        <v>0</v>
      </c>
      <c r="R95" s="228">
        <f>Q95*H95</f>
        <v>0</v>
      </c>
      <c r="S95" s="228">
        <v>0</v>
      </c>
      <c r="T95" s="229">
        <f>S95*H95</f>
        <v>0</v>
      </c>
      <c r="U95" s="39"/>
      <c r="V95" s="39"/>
      <c r="W95" s="39"/>
      <c r="X95" s="39"/>
      <c r="Y95" s="39"/>
      <c r="Z95" s="39"/>
      <c r="AA95" s="39"/>
      <c r="AB95" s="39"/>
      <c r="AC95" s="39"/>
      <c r="AD95" s="39"/>
      <c r="AE95" s="39"/>
      <c r="AR95" s="230" t="s">
        <v>148</v>
      </c>
      <c r="AT95" s="230" t="s">
        <v>130</v>
      </c>
      <c r="AU95" s="230" t="s">
        <v>82</v>
      </c>
      <c r="AY95" s="18" t="s">
        <v>133</v>
      </c>
      <c r="BE95" s="231">
        <f>IF(N95="základní",J95,0)</f>
        <v>0</v>
      </c>
      <c r="BF95" s="231">
        <f>IF(N95="snížená",J95,0)</f>
        <v>0</v>
      </c>
      <c r="BG95" s="231">
        <f>IF(N95="zákl. přenesená",J95,0)</f>
        <v>0</v>
      </c>
      <c r="BH95" s="231">
        <f>IF(N95="sníž. přenesená",J95,0)</f>
        <v>0</v>
      </c>
      <c r="BI95" s="231">
        <f>IF(N95="nulová",J95,0)</f>
        <v>0</v>
      </c>
      <c r="BJ95" s="18" t="s">
        <v>80</v>
      </c>
      <c r="BK95" s="231">
        <f>ROUND(I95*H95,2)</f>
        <v>0</v>
      </c>
      <c r="BL95" s="18" t="s">
        <v>148</v>
      </c>
      <c r="BM95" s="230" t="s">
        <v>153</v>
      </c>
    </row>
    <row r="96" s="12" customFormat="1" ht="22.8" customHeight="1">
      <c r="A96" s="12"/>
      <c r="B96" s="203"/>
      <c r="C96" s="204"/>
      <c r="D96" s="205" t="s">
        <v>71</v>
      </c>
      <c r="E96" s="217" t="s">
        <v>154</v>
      </c>
      <c r="F96" s="217" t="s">
        <v>155</v>
      </c>
      <c r="G96" s="204"/>
      <c r="H96" s="204"/>
      <c r="I96" s="207"/>
      <c r="J96" s="218">
        <f>BK96</f>
        <v>0</v>
      </c>
      <c r="K96" s="204"/>
      <c r="L96" s="209"/>
      <c r="M96" s="210"/>
      <c r="N96" s="211"/>
      <c r="O96" s="211"/>
      <c r="P96" s="212">
        <f>SUM(P97:P107)</f>
        <v>0</v>
      </c>
      <c r="Q96" s="211"/>
      <c r="R96" s="212">
        <f>SUM(R97:R107)</f>
        <v>0</v>
      </c>
      <c r="S96" s="211"/>
      <c r="T96" s="213">
        <f>SUM(T97:T107)</f>
        <v>0</v>
      </c>
      <c r="U96" s="12"/>
      <c r="V96" s="12"/>
      <c r="W96" s="12"/>
      <c r="X96" s="12"/>
      <c r="Y96" s="12"/>
      <c r="Z96" s="12"/>
      <c r="AA96" s="12"/>
      <c r="AB96" s="12"/>
      <c r="AC96" s="12"/>
      <c r="AD96" s="12"/>
      <c r="AE96" s="12"/>
      <c r="AR96" s="214" t="s">
        <v>132</v>
      </c>
      <c r="AT96" s="215" t="s">
        <v>71</v>
      </c>
      <c r="AU96" s="215" t="s">
        <v>80</v>
      </c>
      <c r="AY96" s="214" t="s">
        <v>133</v>
      </c>
      <c r="BK96" s="216">
        <f>SUM(BK97:BK107)</f>
        <v>0</v>
      </c>
    </row>
    <row r="97" s="2" customFormat="1" ht="33" customHeight="1">
      <c r="A97" s="39"/>
      <c r="B97" s="40"/>
      <c r="C97" s="219" t="s">
        <v>156</v>
      </c>
      <c r="D97" s="219" t="s">
        <v>136</v>
      </c>
      <c r="E97" s="220" t="s">
        <v>157</v>
      </c>
      <c r="F97" s="221" t="s">
        <v>158</v>
      </c>
      <c r="G97" s="222" t="s">
        <v>139</v>
      </c>
      <c r="H97" s="223">
        <v>7</v>
      </c>
      <c r="I97" s="224"/>
      <c r="J97" s="225">
        <f>ROUND(I97*H97,2)</f>
        <v>0</v>
      </c>
      <c r="K97" s="221" t="s">
        <v>140</v>
      </c>
      <c r="L97" s="45"/>
      <c r="M97" s="226" t="s">
        <v>19</v>
      </c>
      <c r="N97" s="227" t="s">
        <v>43</v>
      </c>
      <c r="O97" s="85"/>
      <c r="P97" s="228">
        <f>O97*H97</f>
        <v>0</v>
      </c>
      <c r="Q97" s="228">
        <v>0</v>
      </c>
      <c r="R97" s="228">
        <f>Q97*H97</f>
        <v>0</v>
      </c>
      <c r="S97" s="228">
        <v>0</v>
      </c>
      <c r="T97" s="229">
        <f>S97*H97</f>
        <v>0</v>
      </c>
      <c r="U97" s="39"/>
      <c r="V97" s="39"/>
      <c r="W97" s="39"/>
      <c r="X97" s="39"/>
      <c r="Y97" s="39"/>
      <c r="Z97" s="39"/>
      <c r="AA97" s="39"/>
      <c r="AB97" s="39"/>
      <c r="AC97" s="39"/>
      <c r="AD97" s="39"/>
      <c r="AE97" s="39"/>
      <c r="AR97" s="230" t="s">
        <v>141</v>
      </c>
      <c r="AT97" s="230" t="s">
        <v>136</v>
      </c>
      <c r="AU97" s="230" t="s">
        <v>82</v>
      </c>
      <c r="AY97" s="18" t="s">
        <v>133</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141</v>
      </c>
      <c r="BM97" s="230" t="s">
        <v>159</v>
      </c>
    </row>
    <row r="98" s="2" customFormat="1" ht="21.75" customHeight="1">
      <c r="A98" s="39"/>
      <c r="B98" s="40"/>
      <c r="C98" s="232" t="s">
        <v>160</v>
      </c>
      <c r="D98" s="232" t="s">
        <v>130</v>
      </c>
      <c r="E98" s="233" t="s">
        <v>161</v>
      </c>
      <c r="F98" s="234" t="s">
        <v>162</v>
      </c>
      <c r="G98" s="235" t="s">
        <v>139</v>
      </c>
      <c r="H98" s="236">
        <v>7</v>
      </c>
      <c r="I98" s="237"/>
      <c r="J98" s="238">
        <f>ROUND(I98*H98,2)</f>
        <v>0</v>
      </c>
      <c r="K98" s="234" t="s">
        <v>140</v>
      </c>
      <c r="L98" s="239"/>
      <c r="M98" s="240" t="s">
        <v>19</v>
      </c>
      <c r="N98" s="241" t="s">
        <v>43</v>
      </c>
      <c r="O98" s="85"/>
      <c r="P98" s="228">
        <f>O98*H98</f>
        <v>0</v>
      </c>
      <c r="Q98" s="228">
        <v>0</v>
      </c>
      <c r="R98" s="228">
        <f>Q98*H98</f>
        <v>0</v>
      </c>
      <c r="S98" s="228">
        <v>0</v>
      </c>
      <c r="T98" s="229">
        <f>S98*H98</f>
        <v>0</v>
      </c>
      <c r="U98" s="39"/>
      <c r="V98" s="39"/>
      <c r="W98" s="39"/>
      <c r="X98" s="39"/>
      <c r="Y98" s="39"/>
      <c r="Z98" s="39"/>
      <c r="AA98" s="39"/>
      <c r="AB98" s="39"/>
      <c r="AC98" s="39"/>
      <c r="AD98" s="39"/>
      <c r="AE98" s="39"/>
      <c r="AR98" s="230" t="s">
        <v>148</v>
      </c>
      <c r="AT98" s="230" t="s">
        <v>130</v>
      </c>
      <c r="AU98" s="230" t="s">
        <v>82</v>
      </c>
      <c r="AY98" s="18" t="s">
        <v>133</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148</v>
      </c>
      <c r="BM98" s="230" t="s">
        <v>163</v>
      </c>
    </row>
    <row r="99" s="2" customFormat="1" ht="21.75" customHeight="1">
      <c r="A99" s="39"/>
      <c r="B99" s="40"/>
      <c r="C99" s="232" t="s">
        <v>164</v>
      </c>
      <c r="D99" s="232" t="s">
        <v>130</v>
      </c>
      <c r="E99" s="233" t="s">
        <v>165</v>
      </c>
      <c r="F99" s="234" t="s">
        <v>166</v>
      </c>
      <c r="G99" s="235" t="s">
        <v>139</v>
      </c>
      <c r="H99" s="236">
        <v>7</v>
      </c>
      <c r="I99" s="237"/>
      <c r="J99" s="238">
        <f>ROUND(I99*H99,2)</f>
        <v>0</v>
      </c>
      <c r="K99" s="234" t="s">
        <v>140</v>
      </c>
      <c r="L99" s="239"/>
      <c r="M99" s="240" t="s">
        <v>19</v>
      </c>
      <c r="N99" s="241" t="s">
        <v>43</v>
      </c>
      <c r="O99" s="85"/>
      <c r="P99" s="228">
        <f>O99*H99</f>
        <v>0</v>
      </c>
      <c r="Q99" s="228">
        <v>0</v>
      </c>
      <c r="R99" s="228">
        <f>Q99*H99</f>
        <v>0</v>
      </c>
      <c r="S99" s="228">
        <v>0</v>
      </c>
      <c r="T99" s="229">
        <f>S99*H99</f>
        <v>0</v>
      </c>
      <c r="U99" s="39"/>
      <c r="V99" s="39"/>
      <c r="W99" s="39"/>
      <c r="X99" s="39"/>
      <c r="Y99" s="39"/>
      <c r="Z99" s="39"/>
      <c r="AA99" s="39"/>
      <c r="AB99" s="39"/>
      <c r="AC99" s="39"/>
      <c r="AD99" s="39"/>
      <c r="AE99" s="39"/>
      <c r="AR99" s="230" t="s">
        <v>148</v>
      </c>
      <c r="AT99" s="230" t="s">
        <v>130</v>
      </c>
      <c r="AU99" s="230" t="s">
        <v>82</v>
      </c>
      <c r="AY99" s="18" t="s">
        <v>133</v>
      </c>
      <c r="BE99" s="231">
        <f>IF(N99="základní",J99,0)</f>
        <v>0</v>
      </c>
      <c r="BF99" s="231">
        <f>IF(N99="snížená",J99,0)</f>
        <v>0</v>
      </c>
      <c r="BG99" s="231">
        <f>IF(N99="zákl. přenesená",J99,0)</f>
        <v>0</v>
      </c>
      <c r="BH99" s="231">
        <f>IF(N99="sníž. přenesená",J99,0)</f>
        <v>0</v>
      </c>
      <c r="BI99" s="231">
        <f>IF(N99="nulová",J99,0)</f>
        <v>0</v>
      </c>
      <c r="BJ99" s="18" t="s">
        <v>80</v>
      </c>
      <c r="BK99" s="231">
        <f>ROUND(I99*H99,2)</f>
        <v>0</v>
      </c>
      <c r="BL99" s="18" t="s">
        <v>148</v>
      </c>
      <c r="BM99" s="230" t="s">
        <v>167</v>
      </c>
    </row>
    <row r="100" s="2" customFormat="1" ht="21.75" customHeight="1">
      <c r="A100" s="39"/>
      <c r="B100" s="40"/>
      <c r="C100" s="232" t="s">
        <v>168</v>
      </c>
      <c r="D100" s="232" t="s">
        <v>130</v>
      </c>
      <c r="E100" s="233" t="s">
        <v>165</v>
      </c>
      <c r="F100" s="234" t="s">
        <v>166</v>
      </c>
      <c r="G100" s="235" t="s">
        <v>139</v>
      </c>
      <c r="H100" s="236">
        <v>16</v>
      </c>
      <c r="I100" s="237"/>
      <c r="J100" s="238">
        <f>ROUND(I100*H100,2)</f>
        <v>0</v>
      </c>
      <c r="K100" s="234" t="s">
        <v>140</v>
      </c>
      <c r="L100" s="239"/>
      <c r="M100" s="240" t="s">
        <v>19</v>
      </c>
      <c r="N100" s="241" t="s">
        <v>43</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148</v>
      </c>
      <c r="AT100" s="230" t="s">
        <v>130</v>
      </c>
      <c r="AU100" s="230" t="s">
        <v>82</v>
      </c>
      <c r="AY100" s="18" t="s">
        <v>133</v>
      </c>
      <c r="BE100" s="231">
        <f>IF(N100="základní",J100,0)</f>
        <v>0</v>
      </c>
      <c r="BF100" s="231">
        <f>IF(N100="snížená",J100,0)</f>
        <v>0</v>
      </c>
      <c r="BG100" s="231">
        <f>IF(N100="zákl. přenesená",J100,0)</f>
        <v>0</v>
      </c>
      <c r="BH100" s="231">
        <f>IF(N100="sníž. přenesená",J100,0)</f>
        <v>0</v>
      </c>
      <c r="BI100" s="231">
        <f>IF(N100="nulová",J100,0)</f>
        <v>0</v>
      </c>
      <c r="BJ100" s="18" t="s">
        <v>80</v>
      </c>
      <c r="BK100" s="231">
        <f>ROUND(I100*H100,2)</f>
        <v>0</v>
      </c>
      <c r="BL100" s="18" t="s">
        <v>148</v>
      </c>
      <c r="BM100" s="230" t="s">
        <v>169</v>
      </c>
    </row>
    <row r="101" s="2" customFormat="1" ht="33" customHeight="1">
      <c r="A101" s="39"/>
      <c r="B101" s="40"/>
      <c r="C101" s="219" t="s">
        <v>170</v>
      </c>
      <c r="D101" s="219" t="s">
        <v>136</v>
      </c>
      <c r="E101" s="220" t="s">
        <v>171</v>
      </c>
      <c r="F101" s="221" t="s">
        <v>172</v>
      </c>
      <c r="G101" s="222" t="s">
        <v>139</v>
      </c>
      <c r="H101" s="223">
        <v>15</v>
      </c>
      <c r="I101" s="224"/>
      <c r="J101" s="225">
        <f>ROUND(I101*H101,2)</f>
        <v>0</v>
      </c>
      <c r="K101" s="221" t="s">
        <v>140</v>
      </c>
      <c r="L101" s="45"/>
      <c r="M101" s="226" t="s">
        <v>19</v>
      </c>
      <c r="N101" s="227" t="s">
        <v>43</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141</v>
      </c>
      <c r="AT101" s="230" t="s">
        <v>136</v>
      </c>
      <c r="AU101" s="230" t="s">
        <v>82</v>
      </c>
      <c r="AY101" s="18" t="s">
        <v>133</v>
      </c>
      <c r="BE101" s="231">
        <f>IF(N101="základní",J101,0)</f>
        <v>0</v>
      </c>
      <c r="BF101" s="231">
        <f>IF(N101="snížená",J101,0)</f>
        <v>0</v>
      </c>
      <c r="BG101" s="231">
        <f>IF(N101="zákl. přenesená",J101,0)</f>
        <v>0</v>
      </c>
      <c r="BH101" s="231">
        <f>IF(N101="sníž. přenesená",J101,0)</f>
        <v>0</v>
      </c>
      <c r="BI101" s="231">
        <f>IF(N101="nulová",J101,0)</f>
        <v>0</v>
      </c>
      <c r="BJ101" s="18" t="s">
        <v>80</v>
      </c>
      <c r="BK101" s="231">
        <f>ROUND(I101*H101,2)</f>
        <v>0</v>
      </c>
      <c r="BL101" s="18" t="s">
        <v>141</v>
      </c>
      <c r="BM101" s="230" t="s">
        <v>173</v>
      </c>
    </row>
    <row r="102" s="2" customFormat="1" ht="21.75" customHeight="1">
      <c r="A102" s="39"/>
      <c r="B102" s="40"/>
      <c r="C102" s="232" t="s">
        <v>174</v>
      </c>
      <c r="D102" s="232" t="s">
        <v>130</v>
      </c>
      <c r="E102" s="233" t="s">
        <v>175</v>
      </c>
      <c r="F102" s="234" t="s">
        <v>176</v>
      </c>
      <c r="G102" s="235" t="s">
        <v>139</v>
      </c>
      <c r="H102" s="236">
        <v>15</v>
      </c>
      <c r="I102" s="237"/>
      <c r="J102" s="238">
        <f>ROUND(I102*H102,2)</f>
        <v>0</v>
      </c>
      <c r="K102" s="234" t="s">
        <v>140</v>
      </c>
      <c r="L102" s="239"/>
      <c r="M102" s="240" t="s">
        <v>19</v>
      </c>
      <c r="N102" s="241"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148</v>
      </c>
      <c r="AT102" s="230" t="s">
        <v>130</v>
      </c>
      <c r="AU102" s="230" t="s">
        <v>82</v>
      </c>
      <c r="AY102" s="18" t="s">
        <v>133</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148</v>
      </c>
      <c r="BM102" s="230" t="s">
        <v>177</v>
      </c>
    </row>
    <row r="103" s="2" customFormat="1" ht="21.75" customHeight="1">
      <c r="A103" s="39"/>
      <c r="B103" s="40"/>
      <c r="C103" s="232" t="s">
        <v>178</v>
      </c>
      <c r="D103" s="232" t="s">
        <v>130</v>
      </c>
      <c r="E103" s="233" t="s">
        <v>179</v>
      </c>
      <c r="F103" s="234" t="s">
        <v>180</v>
      </c>
      <c r="G103" s="235" t="s">
        <v>139</v>
      </c>
      <c r="H103" s="236">
        <v>9</v>
      </c>
      <c r="I103" s="237"/>
      <c r="J103" s="238">
        <f>ROUND(I103*H103,2)</f>
        <v>0</v>
      </c>
      <c r="K103" s="234" t="s">
        <v>140</v>
      </c>
      <c r="L103" s="239"/>
      <c r="M103" s="240" t="s">
        <v>19</v>
      </c>
      <c r="N103" s="241" t="s">
        <v>43</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148</v>
      </c>
      <c r="AT103" s="230" t="s">
        <v>130</v>
      </c>
      <c r="AU103" s="230" t="s">
        <v>82</v>
      </c>
      <c r="AY103" s="18" t="s">
        <v>133</v>
      </c>
      <c r="BE103" s="231">
        <f>IF(N103="základní",J103,0)</f>
        <v>0</v>
      </c>
      <c r="BF103" s="231">
        <f>IF(N103="snížená",J103,0)</f>
        <v>0</v>
      </c>
      <c r="BG103" s="231">
        <f>IF(N103="zákl. přenesená",J103,0)</f>
        <v>0</v>
      </c>
      <c r="BH103" s="231">
        <f>IF(N103="sníž. přenesená",J103,0)</f>
        <v>0</v>
      </c>
      <c r="BI103" s="231">
        <f>IF(N103="nulová",J103,0)</f>
        <v>0</v>
      </c>
      <c r="BJ103" s="18" t="s">
        <v>80</v>
      </c>
      <c r="BK103" s="231">
        <f>ROUND(I103*H103,2)</f>
        <v>0</v>
      </c>
      <c r="BL103" s="18" t="s">
        <v>148</v>
      </c>
      <c r="BM103" s="230" t="s">
        <v>181</v>
      </c>
    </row>
    <row r="104" s="2" customFormat="1" ht="21.75" customHeight="1">
      <c r="A104" s="39"/>
      <c r="B104" s="40"/>
      <c r="C104" s="219" t="s">
        <v>182</v>
      </c>
      <c r="D104" s="219" t="s">
        <v>136</v>
      </c>
      <c r="E104" s="220" t="s">
        <v>183</v>
      </c>
      <c r="F104" s="221" t="s">
        <v>184</v>
      </c>
      <c r="G104" s="222" t="s">
        <v>139</v>
      </c>
      <c r="H104" s="223">
        <v>15</v>
      </c>
      <c r="I104" s="224"/>
      <c r="J104" s="225">
        <f>ROUND(I104*H104,2)</f>
        <v>0</v>
      </c>
      <c r="K104" s="221" t="s">
        <v>140</v>
      </c>
      <c r="L104" s="45"/>
      <c r="M104" s="226" t="s">
        <v>19</v>
      </c>
      <c r="N104" s="227" t="s">
        <v>43</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141</v>
      </c>
      <c r="AT104" s="230" t="s">
        <v>136</v>
      </c>
      <c r="AU104" s="230" t="s">
        <v>82</v>
      </c>
      <c r="AY104" s="18" t="s">
        <v>133</v>
      </c>
      <c r="BE104" s="231">
        <f>IF(N104="základní",J104,0)</f>
        <v>0</v>
      </c>
      <c r="BF104" s="231">
        <f>IF(N104="snížená",J104,0)</f>
        <v>0</v>
      </c>
      <c r="BG104" s="231">
        <f>IF(N104="zákl. přenesená",J104,0)</f>
        <v>0</v>
      </c>
      <c r="BH104" s="231">
        <f>IF(N104="sníž. přenesená",J104,0)</f>
        <v>0</v>
      </c>
      <c r="BI104" s="231">
        <f>IF(N104="nulová",J104,0)</f>
        <v>0</v>
      </c>
      <c r="BJ104" s="18" t="s">
        <v>80</v>
      </c>
      <c r="BK104" s="231">
        <f>ROUND(I104*H104,2)</f>
        <v>0</v>
      </c>
      <c r="BL104" s="18" t="s">
        <v>141</v>
      </c>
      <c r="BM104" s="230" t="s">
        <v>185</v>
      </c>
    </row>
    <row r="105" s="2" customFormat="1" ht="21.75" customHeight="1">
      <c r="A105" s="39"/>
      <c r="B105" s="40"/>
      <c r="C105" s="232" t="s">
        <v>186</v>
      </c>
      <c r="D105" s="232" t="s">
        <v>130</v>
      </c>
      <c r="E105" s="233" t="s">
        <v>187</v>
      </c>
      <c r="F105" s="234" t="s">
        <v>188</v>
      </c>
      <c r="G105" s="235" t="s">
        <v>139</v>
      </c>
      <c r="H105" s="236">
        <v>15</v>
      </c>
      <c r="I105" s="237"/>
      <c r="J105" s="238">
        <f>ROUND(I105*H105,2)</f>
        <v>0</v>
      </c>
      <c r="K105" s="234" t="s">
        <v>140</v>
      </c>
      <c r="L105" s="239"/>
      <c r="M105" s="240" t="s">
        <v>19</v>
      </c>
      <c r="N105" s="241" t="s">
        <v>43</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148</v>
      </c>
      <c r="AT105" s="230" t="s">
        <v>130</v>
      </c>
      <c r="AU105" s="230" t="s">
        <v>82</v>
      </c>
      <c r="AY105" s="18" t="s">
        <v>133</v>
      </c>
      <c r="BE105" s="231">
        <f>IF(N105="základní",J105,0)</f>
        <v>0</v>
      </c>
      <c r="BF105" s="231">
        <f>IF(N105="snížená",J105,0)</f>
        <v>0</v>
      </c>
      <c r="BG105" s="231">
        <f>IF(N105="zákl. přenesená",J105,0)</f>
        <v>0</v>
      </c>
      <c r="BH105" s="231">
        <f>IF(N105="sníž. přenesená",J105,0)</f>
        <v>0</v>
      </c>
      <c r="BI105" s="231">
        <f>IF(N105="nulová",J105,0)</f>
        <v>0</v>
      </c>
      <c r="BJ105" s="18" t="s">
        <v>80</v>
      </c>
      <c r="BK105" s="231">
        <f>ROUND(I105*H105,2)</f>
        <v>0</v>
      </c>
      <c r="BL105" s="18" t="s">
        <v>148</v>
      </c>
      <c r="BM105" s="230" t="s">
        <v>189</v>
      </c>
    </row>
    <row r="106" s="2" customFormat="1" ht="21.75" customHeight="1">
      <c r="A106" s="39"/>
      <c r="B106" s="40"/>
      <c r="C106" s="219" t="s">
        <v>190</v>
      </c>
      <c r="D106" s="219" t="s">
        <v>136</v>
      </c>
      <c r="E106" s="220" t="s">
        <v>191</v>
      </c>
      <c r="F106" s="221" t="s">
        <v>192</v>
      </c>
      <c r="G106" s="222" t="s">
        <v>139</v>
      </c>
      <c r="H106" s="223">
        <v>9</v>
      </c>
      <c r="I106" s="224"/>
      <c r="J106" s="225">
        <f>ROUND(I106*H106,2)</f>
        <v>0</v>
      </c>
      <c r="K106" s="221" t="s">
        <v>140</v>
      </c>
      <c r="L106" s="45"/>
      <c r="M106" s="226" t="s">
        <v>19</v>
      </c>
      <c r="N106" s="227" t="s">
        <v>43</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141</v>
      </c>
      <c r="AT106" s="230" t="s">
        <v>136</v>
      </c>
      <c r="AU106" s="230" t="s">
        <v>82</v>
      </c>
      <c r="AY106" s="18" t="s">
        <v>133</v>
      </c>
      <c r="BE106" s="231">
        <f>IF(N106="základní",J106,0)</f>
        <v>0</v>
      </c>
      <c r="BF106" s="231">
        <f>IF(N106="snížená",J106,0)</f>
        <v>0</v>
      </c>
      <c r="BG106" s="231">
        <f>IF(N106="zákl. přenesená",J106,0)</f>
        <v>0</v>
      </c>
      <c r="BH106" s="231">
        <f>IF(N106="sníž. přenesená",J106,0)</f>
        <v>0</v>
      </c>
      <c r="BI106" s="231">
        <f>IF(N106="nulová",J106,0)</f>
        <v>0</v>
      </c>
      <c r="BJ106" s="18" t="s">
        <v>80</v>
      </c>
      <c r="BK106" s="231">
        <f>ROUND(I106*H106,2)</f>
        <v>0</v>
      </c>
      <c r="BL106" s="18" t="s">
        <v>141</v>
      </c>
      <c r="BM106" s="230" t="s">
        <v>193</v>
      </c>
    </row>
    <row r="107" s="2" customFormat="1" ht="21.75" customHeight="1">
      <c r="A107" s="39"/>
      <c r="B107" s="40"/>
      <c r="C107" s="219" t="s">
        <v>8</v>
      </c>
      <c r="D107" s="219" t="s">
        <v>136</v>
      </c>
      <c r="E107" s="220" t="s">
        <v>194</v>
      </c>
      <c r="F107" s="221" t="s">
        <v>195</v>
      </c>
      <c r="G107" s="222" t="s">
        <v>139</v>
      </c>
      <c r="H107" s="223">
        <v>23</v>
      </c>
      <c r="I107" s="224"/>
      <c r="J107" s="225">
        <f>ROUND(I107*H107,2)</f>
        <v>0</v>
      </c>
      <c r="K107" s="221" t="s">
        <v>140</v>
      </c>
      <c r="L107" s="45"/>
      <c r="M107" s="226" t="s">
        <v>19</v>
      </c>
      <c r="N107" s="227" t="s">
        <v>43</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141</v>
      </c>
      <c r="AT107" s="230" t="s">
        <v>136</v>
      </c>
      <c r="AU107" s="230" t="s">
        <v>82</v>
      </c>
      <c r="AY107" s="18" t="s">
        <v>133</v>
      </c>
      <c r="BE107" s="231">
        <f>IF(N107="základní",J107,0)</f>
        <v>0</v>
      </c>
      <c r="BF107" s="231">
        <f>IF(N107="snížená",J107,0)</f>
        <v>0</v>
      </c>
      <c r="BG107" s="231">
        <f>IF(N107="zákl. přenesená",J107,0)</f>
        <v>0</v>
      </c>
      <c r="BH107" s="231">
        <f>IF(N107="sníž. přenesená",J107,0)</f>
        <v>0</v>
      </c>
      <c r="BI107" s="231">
        <f>IF(N107="nulová",J107,0)</f>
        <v>0</v>
      </c>
      <c r="BJ107" s="18" t="s">
        <v>80</v>
      </c>
      <c r="BK107" s="231">
        <f>ROUND(I107*H107,2)</f>
        <v>0</v>
      </c>
      <c r="BL107" s="18" t="s">
        <v>141</v>
      </c>
      <c r="BM107" s="230" t="s">
        <v>196</v>
      </c>
    </row>
    <row r="108" s="12" customFormat="1" ht="22.8" customHeight="1">
      <c r="A108" s="12"/>
      <c r="B108" s="203"/>
      <c r="C108" s="204"/>
      <c r="D108" s="205" t="s">
        <v>71</v>
      </c>
      <c r="E108" s="217" t="s">
        <v>197</v>
      </c>
      <c r="F108" s="217" t="s">
        <v>198</v>
      </c>
      <c r="G108" s="204"/>
      <c r="H108" s="204"/>
      <c r="I108" s="207"/>
      <c r="J108" s="218">
        <f>BK108</f>
        <v>0</v>
      </c>
      <c r="K108" s="204"/>
      <c r="L108" s="209"/>
      <c r="M108" s="210"/>
      <c r="N108" s="211"/>
      <c r="O108" s="211"/>
      <c r="P108" s="212">
        <f>SUM(P109:P129)</f>
        <v>0</v>
      </c>
      <c r="Q108" s="211"/>
      <c r="R108" s="212">
        <f>SUM(R109:R129)</f>
        <v>317.98538342000001</v>
      </c>
      <c r="S108" s="211"/>
      <c r="T108" s="213">
        <f>SUM(T109:T129)</f>
        <v>0</v>
      </c>
      <c r="U108" s="12"/>
      <c r="V108" s="12"/>
      <c r="W108" s="12"/>
      <c r="X108" s="12"/>
      <c r="Y108" s="12"/>
      <c r="Z108" s="12"/>
      <c r="AA108" s="12"/>
      <c r="AB108" s="12"/>
      <c r="AC108" s="12"/>
      <c r="AD108" s="12"/>
      <c r="AE108" s="12"/>
      <c r="AR108" s="214" t="s">
        <v>132</v>
      </c>
      <c r="AT108" s="215" t="s">
        <v>71</v>
      </c>
      <c r="AU108" s="215" t="s">
        <v>80</v>
      </c>
      <c r="AY108" s="214" t="s">
        <v>133</v>
      </c>
      <c r="BK108" s="216">
        <f>SUM(BK109:BK129)</f>
        <v>0</v>
      </c>
    </row>
    <row r="109" s="2" customFormat="1" ht="33" customHeight="1">
      <c r="A109" s="39"/>
      <c r="B109" s="40"/>
      <c r="C109" s="219" t="s">
        <v>199</v>
      </c>
      <c r="D109" s="219" t="s">
        <v>136</v>
      </c>
      <c r="E109" s="220" t="s">
        <v>200</v>
      </c>
      <c r="F109" s="221" t="s">
        <v>201</v>
      </c>
      <c r="G109" s="222" t="s">
        <v>139</v>
      </c>
      <c r="H109" s="223">
        <v>7</v>
      </c>
      <c r="I109" s="224"/>
      <c r="J109" s="225">
        <f>ROUND(I109*H109,2)</f>
        <v>0</v>
      </c>
      <c r="K109" s="221" t="s">
        <v>202</v>
      </c>
      <c r="L109" s="45"/>
      <c r="M109" s="226" t="s">
        <v>19</v>
      </c>
      <c r="N109" s="227" t="s">
        <v>43</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203</v>
      </c>
      <c r="AT109" s="230" t="s">
        <v>136</v>
      </c>
      <c r="AU109" s="230" t="s">
        <v>82</v>
      </c>
      <c r="AY109" s="18" t="s">
        <v>133</v>
      </c>
      <c r="BE109" s="231">
        <f>IF(N109="základní",J109,0)</f>
        <v>0</v>
      </c>
      <c r="BF109" s="231">
        <f>IF(N109="snížená",J109,0)</f>
        <v>0</v>
      </c>
      <c r="BG109" s="231">
        <f>IF(N109="zákl. přenesená",J109,0)</f>
        <v>0</v>
      </c>
      <c r="BH109" s="231">
        <f>IF(N109="sníž. přenesená",J109,0)</f>
        <v>0</v>
      </c>
      <c r="BI109" s="231">
        <f>IF(N109="nulová",J109,0)</f>
        <v>0</v>
      </c>
      <c r="BJ109" s="18" t="s">
        <v>80</v>
      </c>
      <c r="BK109" s="231">
        <f>ROUND(I109*H109,2)</f>
        <v>0</v>
      </c>
      <c r="BL109" s="18" t="s">
        <v>203</v>
      </c>
      <c r="BM109" s="230" t="s">
        <v>204</v>
      </c>
    </row>
    <row r="110" s="2" customFormat="1">
      <c r="A110" s="39"/>
      <c r="B110" s="40"/>
      <c r="C110" s="41"/>
      <c r="D110" s="242" t="s">
        <v>205</v>
      </c>
      <c r="E110" s="41"/>
      <c r="F110" s="243" t="s">
        <v>206</v>
      </c>
      <c r="G110" s="41"/>
      <c r="H110" s="41"/>
      <c r="I110" s="137"/>
      <c r="J110" s="41"/>
      <c r="K110" s="41"/>
      <c r="L110" s="45"/>
      <c r="M110" s="244"/>
      <c r="N110" s="245"/>
      <c r="O110" s="85"/>
      <c r="P110" s="85"/>
      <c r="Q110" s="85"/>
      <c r="R110" s="85"/>
      <c r="S110" s="85"/>
      <c r="T110" s="86"/>
      <c r="U110" s="39"/>
      <c r="V110" s="39"/>
      <c r="W110" s="39"/>
      <c r="X110" s="39"/>
      <c r="Y110" s="39"/>
      <c r="Z110" s="39"/>
      <c r="AA110" s="39"/>
      <c r="AB110" s="39"/>
      <c r="AC110" s="39"/>
      <c r="AD110" s="39"/>
      <c r="AE110" s="39"/>
      <c r="AT110" s="18" t="s">
        <v>205</v>
      </c>
      <c r="AU110" s="18" t="s">
        <v>82</v>
      </c>
    </row>
    <row r="111" s="2" customFormat="1" ht="33" customHeight="1">
      <c r="A111" s="39"/>
      <c r="B111" s="40"/>
      <c r="C111" s="219" t="s">
        <v>207</v>
      </c>
      <c r="D111" s="219" t="s">
        <v>136</v>
      </c>
      <c r="E111" s="220" t="s">
        <v>208</v>
      </c>
      <c r="F111" s="221" t="s">
        <v>209</v>
      </c>
      <c r="G111" s="222" t="s">
        <v>139</v>
      </c>
      <c r="H111" s="223">
        <v>16</v>
      </c>
      <c r="I111" s="224"/>
      <c r="J111" s="225">
        <f>ROUND(I111*H111,2)</f>
        <v>0</v>
      </c>
      <c r="K111" s="221" t="s">
        <v>202</v>
      </c>
      <c r="L111" s="45"/>
      <c r="M111" s="226" t="s">
        <v>19</v>
      </c>
      <c r="N111" s="227" t="s">
        <v>43</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203</v>
      </c>
      <c r="AT111" s="230" t="s">
        <v>136</v>
      </c>
      <c r="AU111" s="230" t="s">
        <v>82</v>
      </c>
      <c r="AY111" s="18" t="s">
        <v>133</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203</v>
      </c>
      <c r="BM111" s="230" t="s">
        <v>210</v>
      </c>
    </row>
    <row r="112" s="2" customFormat="1">
      <c r="A112" s="39"/>
      <c r="B112" s="40"/>
      <c r="C112" s="41"/>
      <c r="D112" s="242" t="s">
        <v>205</v>
      </c>
      <c r="E112" s="41"/>
      <c r="F112" s="243" t="s">
        <v>206</v>
      </c>
      <c r="G112" s="41"/>
      <c r="H112" s="41"/>
      <c r="I112" s="137"/>
      <c r="J112" s="41"/>
      <c r="K112" s="41"/>
      <c r="L112" s="45"/>
      <c r="M112" s="244"/>
      <c r="N112" s="245"/>
      <c r="O112" s="85"/>
      <c r="P112" s="85"/>
      <c r="Q112" s="85"/>
      <c r="R112" s="85"/>
      <c r="S112" s="85"/>
      <c r="T112" s="86"/>
      <c r="U112" s="39"/>
      <c r="V112" s="39"/>
      <c r="W112" s="39"/>
      <c r="X112" s="39"/>
      <c r="Y112" s="39"/>
      <c r="Z112" s="39"/>
      <c r="AA112" s="39"/>
      <c r="AB112" s="39"/>
      <c r="AC112" s="39"/>
      <c r="AD112" s="39"/>
      <c r="AE112" s="39"/>
      <c r="AT112" s="18" t="s">
        <v>205</v>
      </c>
      <c r="AU112" s="18" t="s">
        <v>82</v>
      </c>
    </row>
    <row r="113" s="2" customFormat="1" ht="21.75" customHeight="1">
      <c r="A113" s="39"/>
      <c r="B113" s="40"/>
      <c r="C113" s="219" t="s">
        <v>211</v>
      </c>
      <c r="D113" s="219" t="s">
        <v>136</v>
      </c>
      <c r="E113" s="220" t="s">
        <v>212</v>
      </c>
      <c r="F113" s="221" t="s">
        <v>213</v>
      </c>
      <c r="G113" s="222" t="s">
        <v>139</v>
      </c>
      <c r="H113" s="223">
        <v>3</v>
      </c>
      <c r="I113" s="224"/>
      <c r="J113" s="225">
        <f>ROUND(I113*H113,2)</f>
        <v>0</v>
      </c>
      <c r="K113" s="221" t="s">
        <v>202</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203</v>
      </c>
      <c r="AT113" s="230" t="s">
        <v>136</v>
      </c>
      <c r="AU113" s="230" t="s">
        <v>82</v>
      </c>
      <c r="AY113" s="18" t="s">
        <v>133</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203</v>
      </c>
      <c r="BM113" s="230" t="s">
        <v>214</v>
      </c>
    </row>
    <row r="114" s="2" customFormat="1">
      <c r="A114" s="39"/>
      <c r="B114" s="40"/>
      <c r="C114" s="41"/>
      <c r="D114" s="242" t="s">
        <v>205</v>
      </c>
      <c r="E114" s="41"/>
      <c r="F114" s="243" t="s">
        <v>215</v>
      </c>
      <c r="G114" s="41"/>
      <c r="H114" s="41"/>
      <c r="I114" s="137"/>
      <c r="J114" s="41"/>
      <c r="K114" s="41"/>
      <c r="L114" s="45"/>
      <c r="M114" s="244"/>
      <c r="N114" s="245"/>
      <c r="O114" s="85"/>
      <c r="P114" s="85"/>
      <c r="Q114" s="85"/>
      <c r="R114" s="85"/>
      <c r="S114" s="85"/>
      <c r="T114" s="86"/>
      <c r="U114" s="39"/>
      <c r="V114" s="39"/>
      <c r="W114" s="39"/>
      <c r="X114" s="39"/>
      <c r="Y114" s="39"/>
      <c r="Z114" s="39"/>
      <c r="AA114" s="39"/>
      <c r="AB114" s="39"/>
      <c r="AC114" s="39"/>
      <c r="AD114" s="39"/>
      <c r="AE114" s="39"/>
      <c r="AT114" s="18" t="s">
        <v>205</v>
      </c>
      <c r="AU114" s="18" t="s">
        <v>82</v>
      </c>
    </row>
    <row r="115" s="2" customFormat="1" ht="21.75" customHeight="1">
      <c r="A115" s="39"/>
      <c r="B115" s="40"/>
      <c r="C115" s="219" t="s">
        <v>216</v>
      </c>
      <c r="D115" s="219" t="s">
        <v>136</v>
      </c>
      <c r="E115" s="220" t="s">
        <v>217</v>
      </c>
      <c r="F115" s="221" t="s">
        <v>218</v>
      </c>
      <c r="G115" s="222" t="s">
        <v>139</v>
      </c>
      <c r="H115" s="223">
        <v>3</v>
      </c>
      <c r="I115" s="224"/>
      <c r="J115" s="225">
        <f>ROUND(I115*H115,2)</f>
        <v>0</v>
      </c>
      <c r="K115" s="221" t="s">
        <v>202</v>
      </c>
      <c r="L115" s="45"/>
      <c r="M115" s="226" t="s">
        <v>19</v>
      </c>
      <c r="N115" s="227" t="s">
        <v>43</v>
      </c>
      <c r="O115" s="85"/>
      <c r="P115" s="228">
        <f>O115*H115</f>
        <v>0</v>
      </c>
      <c r="Q115" s="228">
        <v>0.37640000000000001</v>
      </c>
      <c r="R115" s="228">
        <f>Q115*H115</f>
        <v>1.1292</v>
      </c>
      <c r="S115" s="228">
        <v>0</v>
      </c>
      <c r="T115" s="229">
        <f>S115*H115</f>
        <v>0</v>
      </c>
      <c r="U115" s="39"/>
      <c r="V115" s="39"/>
      <c r="W115" s="39"/>
      <c r="X115" s="39"/>
      <c r="Y115" s="39"/>
      <c r="Z115" s="39"/>
      <c r="AA115" s="39"/>
      <c r="AB115" s="39"/>
      <c r="AC115" s="39"/>
      <c r="AD115" s="39"/>
      <c r="AE115" s="39"/>
      <c r="AR115" s="230" t="s">
        <v>203</v>
      </c>
      <c r="AT115" s="230" t="s">
        <v>136</v>
      </c>
      <c r="AU115" s="230" t="s">
        <v>82</v>
      </c>
      <c r="AY115" s="18" t="s">
        <v>133</v>
      </c>
      <c r="BE115" s="231">
        <f>IF(N115="základní",J115,0)</f>
        <v>0</v>
      </c>
      <c r="BF115" s="231">
        <f>IF(N115="snížená",J115,0)</f>
        <v>0</v>
      </c>
      <c r="BG115" s="231">
        <f>IF(N115="zákl. přenesená",J115,0)</f>
        <v>0</v>
      </c>
      <c r="BH115" s="231">
        <f>IF(N115="sníž. přenesená",J115,0)</f>
        <v>0</v>
      </c>
      <c r="BI115" s="231">
        <f>IF(N115="nulová",J115,0)</f>
        <v>0</v>
      </c>
      <c r="BJ115" s="18" t="s">
        <v>80</v>
      </c>
      <c r="BK115" s="231">
        <f>ROUND(I115*H115,2)</f>
        <v>0</v>
      </c>
      <c r="BL115" s="18" t="s">
        <v>203</v>
      </c>
      <c r="BM115" s="230" t="s">
        <v>219</v>
      </c>
    </row>
    <row r="116" s="2" customFormat="1" ht="21.75" customHeight="1">
      <c r="A116" s="39"/>
      <c r="B116" s="40"/>
      <c r="C116" s="219" t="s">
        <v>220</v>
      </c>
      <c r="D116" s="219" t="s">
        <v>136</v>
      </c>
      <c r="E116" s="220" t="s">
        <v>221</v>
      </c>
      <c r="F116" s="221" t="s">
        <v>222</v>
      </c>
      <c r="G116" s="222" t="s">
        <v>223</v>
      </c>
      <c r="H116" s="223">
        <v>125</v>
      </c>
      <c r="I116" s="224"/>
      <c r="J116" s="225">
        <f>ROUND(I116*H116,2)</f>
        <v>0</v>
      </c>
      <c r="K116" s="221" t="s">
        <v>202</v>
      </c>
      <c r="L116" s="45"/>
      <c r="M116" s="226" t="s">
        <v>19</v>
      </c>
      <c r="N116" s="227" t="s">
        <v>43</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203</v>
      </c>
      <c r="AT116" s="230" t="s">
        <v>136</v>
      </c>
      <c r="AU116" s="230" t="s">
        <v>82</v>
      </c>
      <c r="AY116" s="18" t="s">
        <v>133</v>
      </c>
      <c r="BE116" s="231">
        <f>IF(N116="základní",J116,0)</f>
        <v>0</v>
      </c>
      <c r="BF116" s="231">
        <f>IF(N116="snížená",J116,0)</f>
        <v>0</v>
      </c>
      <c r="BG116" s="231">
        <f>IF(N116="zákl. přenesená",J116,0)</f>
        <v>0</v>
      </c>
      <c r="BH116" s="231">
        <f>IF(N116="sníž. přenesená",J116,0)</f>
        <v>0</v>
      </c>
      <c r="BI116" s="231">
        <f>IF(N116="nulová",J116,0)</f>
        <v>0</v>
      </c>
      <c r="BJ116" s="18" t="s">
        <v>80</v>
      </c>
      <c r="BK116" s="231">
        <f>ROUND(I116*H116,2)</f>
        <v>0</v>
      </c>
      <c r="BL116" s="18" t="s">
        <v>203</v>
      </c>
      <c r="BM116" s="230" t="s">
        <v>224</v>
      </c>
    </row>
    <row r="117" s="2" customFormat="1">
      <c r="A117" s="39"/>
      <c r="B117" s="40"/>
      <c r="C117" s="41"/>
      <c r="D117" s="242" t="s">
        <v>205</v>
      </c>
      <c r="E117" s="41"/>
      <c r="F117" s="243" t="s">
        <v>225</v>
      </c>
      <c r="G117" s="41"/>
      <c r="H117" s="41"/>
      <c r="I117" s="137"/>
      <c r="J117" s="41"/>
      <c r="K117" s="41"/>
      <c r="L117" s="45"/>
      <c r="M117" s="244"/>
      <c r="N117" s="245"/>
      <c r="O117" s="85"/>
      <c r="P117" s="85"/>
      <c r="Q117" s="85"/>
      <c r="R117" s="85"/>
      <c r="S117" s="85"/>
      <c r="T117" s="86"/>
      <c r="U117" s="39"/>
      <c r="V117" s="39"/>
      <c r="W117" s="39"/>
      <c r="X117" s="39"/>
      <c r="Y117" s="39"/>
      <c r="Z117" s="39"/>
      <c r="AA117" s="39"/>
      <c r="AB117" s="39"/>
      <c r="AC117" s="39"/>
      <c r="AD117" s="39"/>
      <c r="AE117" s="39"/>
      <c r="AT117" s="18" t="s">
        <v>205</v>
      </c>
      <c r="AU117" s="18" t="s">
        <v>82</v>
      </c>
    </row>
    <row r="118" s="2" customFormat="1" ht="21.75" customHeight="1">
      <c r="A118" s="39"/>
      <c r="B118" s="40"/>
      <c r="C118" s="219" t="s">
        <v>7</v>
      </c>
      <c r="D118" s="219" t="s">
        <v>136</v>
      </c>
      <c r="E118" s="220" t="s">
        <v>226</v>
      </c>
      <c r="F118" s="221" t="s">
        <v>227</v>
      </c>
      <c r="G118" s="222" t="s">
        <v>223</v>
      </c>
      <c r="H118" s="223">
        <v>125</v>
      </c>
      <c r="I118" s="224"/>
      <c r="J118" s="225">
        <f>ROUND(I118*H118,2)</f>
        <v>0</v>
      </c>
      <c r="K118" s="221" t="s">
        <v>202</v>
      </c>
      <c r="L118" s="45"/>
      <c r="M118" s="226" t="s">
        <v>19</v>
      </c>
      <c r="N118" s="227" t="s">
        <v>43</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203</v>
      </c>
      <c r="AT118" s="230" t="s">
        <v>136</v>
      </c>
      <c r="AU118" s="230" t="s">
        <v>82</v>
      </c>
      <c r="AY118" s="18" t="s">
        <v>133</v>
      </c>
      <c r="BE118" s="231">
        <f>IF(N118="základní",J118,0)</f>
        <v>0</v>
      </c>
      <c r="BF118" s="231">
        <f>IF(N118="snížená",J118,0)</f>
        <v>0</v>
      </c>
      <c r="BG118" s="231">
        <f>IF(N118="zákl. přenesená",J118,0)</f>
        <v>0</v>
      </c>
      <c r="BH118" s="231">
        <f>IF(N118="sníž. přenesená",J118,0)</f>
        <v>0</v>
      </c>
      <c r="BI118" s="231">
        <f>IF(N118="nulová",J118,0)</f>
        <v>0</v>
      </c>
      <c r="BJ118" s="18" t="s">
        <v>80</v>
      </c>
      <c r="BK118" s="231">
        <f>ROUND(I118*H118,2)</f>
        <v>0</v>
      </c>
      <c r="BL118" s="18" t="s">
        <v>203</v>
      </c>
      <c r="BM118" s="230" t="s">
        <v>228</v>
      </c>
    </row>
    <row r="119" s="2" customFormat="1">
      <c r="A119" s="39"/>
      <c r="B119" s="40"/>
      <c r="C119" s="41"/>
      <c r="D119" s="242" t="s">
        <v>205</v>
      </c>
      <c r="E119" s="41"/>
      <c r="F119" s="243" t="s">
        <v>225</v>
      </c>
      <c r="G119" s="41"/>
      <c r="H119" s="41"/>
      <c r="I119" s="137"/>
      <c r="J119" s="41"/>
      <c r="K119" s="41"/>
      <c r="L119" s="45"/>
      <c r="M119" s="244"/>
      <c r="N119" s="245"/>
      <c r="O119" s="85"/>
      <c r="P119" s="85"/>
      <c r="Q119" s="85"/>
      <c r="R119" s="85"/>
      <c r="S119" s="85"/>
      <c r="T119" s="86"/>
      <c r="U119" s="39"/>
      <c r="V119" s="39"/>
      <c r="W119" s="39"/>
      <c r="X119" s="39"/>
      <c r="Y119" s="39"/>
      <c r="Z119" s="39"/>
      <c r="AA119" s="39"/>
      <c r="AB119" s="39"/>
      <c r="AC119" s="39"/>
      <c r="AD119" s="39"/>
      <c r="AE119" s="39"/>
      <c r="AT119" s="18" t="s">
        <v>205</v>
      </c>
      <c r="AU119" s="18" t="s">
        <v>82</v>
      </c>
    </row>
    <row r="120" s="2" customFormat="1" ht="16.5" customHeight="1">
      <c r="A120" s="39"/>
      <c r="B120" s="40"/>
      <c r="C120" s="219" t="s">
        <v>229</v>
      </c>
      <c r="D120" s="219" t="s">
        <v>136</v>
      </c>
      <c r="E120" s="220" t="s">
        <v>230</v>
      </c>
      <c r="F120" s="221" t="s">
        <v>231</v>
      </c>
      <c r="G120" s="222" t="s">
        <v>232</v>
      </c>
      <c r="H120" s="223">
        <v>200</v>
      </c>
      <c r="I120" s="224"/>
      <c r="J120" s="225">
        <f>ROUND(I120*H120,2)</f>
        <v>0</v>
      </c>
      <c r="K120" s="221" t="s">
        <v>202</v>
      </c>
      <c r="L120" s="45"/>
      <c r="M120" s="226" t="s">
        <v>19</v>
      </c>
      <c r="N120" s="227" t="s">
        <v>43</v>
      </c>
      <c r="O120" s="85"/>
      <c r="P120" s="228">
        <f>O120*H120</f>
        <v>0</v>
      </c>
      <c r="Q120" s="228">
        <v>0.090130000000000002</v>
      </c>
      <c r="R120" s="228">
        <f>Q120*H120</f>
        <v>18.026</v>
      </c>
      <c r="S120" s="228">
        <v>0</v>
      </c>
      <c r="T120" s="229">
        <f>S120*H120</f>
        <v>0</v>
      </c>
      <c r="U120" s="39"/>
      <c r="V120" s="39"/>
      <c r="W120" s="39"/>
      <c r="X120" s="39"/>
      <c r="Y120" s="39"/>
      <c r="Z120" s="39"/>
      <c r="AA120" s="39"/>
      <c r="AB120" s="39"/>
      <c r="AC120" s="39"/>
      <c r="AD120" s="39"/>
      <c r="AE120" s="39"/>
      <c r="AR120" s="230" t="s">
        <v>203</v>
      </c>
      <c r="AT120" s="230" t="s">
        <v>136</v>
      </c>
      <c r="AU120" s="230" t="s">
        <v>82</v>
      </c>
      <c r="AY120" s="18" t="s">
        <v>133</v>
      </c>
      <c r="BE120" s="231">
        <f>IF(N120="základní",J120,0)</f>
        <v>0</v>
      </c>
      <c r="BF120" s="231">
        <f>IF(N120="snížená",J120,0)</f>
        <v>0</v>
      </c>
      <c r="BG120" s="231">
        <f>IF(N120="zákl. přenesená",J120,0)</f>
        <v>0</v>
      </c>
      <c r="BH120" s="231">
        <f>IF(N120="sníž. přenesená",J120,0)</f>
        <v>0</v>
      </c>
      <c r="BI120" s="231">
        <f>IF(N120="nulová",J120,0)</f>
        <v>0</v>
      </c>
      <c r="BJ120" s="18" t="s">
        <v>80</v>
      </c>
      <c r="BK120" s="231">
        <f>ROUND(I120*H120,2)</f>
        <v>0</v>
      </c>
      <c r="BL120" s="18" t="s">
        <v>203</v>
      </c>
      <c r="BM120" s="230" t="s">
        <v>233</v>
      </c>
    </row>
    <row r="121" s="2" customFormat="1">
      <c r="A121" s="39"/>
      <c r="B121" s="40"/>
      <c r="C121" s="41"/>
      <c r="D121" s="242" t="s">
        <v>205</v>
      </c>
      <c r="E121" s="41"/>
      <c r="F121" s="243" t="s">
        <v>234</v>
      </c>
      <c r="G121" s="41"/>
      <c r="H121" s="41"/>
      <c r="I121" s="137"/>
      <c r="J121" s="41"/>
      <c r="K121" s="41"/>
      <c r="L121" s="45"/>
      <c r="M121" s="244"/>
      <c r="N121" s="245"/>
      <c r="O121" s="85"/>
      <c r="P121" s="85"/>
      <c r="Q121" s="85"/>
      <c r="R121" s="85"/>
      <c r="S121" s="85"/>
      <c r="T121" s="86"/>
      <c r="U121" s="39"/>
      <c r="V121" s="39"/>
      <c r="W121" s="39"/>
      <c r="X121" s="39"/>
      <c r="Y121" s="39"/>
      <c r="Z121" s="39"/>
      <c r="AA121" s="39"/>
      <c r="AB121" s="39"/>
      <c r="AC121" s="39"/>
      <c r="AD121" s="39"/>
      <c r="AE121" s="39"/>
      <c r="AT121" s="18" t="s">
        <v>205</v>
      </c>
      <c r="AU121" s="18" t="s">
        <v>82</v>
      </c>
    </row>
    <row r="122" s="2" customFormat="1" ht="16.5" customHeight="1">
      <c r="A122" s="39"/>
      <c r="B122" s="40"/>
      <c r="C122" s="219" t="s">
        <v>235</v>
      </c>
      <c r="D122" s="219" t="s">
        <v>136</v>
      </c>
      <c r="E122" s="220" t="s">
        <v>236</v>
      </c>
      <c r="F122" s="221" t="s">
        <v>237</v>
      </c>
      <c r="G122" s="222" t="s">
        <v>223</v>
      </c>
      <c r="H122" s="223">
        <v>66.563000000000002</v>
      </c>
      <c r="I122" s="224"/>
      <c r="J122" s="225">
        <f>ROUND(I122*H122,2)</f>
        <v>0</v>
      </c>
      <c r="K122" s="221" t="s">
        <v>202</v>
      </c>
      <c r="L122" s="45"/>
      <c r="M122" s="226" t="s">
        <v>19</v>
      </c>
      <c r="N122" s="227" t="s">
        <v>43</v>
      </c>
      <c r="O122" s="85"/>
      <c r="P122" s="228">
        <f>O122*H122</f>
        <v>0</v>
      </c>
      <c r="Q122" s="228">
        <v>2.2563399999999998</v>
      </c>
      <c r="R122" s="228">
        <f>Q122*H122</f>
        <v>150.18875942</v>
      </c>
      <c r="S122" s="228">
        <v>0</v>
      </c>
      <c r="T122" s="229">
        <f>S122*H122</f>
        <v>0</v>
      </c>
      <c r="U122" s="39"/>
      <c r="V122" s="39"/>
      <c r="W122" s="39"/>
      <c r="X122" s="39"/>
      <c r="Y122" s="39"/>
      <c r="Z122" s="39"/>
      <c r="AA122" s="39"/>
      <c r="AB122" s="39"/>
      <c r="AC122" s="39"/>
      <c r="AD122" s="39"/>
      <c r="AE122" s="39"/>
      <c r="AR122" s="230" t="s">
        <v>203</v>
      </c>
      <c r="AT122" s="230" t="s">
        <v>136</v>
      </c>
      <c r="AU122" s="230" t="s">
        <v>82</v>
      </c>
      <c r="AY122" s="18" t="s">
        <v>133</v>
      </c>
      <c r="BE122" s="231">
        <f>IF(N122="základní",J122,0)</f>
        <v>0</v>
      </c>
      <c r="BF122" s="231">
        <f>IF(N122="snížená",J122,0)</f>
        <v>0</v>
      </c>
      <c r="BG122" s="231">
        <f>IF(N122="zákl. přenesená",J122,0)</f>
        <v>0</v>
      </c>
      <c r="BH122" s="231">
        <f>IF(N122="sníž. přenesená",J122,0)</f>
        <v>0</v>
      </c>
      <c r="BI122" s="231">
        <f>IF(N122="nulová",J122,0)</f>
        <v>0</v>
      </c>
      <c r="BJ122" s="18" t="s">
        <v>80</v>
      </c>
      <c r="BK122" s="231">
        <f>ROUND(I122*H122,2)</f>
        <v>0</v>
      </c>
      <c r="BL122" s="18" t="s">
        <v>203</v>
      </c>
      <c r="BM122" s="230" t="s">
        <v>238</v>
      </c>
    </row>
    <row r="123" s="2" customFormat="1">
      <c r="A123" s="39"/>
      <c r="B123" s="40"/>
      <c r="C123" s="41"/>
      <c r="D123" s="242" t="s">
        <v>205</v>
      </c>
      <c r="E123" s="41"/>
      <c r="F123" s="243" t="s">
        <v>239</v>
      </c>
      <c r="G123" s="41"/>
      <c r="H123" s="41"/>
      <c r="I123" s="137"/>
      <c r="J123" s="41"/>
      <c r="K123" s="41"/>
      <c r="L123" s="45"/>
      <c r="M123" s="244"/>
      <c r="N123" s="245"/>
      <c r="O123" s="85"/>
      <c r="P123" s="85"/>
      <c r="Q123" s="85"/>
      <c r="R123" s="85"/>
      <c r="S123" s="85"/>
      <c r="T123" s="86"/>
      <c r="U123" s="39"/>
      <c r="V123" s="39"/>
      <c r="W123" s="39"/>
      <c r="X123" s="39"/>
      <c r="Y123" s="39"/>
      <c r="Z123" s="39"/>
      <c r="AA123" s="39"/>
      <c r="AB123" s="39"/>
      <c r="AC123" s="39"/>
      <c r="AD123" s="39"/>
      <c r="AE123" s="39"/>
      <c r="AT123" s="18" t="s">
        <v>205</v>
      </c>
      <c r="AU123" s="18" t="s">
        <v>82</v>
      </c>
    </row>
    <row r="124" s="13" customFormat="1">
      <c r="A124" s="13"/>
      <c r="B124" s="246"/>
      <c r="C124" s="247"/>
      <c r="D124" s="242" t="s">
        <v>240</v>
      </c>
      <c r="E124" s="248" t="s">
        <v>19</v>
      </c>
      <c r="F124" s="249" t="s">
        <v>241</v>
      </c>
      <c r="G124" s="247"/>
      <c r="H124" s="250">
        <v>66.563000000000002</v>
      </c>
      <c r="I124" s="251"/>
      <c r="J124" s="247"/>
      <c r="K124" s="247"/>
      <c r="L124" s="252"/>
      <c r="M124" s="253"/>
      <c r="N124" s="254"/>
      <c r="O124" s="254"/>
      <c r="P124" s="254"/>
      <c r="Q124" s="254"/>
      <c r="R124" s="254"/>
      <c r="S124" s="254"/>
      <c r="T124" s="255"/>
      <c r="U124" s="13"/>
      <c r="V124" s="13"/>
      <c r="W124" s="13"/>
      <c r="X124" s="13"/>
      <c r="Y124" s="13"/>
      <c r="Z124" s="13"/>
      <c r="AA124" s="13"/>
      <c r="AB124" s="13"/>
      <c r="AC124" s="13"/>
      <c r="AD124" s="13"/>
      <c r="AE124" s="13"/>
      <c r="AT124" s="256" t="s">
        <v>240</v>
      </c>
      <c r="AU124" s="256" t="s">
        <v>82</v>
      </c>
      <c r="AV124" s="13" t="s">
        <v>82</v>
      </c>
      <c r="AW124" s="13" t="s">
        <v>33</v>
      </c>
      <c r="AX124" s="13" t="s">
        <v>80</v>
      </c>
      <c r="AY124" s="256" t="s">
        <v>133</v>
      </c>
    </row>
    <row r="125" s="2" customFormat="1" ht="16.5" customHeight="1">
      <c r="A125" s="39"/>
      <c r="B125" s="40"/>
      <c r="C125" s="232" t="s">
        <v>242</v>
      </c>
      <c r="D125" s="232" t="s">
        <v>130</v>
      </c>
      <c r="E125" s="233" t="s">
        <v>243</v>
      </c>
      <c r="F125" s="234" t="s">
        <v>244</v>
      </c>
      <c r="G125" s="235" t="s">
        <v>223</v>
      </c>
      <c r="H125" s="236">
        <v>66.536000000000001</v>
      </c>
      <c r="I125" s="237"/>
      <c r="J125" s="238">
        <f>ROUND(I125*H125,2)</f>
        <v>0</v>
      </c>
      <c r="K125" s="234" t="s">
        <v>202</v>
      </c>
      <c r="L125" s="239"/>
      <c r="M125" s="240" t="s">
        <v>19</v>
      </c>
      <c r="N125" s="241" t="s">
        <v>43</v>
      </c>
      <c r="O125" s="85"/>
      <c r="P125" s="228">
        <f>O125*H125</f>
        <v>0</v>
      </c>
      <c r="Q125" s="228">
        <v>2.234</v>
      </c>
      <c r="R125" s="228">
        <f>Q125*H125</f>
        <v>148.641424</v>
      </c>
      <c r="S125" s="228">
        <v>0</v>
      </c>
      <c r="T125" s="229">
        <f>S125*H125</f>
        <v>0</v>
      </c>
      <c r="U125" s="39"/>
      <c r="V125" s="39"/>
      <c r="W125" s="39"/>
      <c r="X125" s="39"/>
      <c r="Y125" s="39"/>
      <c r="Z125" s="39"/>
      <c r="AA125" s="39"/>
      <c r="AB125" s="39"/>
      <c r="AC125" s="39"/>
      <c r="AD125" s="39"/>
      <c r="AE125" s="39"/>
      <c r="AR125" s="230" t="s">
        <v>148</v>
      </c>
      <c r="AT125" s="230" t="s">
        <v>130</v>
      </c>
      <c r="AU125" s="230" t="s">
        <v>82</v>
      </c>
      <c r="AY125" s="18" t="s">
        <v>133</v>
      </c>
      <c r="BE125" s="231">
        <f>IF(N125="základní",J125,0)</f>
        <v>0</v>
      </c>
      <c r="BF125" s="231">
        <f>IF(N125="snížená",J125,0)</f>
        <v>0</v>
      </c>
      <c r="BG125" s="231">
        <f>IF(N125="zákl. přenesená",J125,0)</f>
        <v>0</v>
      </c>
      <c r="BH125" s="231">
        <f>IF(N125="sníž. přenesená",J125,0)</f>
        <v>0</v>
      </c>
      <c r="BI125" s="231">
        <f>IF(N125="nulová",J125,0)</f>
        <v>0</v>
      </c>
      <c r="BJ125" s="18" t="s">
        <v>80</v>
      </c>
      <c r="BK125" s="231">
        <f>ROUND(I125*H125,2)</f>
        <v>0</v>
      </c>
      <c r="BL125" s="18" t="s">
        <v>148</v>
      </c>
      <c r="BM125" s="230" t="s">
        <v>245</v>
      </c>
    </row>
    <row r="126" s="2" customFormat="1" ht="33" customHeight="1">
      <c r="A126" s="39"/>
      <c r="B126" s="40"/>
      <c r="C126" s="219" t="s">
        <v>246</v>
      </c>
      <c r="D126" s="219" t="s">
        <v>136</v>
      </c>
      <c r="E126" s="220" t="s">
        <v>247</v>
      </c>
      <c r="F126" s="221" t="s">
        <v>248</v>
      </c>
      <c r="G126" s="222" t="s">
        <v>139</v>
      </c>
      <c r="H126" s="223">
        <v>7</v>
      </c>
      <c r="I126" s="224"/>
      <c r="J126" s="225">
        <f>ROUND(I126*H126,2)</f>
        <v>0</v>
      </c>
      <c r="K126" s="221" t="s">
        <v>202</v>
      </c>
      <c r="L126" s="45"/>
      <c r="M126" s="226" t="s">
        <v>19</v>
      </c>
      <c r="N126" s="227" t="s">
        <v>43</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203</v>
      </c>
      <c r="AT126" s="230" t="s">
        <v>136</v>
      </c>
      <c r="AU126" s="230" t="s">
        <v>82</v>
      </c>
      <c r="AY126" s="18" t="s">
        <v>133</v>
      </c>
      <c r="BE126" s="231">
        <f>IF(N126="základní",J126,0)</f>
        <v>0</v>
      </c>
      <c r="BF126" s="231">
        <f>IF(N126="snížená",J126,0)</f>
        <v>0</v>
      </c>
      <c r="BG126" s="231">
        <f>IF(N126="zákl. přenesená",J126,0)</f>
        <v>0</v>
      </c>
      <c r="BH126" s="231">
        <f>IF(N126="sníž. přenesená",J126,0)</f>
        <v>0</v>
      </c>
      <c r="BI126" s="231">
        <f>IF(N126="nulová",J126,0)</f>
        <v>0</v>
      </c>
      <c r="BJ126" s="18" t="s">
        <v>80</v>
      </c>
      <c r="BK126" s="231">
        <f>ROUND(I126*H126,2)</f>
        <v>0</v>
      </c>
      <c r="BL126" s="18" t="s">
        <v>203</v>
      </c>
      <c r="BM126" s="230" t="s">
        <v>249</v>
      </c>
    </row>
    <row r="127" s="2" customFormat="1">
      <c r="A127" s="39"/>
      <c r="B127" s="40"/>
      <c r="C127" s="41"/>
      <c r="D127" s="242" t="s">
        <v>205</v>
      </c>
      <c r="E127" s="41"/>
      <c r="F127" s="243" t="s">
        <v>206</v>
      </c>
      <c r="G127" s="41"/>
      <c r="H127" s="41"/>
      <c r="I127" s="137"/>
      <c r="J127" s="41"/>
      <c r="K127" s="41"/>
      <c r="L127" s="45"/>
      <c r="M127" s="244"/>
      <c r="N127" s="245"/>
      <c r="O127" s="85"/>
      <c r="P127" s="85"/>
      <c r="Q127" s="85"/>
      <c r="R127" s="85"/>
      <c r="S127" s="85"/>
      <c r="T127" s="86"/>
      <c r="U127" s="39"/>
      <c r="V127" s="39"/>
      <c r="W127" s="39"/>
      <c r="X127" s="39"/>
      <c r="Y127" s="39"/>
      <c r="Z127" s="39"/>
      <c r="AA127" s="39"/>
      <c r="AB127" s="39"/>
      <c r="AC127" s="39"/>
      <c r="AD127" s="39"/>
      <c r="AE127" s="39"/>
      <c r="AT127" s="18" t="s">
        <v>205</v>
      </c>
      <c r="AU127" s="18" t="s">
        <v>82</v>
      </c>
    </row>
    <row r="128" s="2" customFormat="1" ht="33" customHeight="1">
      <c r="A128" s="39"/>
      <c r="B128" s="40"/>
      <c r="C128" s="219" t="s">
        <v>250</v>
      </c>
      <c r="D128" s="219" t="s">
        <v>136</v>
      </c>
      <c r="E128" s="220" t="s">
        <v>251</v>
      </c>
      <c r="F128" s="221" t="s">
        <v>252</v>
      </c>
      <c r="G128" s="222" t="s">
        <v>139</v>
      </c>
      <c r="H128" s="223">
        <v>16</v>
      </c>
      <c r="I128" s="224"/>
      <c r="J128" s="225">
        <f>ROUND(I128*H128,2)</f>
        <v>0</v>
      </c>
      <c r="K128" s="221" t="s">
        <v>202</v>
      </c>
      <c r="L128" s="45"/>
      <c r="M128" s="226" t="s">
        <v>19</v>
      </c>
      <c r="N128" s="227" t="s">
        <v>43</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203</v>
      </c>
      <c r="AT128" s="230" t="s">
        <v>136</v>
      </c>
      <c r="AU128" s="230" t="s">
        <v>82</v>
      </c>
      <c r="AY128" s="18" t="s">
        <v>133</v>
      </c>
      <c r="BE128" s="231">
        <f>IF(N128="základní",J128,0)</f>
        <v>0</v>
      </c>
      <c r="BF128" s="231">
        <f>IF(N128="snížená",J128,0)</f>
        <v>0</v>
      </c>
      <c r="BG128" s="231">
        <f>IF(N128="zákl. přenesená",J128,0)</f>
        <v>0</v>
      </c>
      <c r="BH128" s="231">
        <f>IF(N128="sníž. přenesená",J128,0)</f>
        <v>0</v>
      </c>
      <c r="BI128" s="231">
        <f>IF(N128="nulová",J128,0)</f>
        <v>0</v>
      </c>
      <c r="BJ128" s="18" t="s">
        <v>80</v>
      </c>
      <c r="BK128" s="231">
        <f>ROUND(I128*H128,2)</f>
        <v>0</v>
      </c>
      <c r="BL128" s="18" t="s">
        <v>203</v>
      </c>
      <c r="BM128" s="230" t="s">
        <v>253</v>
      </c>
    </row>
    <row r="129" s="2" customFormat="1">
      <c r="A129" s="39"/>
      <c r="B129" s="40"/>
      <c r="C129" s="41"/>
      <c r="D129" s="242" t="s">
        <v>205</v>
      </c>
      <c r="E129" s="41"/>
      <c r="F129" s="243" t="s">
        <v>206</v>
      </c>
      <c r="G129" s="41"/>
      <c r="H129" s="41"/>
      <c r="I129" s="137"/>
      <c r="J129" s="41"/>
      <c r="K129" s="41"/>
      <c r="L129" s="45"/>
      <c r="M129" s="244"/>
      <c r="N129" s="245"/>
      <c r="O129" s="85"/>
      <c r="P129" s="85"/>
      <c r="Q129" s="85"/>
      <c r="R129" s="85"/>
      <c r="S129" s="85"/>
      <c r="T129" s="86"/>
      <c r="U129" s="39"/>
      <c r="V129" s="39"/>
      <c r="W129" s="39"/>
      <c r="X129" s="39"/>
      <c r="Y129" s="39"/>
      <c r="Z129" s="39"/>
      <c r="AA129" s="39"/>
      <c r="AB129" s="39"/>
      <c r="AC129" s="39"/>
      <c r="AD129" s="39"/>
      <c r="AE129" s="39"/>
      <c r="AT129" s="18" t="s">
        <v>205</v>
      </c>
      <c r="AU129" s="18" t="s">
        <v>82</v>
      </c>
    </row>
    <row r="130" s="12" customFormat="1" ht="22.8" customHeight="1">
      <c r="A130" s="12"/>
      <c r="B130" s="203"/>
      <c r="C130" s="204"/>
      <c r="D130" s="205" t="s">
        <v>71</v>
      </c>
      <c r="E130" s="217" t="s">
        <v>254</v>
      </c>
      <c r="F130" s="217" t="s">
        <v>255</v>
      </c>
      <c r="G130" s="204"/>
      <c r="H130" s="204"/>
      <c r="I130" s="207"/>
      <c r="J130" s="218">
        <f>BK130</f>
        <v>0</v>
      </c>
      <c r="K130" s="204"/>
      <c r="L130" s="209"/>
      <c r="M130" s="210"/>
      <c r="N130" s="211"/>
      <c r="O130" s="211"/>
      <c r="P130" s="212">
        <f>P131+SUM(P132:P135)</f>
        <v>0</v>
      </c>
      <c r="Q130" s="211"/>
      <c r="R130" s="212">
        <f>R131+SUM(R132:R135)</f>
        <v>0</v>
      </c>
      <c r="S130" s="211"/>
      <c r="T130" s="213">
        <f>T131+SUM(T132:T135)</f>
        <v>0</v>
      </c>
      <c r="U130" s="12"/>
      <c r="V130" s="12"/>
      <c r="W130" s="12"/>
      <c r="X130" s="12"/>
      <c r="Y130" s="12"/>
      <c r="Z130" s="12"/>
      <c r="AA130" s="12"/>
      <c r="AB130" s="12"/>
      <c r="AC130" s="12"/>
      <c r="AD130" s="12"/>
      <c r="AE130" s="12"/>
      <c r="AR130" s="214" t="s">
        <v>132</v>
      </c>
      <c r="AT130" s="215" t="s">
        <v>71</v>
      </c>
      <c r="AU130" s="215" t="s">
        <v>80</v>
      </c>
      <c r="AY130" s="214" t="s">
        <v>133</v>
      </c>
      <c r="BK130" s="216">
        <f>BK131+SUM(BK132:BK135)</f>
        <v>0</v>
      </c>
    </row>
    <row r="131" s="2" customFormat="1" ht="33" customHeight="1">
      <c r="A131" s="39"/>
      <c r="B131" s="40"/>
      <c r="C131" s="219" t="s">
        <v>256</v>
      </c>
      <c r="D131" s="219" t="s">
        <v>136</v>
      </c>
      <c r="E131" s="220" t="s">
        <v>257</v>
      </c>
      <c r="F131" s="221" t="s">
        <v>258</v>
      </c>
      <c r="G131" s="222" t="s">
        <v>259</v>
      </c>
      <c r="H131" s="223">
        <v>1500</v>
      </c>
      <c r="I131" s="224"/>
      <c r="J131" s="225">
        <f>ROUND(I131*H131,2)</f>
        <v>0</v>
      </c>
      <c r="K131" s="221" t="s">
        <v>140</v>
      </c>
      <c r="L131" s="45"/>
      <c r="M131" s="226" t="s">
        <v>19</v>
      </c>
      <c r="N131" s="227" t="s">
        <v>43</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141</v>
      </c>
      <c r="AT131" s="230" t="s">
        <v>136</v>
      </c>
      <c r="AU131" s="230" t="s">
        <v>82</v>
      </c>
      <c r="AY131" s="18" t="s">
        <v>133</v>
      </c>
      <c r="BE131" s="231">
        <f>IF(N131="základní",J131,0)</f>
        <v>0</v>
      </c>
      <c r="BF131" s="231">
        <f>IF(N131="snížená",J131,0)</f>
        <v>0</v>
      </c>
      <c r="BG131" s="231">
        <f>IF(N131="zákl. přenesená",J131,0)</f>
        <v>0</v>
      </c>
      <c r="BH131" s="231">
        <f>IF(N131="sníž. přenesená",J131,0)</f>
        <v>0</v>
      </c>
      <c r="BI131" s="231">
        <f>IF(N131="nulová",J131,0)</f>
        <v>0</v>
      </c>
      <c r="BJ131" s="18" t="s">
        <v>80</v>
      </c>
      <c r="BK131" s="231">
        <f>ROUND(I131*H131,2)</f>
        <v>0</v>
      </c>
      <c r="BL131" s="18" t="s">
        <v>141</v>
      </c>
      <c r="BM131" s="230" t="s">
        <v>260</v>
      </c>
    </row>
    <row r="132" s="2" customFormat="1" ht="21.75" customHeight="1">
      <c r="A132" s="39"/>
      <c r="B132" s="40"/>
      <c r="C132" s="232" t="s">
        <v>261</v>
      </c>
      <c r="D132" s="232" t="s">
        <v>130</v>
      </c>
      <c r="E132" s="233" t="s">
        <v>262</v>
      </c>
      <c r="F132" s="234" t="s">
        <v>263</v>
      </c>
      <c r="G132" s="235" t="s">
        <v>259</v>
      </c>
      <c r="H132" s="236">
        <v>1500</v>
      </c>
      <c r="I132" s="237"/>
      <c r="J132" s="238">
        <f>ROUND(I132*H132,2)</f>
        <v>0</v>
      </c>
      <c r="K132" s="234" t="s">
        <v>140</v>
      </c>
      <c r="L132" s="239"/>
      <c r="M132" s="240" t="s">
        <v>19</v>
      </c>
      <c r="N132" s="241" t="s">
        <v>43</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148</v>
      </c>
      <c r="AT132" s="230" t="s">
        <v>130</v>
      </c>
      <c r="AU132" s="230" t="s">
        <v>82</v>
      </c>
      <c r="AY132" s="18" t="s">
        <v>133</v>
      </c>
      <c r="BE132" s="231">
        <f>IF(N132="základní",J132,0)</f>
        <v>0</v>
      </c>
      <c r="BF132" s="231">
        <f>IF(N132="snížená",J132,0)</f>
        <v>0</v>
      </c>
      <c r="BG132" s="231">
        <f>IF(N132="zákl. přenesená",J132,0)</f>
        <v>0</v>
      </c>
      <c r="BH132" s="231">
        <f>IF(N132="sníž. přenesená",J132,0)</f>
        <v>0</v>
      </c>
      <c r="BI132" s="231">
        <f>IF(N132="nulová",J132,0)</f>
        <v>0</v>
      </c>
      <c r="BJ132" s="18" t="s">
        <v>80</v>
      </c>
      <c r="BK132" s="231">
        <f>ROUND(I132*H132,2)</f>
        <v>0</v>
      </c>
      <c r="BL132" s="18" t="s">
        <v>148</v>
      </c>
      <c r="BM132" s="230" t="s">
        <v>264</v>
      </c>
    </row>
    <row r="133" s="2" customFormat="1" ht="21.75" customHeight="1">
      <c r="A133" s="39"/>
      <c r="B133" s="40"/>
      <c r="C133" s="219" t="s">
        <v>265</v>
      </c>
      <c r="D133" s="219" t="s">
        <v>136</v>
      </c>
      <c r="E133" s="220" t="s">
        <v>266</v>
      </c>
      <c r="F133" s="221" t="s">
        <v>267</v>
      </c>
      <c r="G133" s="222" t="s">
        <v>139</v>
      </c>
      <c r="H133" s="223">
        <v>120</v>
      </c>
      <c r="I133" s="224"/>
      <c r="J133" s="225">
        <f>ROUND(I133*H133,2)</f>
        <v>0</v>
      </c>
      <c r="K133" s="221" t="s">
        <v>140</v>
      </c>
      <c r="L133" s="45"/>
      <c r="M133" s="226" t="s">
        <v>19</v>
      </c>
      <c r="N133" s="227" t="s">
        <v>43</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141</v>
      </c>
      <c r="AT133" s="230" t="s">
        <v>136</v>
      </c>
      <c r="AU133" s="230" t="s">
        <v>82</v>
      </c>
      <c r="AY133" s="18" t="s">
        <v>133</v>
      </c>
      <c r="BE133" s="231">
        <f>IF(N133="základní",J133,0)</f>
        <v>0</v>
      </c>
      <c r="BF133" s="231">
        <f>IF(N133="snížená",J133,0)</f>
        <v>0</v>
      </c>
      <c r="BG133" s="231">
        <f>IF(N133="zákl. přenesená",J133,0)</f>
        <v>0</v>
      </c>
      <c r="BH133" s="231">
        <f>IF(N133="sníž. přenesená",J133,0)</f>
        <v>0</v>
      </c>
      <c r="BI133" s="231">
        <f>IF(N133="nulová",J133,0)</f>
        <v>0</v>
      </c>
      <c r="BJ133" s="18" t="s">
        <v>80</v>
      </c>
      <c r="BK133" s="231">
        <f>ROUND(I133*H133,2)</f>
        <v>0</v>
      </c>
      <c r="BL133" s="18" t="s">
        <v>141</v>
      </c>
      <c r="BM133" s="230" t="s">
        <v>268</v>
      </c>
    </row>
    <row r="134" s="2" customFormat="1" ht="21.75" customHeight="1">
      <c r="A134" s="39"/>
      <c r="B134" s="40"/>
      <c r="C134" s="232" t="s">
        <v>269</v>
      </c>
      <c r="D134" s="232" t="s">
        <v>130</v>
      </c>
      <c r="E134" s="233" t="s">
        <v>270</v>
      </c>
      <c r="F134" s="234" t="s">
        <v>271</v>
      </c>
      <c r="G134" s="235" t="s">
        <v>139</v>
      </c>
      <c r="H134" s="236">
        <v>120</v>
      </c>
      <c r="I134" s="237"/>
      <c r="J134" s="238">
        <f>ROUND(I134*H134,2)</f>
        <v>0</v>
      </c>
      <c r="K134" s="234" t="s">
        <v>140</v>
      </c>
      <c r="L134" s="239"/>
      <c r="M134" s="240" t="s">
        <v>19</v>
      </c>
      <c r="N134" s="241" t="s">
        <v>43</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148</v>
      </c>
      <c r="AT134" s="230" t="s">
        <v>130</v>
      </c>
      <c r="AU134" s="230" t="s">
        <v>82</v>
      </c>
      <c r="AY134" s="18" t="s">
        <v>133</v>
      </c>
      <c r="BE134" s="231">
        <f>IF(N134="základní",J134,0)</f>
        <v>0</v>
      </c>
      <c r="BF134" s="231">
        <f>IF(N134="snížená",J134,0)</f>
        <v>0</v>
      </c>
      <c r="BG134" s="231">
        <f>IF(N134="zákl. přenesená",J134,0)</f>
        <v>0</v>
      </c>
      <c r="BH134" s="231">
        <f>IF(N134="sníž. přenesená",J134,0)</f>
        <v>0</v>
      </c>
      <c r="BI134" s="231">
        <f>IF(N134="nulová",J134,0)</f>
        <v>0</v>
      </c>
      <c r="BJ134" s="18" t="s">
        <v>80</v>
      </c>
      <c r="BK134" s="231">
        <f>ROUND(I134*H134,2)</f>
        <v>0</v>
      </c>
      <c r="BL134" s="18" t="s">
        <v>148</v>
      </c>
      <c r="BM134" s="230" t="s">
        <v>272</v>
      </c>
    </row>
    <row r="135" s="12" customFormat="1" ht="20.88" customHeight="1">
      <c r="A135" s="12"/>
      <c r="B135" s="203"/>
      <c r="C135" s="204"/>
      <c r="D135" s="205" t="s">
        <v>71</v>
      </c>
      <c r="E135" s="217" t="s">
        <v>273</v>
      </c>
      <c r="F135" s="217" t="s">
        <v>274</v>
      </c>
      <c r="G135" s="204"/>
      <c r="H135" s="204"/>
      <c r="I135" s="207"/>
      <c r="J135" s="218">
        <f>BK135</f>
        <v>0</v>
      </c>
      <c r="K135" s="204"/>
      <c r="L135" s="209"/>
      <c r="M135" s="210"/>
      <c r="N135" s="211"/>
      <c r="O135" s="211"/>
      <c r="P135" s="212">
        <f>SUM(P136:P139)</f>
        <v>0</v>
      </c>
      <c r="Q135" s="211"/>
      <c r="R135" s="212">
        <f>SUM(R136:R139)</f>
        <v>0</v>
      </c>
      <c r="S135" s="211"/>
      <c r="T135" s="213">
        <f>SUM(T136:T139)</f>
        <v>0</v>
      </c>
      <c r="U135" s="12"/>
      <c r="V135" s="12"/>
      <c r="W135" s="12"/>
      <c r="X135" s="12"/>
      <c r="Y135" s="12"/>
      <c r="Z135" s="12"/>
      <c r="AA135" s="12"/>
      <c r="AB135" s="12"/>
      <c r="AC135" s="12"/>
      <c r="AD135" s="12"/>
      <c r="AE135" s="12"/>
      <c r="AR135" s="214" t="s">
        <v>80</v>
      </c>
      <c r="AT135" s="215" t="s">
        <v>71</v>
      </c>
      <c r="AU135" s="215" t="s">
        <v>82</v>
      </c>
      <c r="AY135" s="214" t="s">
        <v>133</v>
      </c>
      <c r="BK135" s="216">
        <f>SUM(BK136:BK139)</f>
        <v>0</v>
      </c>
    </row>
    <row r="136" s="2" customFormat="1" ht="21.75" customHeight="1">
      <c r="A136" s="39"/>
      <c r="B136" s="40"/>
      <c r="C136" s="219" t="s">
        <v>275</v>
      </c>
      <c r="D136" s="219" t="s">
        <v>136</v>
      </c>
      <c r="E136" s="220" t="s">
        <v>276</v>
      </c>
      <c r="F136" s="221" t="s">
        <v>277</v>
      </c>
      <c r="G136" s="222" t="s">
        <v>139</v>
      </c>
      <c r="H136" s="223">
        <v>3</v>
      </c>
      <c r="I136" s="224"/>
      <c r="J136" s="225">
        <f>ROUND(I136*H136,2)</f>
        <v>0</v>
      </c>
      <c r="K136" s="221" t="s">
        <v>140</v>
      </c>
      <c r="L136" s="45"/>
      <c r="M136" s="226" t="s">
        <v>19</v>
      </c>
      <c r="N136" s="227" t="s">
        <v>43</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203</v>
      </c>
      <c r="AT136" s="230" t="s">
        <v>136</v>
      </c>
      <c r="AU136" s="230" t="s">
        <v>132</v>
      </c>
      <c r="AY136" s="18" t="s">
        <v>133</v>
      </c>
      <c r="BE136" s="231">
        <f>IF(N136="základní",J136,0)</f>
        <v>0</v>
      </c>
      <c r="BF136" s="231">
        <f>IF(N136="snížená",J136,0)</f>
        <v>0</v>
      </c>
      <c r="BG136" s="231">
        <f>IF(N136="zákl. přenesená",J136,0)</f>
        <v>0</v>
      </c>
      <c r="BH136" s="231">
        <f>IF(N136="sníž. přenesená",J136,0)</f>
        <v>0</v>
      </c>
      <c r="BI136" s="231">
        <f>IF(N136="nulová",J136,0)</f>
        <v>0</v>
      </c>
      <c r="BJ136" s="18" t="s">
        <v>80</v>
      </c>
      <c r="BK136" s="231">
        <f>ROUND(I136*H136,2)</f>
        <v>0</v>
      </c>
      <c r="BL136" s="18" t="s">
        <v>203</v>
      </c>
      <c r="BM136" s="230" t="s">
        <v>278</v>
      </c>
    </row>
    <row r="137" s="2" customFormat="1" ht="21.75" customHeight="1">
      <c r="A137" s="39"/>
      <c r="B137" s="40"/>
      <c r="C137" s="232" t="s">
        <v>279</v>
      </c>
      <c r="D137" s="232" t="s">
        <v>130</v>
      </c>
      <c r="E137" s="233" t="s">
        <v>280</v>
      </c>
      <c r="F137" s="234" t="s">
        <v>281</v>
      </c>
      <c r="G137" s="235" t="s">
        <v>139</v>
      </c>
      <c r="H137" s="236">
        <v>3</v>
      </c>
      <c r="I137" s="237"/>
      <c r="J137" s="238">
        <f>ROUND(I137*H137,2)</f>
        <v>0</v>
      </c>
      <c r="K137" s="234" t="s">
        <v>140</v>
      </c>
      <c r="L137" s="239"/>
      <c r="M137" s="240" t="s">
        <v>19</v>
      </c>
      <c r="N137" s="241" t="s">
        <v>43</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148</v>
      </c>
      <c r="AT137" s="230" t="s">
        <v>130</v>
      </c>
      <c r="AU137" s="230" t="s">
        <v>132</v>
      </c>
      <c r="AY137" s="18" t="s">
        <v>133</v>
      </c>
      <c r="BE137" s="231">
        <f>IF(N137="základní",J137,0)</f>
        <v>0</v>
      </c>
      <c r="BF137" s="231">
        <f>IF(N137="snížená",J137,0)</f>
        <v>0</v>
      </c>
      <c r="BG137" s="231">
        <f>IF(N137="zákl. přenesená",J137,0)</f>
        <v>0</v>
      </c>
      <c r="BH137" s="231">
        <f>IF(N137="sníž. přenesená",J137,0)</f>
        <v>0</v>
      </c>
      <c r="BI137" s="231">
        <f>IF(N137="nulová",J137,0)</f>
        <v>0</v>
      </c>
      <c r="BJ137" s="18" t="s">
        <v>80</v>
      </c>
      <c r="BK137" s="231">
        <f>ROUND(I137*H137,2)</f>
        <v>0</v>
      </c>
      <c r="BL137" s="18" t="s">
        <v>148</v>
      </c>
      <c r="BM137" s="230" t="s">
        <v>282</v>
      </c>
    </row>
    <row r="138" s="2" customFormat="1" ht="21.75" customHeight="1">
      <c r="A138" s="39"/>
      <c r="B138" s="40"/>
      <c r="C138" s="232" t="s">
        <v>283</v>
      </c>
      <c r="D138" s="232" t="s">
        <v>130</v>
      </c>
      <c r="E138" s="233" t="s">
        <v>284</v>
      </c>
      <c r="F138" s="234" t="s">
        <v>285</v>
      </c>
      <c r="G138" s="235" t="s">
        <v>259</v>
      </c>
      <c r="H138" s="236">
        <v>3500</v>
      </c>
      <c r="I138" s="237"/>
      <c r="J138" s="238">
        <f>ROUND(I138*H138,2)</f>
        <v>0</v>
      </c>
      <c r="K138" s="234" t="s">
        <v>140</v>
      </c>
      <c r="L138" s="239"/>
      <c r="M138" s="240" t="s">
        <v>19</v>
      </c>
      <c r="N138" s="241" t="s">
        <v>43</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148</v>
      </c>
      <c r="AT138" s="230" t="s">
        <v>130</v>
      </c>
      <c r="AU138" s="230" t="s">
        <v>132</v>
      </c>
      <c r="AY138" s="18" t="s">
        <v>133</v>
      </c>
      <c r="BE138" s="231">
        <f>IF(N138="základní",J138,0)</f>
        <v>0</v>
      </c>
      <c r="BF138" s="231">
        <f>IF(N138="snížená",J138,0)</f>
        <v>0</v>
      </c>
      <c r="BG138" s="231">
        <f>IF(N138="zákl. přenesená",J138,0)</f>
        <v>0</v>
      </c>
      <c r="BH138" s="231">
        <f>IF(N138="sníž. přenesená",J138,0)</f>
        <v>0</v>
      </c>
      <c r="BI138" s="231">
        <f>IF(N138="nulová",J138,0)</f>
        <v>0</v>
      </c>
      <c r="BJ138" s="18" t="s">
        <v>80</v>
      </c>
      <c r="BK138" s="231">
        <f>ROUND(I138*H138,2)</f>
        <v>0</v>
      </c>
      <c r="BL138" s="18" t="s">
        <v>148</v>
      </c>
      <c r="BM138" s="230" t="s">
        <v>286</v>
      </c>
    </row>
    <row r="139" s="2" customFormat="1" ht="21.75" customHeight="1">
      <c r="A139" s="39"/>
      <c r="B139" s="40"/>
      <c r="C139" s="219" t="s">
        <v>287</v>
      </c>
      <c r="D139" s="219" t="s">
        <v>136</v>
      </c>
      <c r="E139" s="220" t="s">
        <v>288</v>
      </c>
      <c r="F139" s="221" t="s">
        <v>289</v>
      </c>
      <c r="G139" s="222" t="s">
        <v>259</v>
      </c>
      <c r="H139" s="223">
        <v>3500</v>
      </c>
      <c r="I139" s="224"/>
      <c r="J139" s="225">
        <f>ROUND(I139*H139,2)</f>
        <v>0</v>
      </c>
      <c r="K139" s="221" t="s">
        <v>140</v>
      </c>
      <c r="L139" s="45"/>
      <c r="M139" s="226" t="s">
        <v>19</v>
      </c>
      <c r="N139" s="227" t="s">
        <v>43</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141</v>
      </c>
      <c r="AT139" s="230" t="s">
        <v>136</v>
      </c>
      <c r="AU139" s="230" t="s">
        <v>132</v>
      </c>
      <c r="AY139" s="18" t="s">
        <v>133</v>
      </c>
      <c r="BE139" s="231">
        <f>IF(N139="základní",J139,0)</f>
        <v>0</v>
      </c>
      <c r="BF139" s="231">
        <f>IF(N139="snížená",J139,0)</f>
        <v>0</v>
      </c>
      <c r="BG139" s="231">
        <f>IF(N139="zákl. přenesená",J139,0)</f>
        <v>0</v>
      </c>
      <c r="BH139" s="231">
        <f>IF(N139="sníž. přenesená",J139,0)</f>
        <v>0</v>
      </c>
      <c r="BI139" s="231">
        <f>IF(N139="nulová",J139,0)</f>
        <v>0</v>
      </c>
      <c r="BJ139" s="18" t="s">
        <v>80</v>
      </c>
      <c r="BK139" s="231">
        <f>ROUND(I139*H139,2)</f>
        <v>0</v>
      </c>
      <c r="BL139" s="18" t="s">
        <v>141</v>
      </c>
      <c r="BM139" s="230" t="s">
        <v>290</v>
      </c>
    </row>
    <row r="140" s="12" customFormat="1" ht="25.92" customHeight="1">
      <c r="A140" s="12"/>
      <c r="B140" s="203"/>
      <c r="C140" s="204"/>
      <c r="D140" s="205" t="s">
        <v>71</v>
      </c>
      <c r="E140" s="206" t="s">
        <v>291</v>
      </c>
      <c r="F140" s="206" t="s">
        <v>292</v>
      </c>
      <c r="G140" s="204"/>
      <c r="H140" s="204"/>
      <c r="I140" s="207"/>
      <c r="J140" s="208">
        <f>BK140</f>
        <v>0</v>
      </c>
      <c r="K140" s="204"/>
      <c r="L140" s="209"/>
      <c r="M140" s="210"/>
      <c r="N140" s="211"/>
      <c r="O140" s="211"/>
      <c r="P140" s="212">
        <f>P141+SUM(P142:P166)+P180</f>
        <v>0</v>
      </c>
      <c r="Q140" s="211"/>
      <c r="R140" s="212">
        <f>R141+SUM(R142:R166)+R180</f>
        <v>0</v>
      </c>
      <c r="S140" s="211"/>
      <c r="T140" s="213">
        <f>T141+SUM(T142:T166)+T180</f>
        <v>0</v>
      </c>
      <c r="U140" s="12"/>
      <c r="V140" s="12"/>
      <c r="W140" s="12"/>
      <c r="X140" s="12"/>
      <c r="Y140" s="12"/>
      <c r="Z140" s="12"/>
      <c r="AA140" s="12"/>
      <c r="AB140" s="12"/>
      <c r="AC140" s="12"/>
      <c r="AD140" s="12"/>
      <c r="AE140" s="12"/>
      <c r="AR140" s="214" t="s">
        <v>150</v>
      </c>
      <c r="AT140" s="215" t="s">
        <v>71</v>
      </c>
      <c r="AU140" s="215" t="s">
        <v>72</v>
      </c>
      <c r="AY140" s="214" t="s">
        <v>133</v>
      </c>
      <c r="BK140" s="216">
        <f>BK141+SUM(BK142:BK166)+BK180</f>
        <v>0</v>
      </c>
    </row>
    <row r="141" s="2" customFormat="1" ht="44.25" customHeight="1">
      <c r="A141" s="39"/>
      <c r="B141" s="40"/>
      <c r="C141" s="219" t="s">
        <v>293</v>
      </c>
      <c r="D141" s="219" t="s">
        <v>136</v>
      </c>
      <c r="E141" s="220" t="s">
        <v>294</v>
      </c>
      <c r="F141" s="221" t="s">
        <v>295</v>
      </c>
      <c r="G141" s="222" t="s">
        <v>139</v>
      </c>
      <c r="H141" s="223">
        <v>1</v>
      </c>
      <c r="I141" s="224"/>
      <c r="J141" s="225">
        <f>ROUND(I141*H141,2)</f>
        <v>0</v>
      </c>
      <c r="K141" s="221" t="s">
        <v>140</v>
      </c>
      <c r="L141" s="45"/>
      <c r="M141" s="226" t="s">
        <v>19</v>
      </c>
      <c r="N141" s="227" t="s">
        <v>43</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141</v>
      </c>
      <c r="AT141" s="230" t="s">
        <v>136</v>
      </c>
      <c r="AU141" s="230" t="s">
        <v>80</v>
      </c>
      <c r="AY141" s="18" t="s">
        <v>133</v>
      </c>
      <c r="BE141" s="231">
        <f>IF(N141="základní",J141,0)</f>
        <v>0</v>
      </c>
      <c r="BF141" s="231">
        <f>IF(N141="snížená",J141,0)</f>
        <v>0</v>
      </c>
      <c r="BG141" s="231">
        <f>IF(N141="zákl. přenesená",J141,0)</f>
        <v>0</v>
      </c>
      <c r="BH141" s="231">
        <f>IF(N141="sníž. přenesená",J141,0)</f>
        <v>0</v>
      </c>
      <c r="BI141" s="231">
        <f>IF(N141="nulová",J141,0)</f>
        <v>0</v>
      </c>
      <c r="BJ141" s="18" t="s">
        <v>80</v>
      </c>
      <c r="BK141" s="231">
        <f>ROUND(I141*H141,2)</f>
        <v>0</v>
      </c>
      <c r="BL141" s="18" t="s">
        <v>141</v>
      </c>
      <c r="BM141" s="230" t="s">
        <v>296</v>
      </c>
    </row>
    <row r="142" s="2" customFormat="1" ht="21.75" customHeight="1">
      <c r="A142" s="39"/>
      <c r="B142" s="40"/>
      <c r="C142" s="219" t="s">
        <v>297</v>
      </c>
      <c r="D142" s="219" t="s">
        <v>136</v>
      </c>
      <c r="E142" s="220" t="s">
        <v>298</v>
      </c>
      <c r="F142" s="221" t="s">
        <v>299</v>
      </c>
      <c r="G142" s="222" t="s">
        <v>139</v>
      </c>
      <c r="H142" s="223">
        <v>7</v>
      </c>
      <c r="I142" s="224"/>
      <c r="J142" s="225">
        <f>ROUND(I142*H142,2)</f>
        <v>0</v>
      </c>
      <c r="K142" s="221" t="s">
        <v>140</v>
      </c>
      <c r="L142" s="45"/>
      <c r="M142" s="226" t="s">
        <v>19</v>
      </c>
      <c r="N142" s="227" t="s">
        <v>43</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141</v>
      </c>
      <c r="AT142" s="230" t="s">
        <v>136</v>
      </c>
      <c r="AU142" s="230" t="s">
        <v>80</v>
      </c>
      <c r="AY142" s="18" t="s">
        <v>133</v>
      </c>
      <c r="BE142" s="231">
        <f>IF(N142="základní",J142,0)</f>
        <v>0</v>
      </c>
      <c r="BF142" s="231">
        <f>IF(N142="snížená",J142,0)</f>
        <v>0</v>
      </c>
      <c r="BG142" s="231">
        <f>IF(N142="zákl. přenesená",J142,0)</f>
        <v>0</v>
      </c>
      <c r="BH142" s="231">
        <f>IF(N142="sníž. přenesená",J142,0)</f>
        <v>0</v>
      </c>
      <c r="BI142" s="231">
        <f>IF(N142="nulová",J142,0)</f>
        <v>0</v>
      </c>
      <c r="BJ142" s="18" t="s">
        <v>80</v>
      </c>
      <c r="BK142" s="231">
        <f>ROUND(I142*H142,2)</f>
        <v>0</v>
      </c>
      <c r="BL142" s="18" t="s">
        <v>141</v>
      </c>
      <c r="BM142" s="230" t="s">
        <v>300</v>
      </c>
    </row>
    <row r="143" s="2" customFormat="1" ht="55.5" customHeight="1">
      <c r="A143" s="39"/>
      <c r="B143" s="40"/>
      <c r="C143" s="219" t="s">
        <v>301</v>
      </c>
      <c r="D143" s="219" t="s">
        <v>136</v>
      </c>
      <c r="E143" s="220" t="s">
        <v>302</v>
      </c>
      <c r="F143" s="221" t="s">
        <v>303</v>
      </c>
      <c r="G143" s="222" t="s">
        <v>139</v>
      </c>
      <c r="H143" s="223">
        <v>1</v>
      </c>
      <c r="I143" s="224"/>
      <c r="J143" s="225">
        <f>ROUND(I143*H143,2)</f>
        <v>0</v>
      </c>
      <c r="K143" s="221" t="s">
        <v>140</v>
      </c>
      <c r="L143" s="45"/>
      <c r="M143" s="226" t="s">
        <v>19</v>
      </c>
      <c r="N143" s="227" t="s">
        <v>43</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141</v>
      </c>
      <c r="AT143" s="230" t="s">
        <v>136</v>
      </c>
      <c r="AU143" s="230" t="s">
        <v>80</v>
      </c>
      <c r="AY143" s="18" t="s">
        <v>133</v>
      </c>
      <c r="BE143" s="231">
        <f>IF(N143="základní",J143,0)</f>
        <v>0</v>
      </c>
      <c r="BF143" s="231">
        <f>IF(N143="snížená",J143,0)</f>
        <v>0</v>
      </c>
      <c r="BG143" s="231">
        <f>IF(N143="zákl. přenesená",J143,0)</f>
        <v>0</v>
      </c>
      <c r="BH143" s="231">
        <f>IF(N143="sníž. přenesená",J143,0)</f>
        <v>0</v>
      </c>
      <c r="BI143" s="231">
        <f>IF(N143="nulová",J143,0)</f>
        <v>0</v>
      </c>
      <c r="BJ143" s="18" t="s">
        <v>80</v>
      </c>
      <c r="BK143" s="231">
        <f>ROUND(I143*H143,2)</f>
        <v>0</v>
      </c>
      <c r="BL143" s="18" t="s">
        <v>141</v>
      </c>
      <c r="BM143" s="230" t="s">
        <v>304</v>
      </c>
    </row>
    <row r="144" s="2" customFormat="1" ht="21.75" customHeight="1">
      <c r="A144" s="39"/>
      <c r="B144" s="40"/>
      <c r="C144" s="219" t="s">
        <v>305</v>
      </c>
      <c r="D144" s="219" t="s">
        <v>136</v>
      </c>
      <c r="E144" s="220" t="s">
        <v>306</v>
      </c>
      <c r="F144" s="221" t="s">
        <v>307</v>
      </c>
      <c r="G144" s="222" t="s">
        <v>139</v>
      </c>
      <c r="H144" s="223">
        <v>7</v>
      </c>
      <c r="I144" s="224"/>
      <c r="J144" s="225">
        <f>ROUND(I144*H144,2)</f>
        <v>0</v>
      </c>
      <c r="K144" s="221" t="s">
        <v>140</v>
      </c>
      <c r="L144" s="45"/>
      <c r="M144" s="226" t="s">
        <v>19</v>
      </c>
      <c r="N144" s="227" t="s">
        <v>43</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141</v>
      </c>
      <c r="AT144" s="230" t="s">
        <v>136</v>
      </c>
      <c r="AU144" s="230" t="s">
        <v>80</v>
      </c>
      <c r="AY144" s="18" t="s">
        <v>133</v>
      </c>
      <c r="BE144" s="231">
        <f>IF(N144="základní",J144,0)</f>
        <v>0</v>
      </c>
      <c r="BF144" s="231">
        <f>IF(N144="snížená",J144,0)</f>
        <v>0</v>
      </c>
      <c r="BG144" s="231">
        <f>IF(N144="zákl. přenesená",J144,0)</f>
        <v>0</v>
      </c>
      <c r="BH144" s="231">
        <f>IF(N144="sníž. přenesená",J144,0)</f>
        <v>0</v>
      </c>
      <c r="BI144" s="231">
        <f>IF(N144="nulová",J144,0)</f>
        <v>0</v>
      </c>
      <c r="BJ144" s="18" t="s">
        <v>80</v>
      </c>
      <c r="BK144" s="231">
        <f>ROUND(I144*H144,2)</f>
        <v>0</v>
      </c>
      <c r="BL144" s="18" t="s">
        <v>141</v>
      </c>
      <c r="BM144" s="230" t="s">
        <v>308</v>
      </c>
    </row>
    <row r="145" s="2" customFormat="1" ht="21.75" customHeight="1">
      <c r="A145" s="39"/>
      <c r="B145" s="40"/>
      <c r="C145" s="219" t="s">
        <v>309</v>
      </c>
      <c r="D145" s="219" t="s">
        <v>136</v>
      </c>
      <c r="E145" s="220" t="s">
        <v>310</v>
      </c>
      <c r="F145" s="221" t="s">
        <v>311</v>
      </c>
      <c r="G145" s="222" t="s">
        <v>139</v>
      </c>
      <c r="H145" s="223">
        <v>1</v>
      </c>
      <c r="I145" s="224"/>
      <c r="J145" s="225">
        <f>ROUND(I145*H145,2)</f>
        <v>0</v>
      </c>
      <c r="K145" s="221" t="s">
        <v>140</v>
      </c>
      <c r="L145" s="45"/>
      <c r="M145" s="226" t="s">
        <v>19</v>
      </c>
      <c r="N145" s="227" t="s">
        <v>43</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141</v>
      </c>
      <c r="AT145" s="230" t="s">
        <v>136</v>
      </c>
      <c r="AU145" s="230" t="s">
        <v>80</v>
      </c>
      <c r="AY145" s="18" t="s">
        <v>133</v>
      </c>
      <c r="BE145" s="231">
        <f>IF(N145="základní",J145,0)</f>
        <v>0</v>
      </c>
      <c r="BF145" s="231">
        <f>IF(N145="snížená",J145,0)</f>
        <v>0</v>
      </c>
      <c r="BG145" s="231">
        <f>IF(N145="zákl. přenesená",J145,0)</f>
        <v>0</v>
      </c>
      <c r="BH145" s="231">
        <f>IF(N145="sníž. přenesená",J145,0)</f>
        <v>0</v>
      </c>
      <c r="BI145" s="231">
        <f>IF(N145="nulová",J145,0)</f>
        <v>0</v>
      </c>
      <c r="BJ145" s="18" t="s">
        <v>80</v>
      </c>
      <c r="BK145" s="231">
        <f>ROUND(I145*H145,2)</f>
        <v>0</v>
      </c>
      <c r="BL145" s="18" t="s">
        <v>141</v>
      </c>
      <c r="BM145" s="230" t="s">
        <v>312</v>
      </c>
    </row>
    <row r="146" s="2" customFormat="1" ht="21.75" customHeight="1">
      <c r="A146" s="39"/>
      <c r="B146" s="40"/>
      <c r="C146" s="219" t="s">
        <v>313</v>
      </c>
      <c r="D146" s="219" t="s">
        <v>136</v>
      </c>
      <c r="E146" s="220" t="s">
        <v>314</v>
      </c>
      <c r="F146" s="221" t="s">
        <v>315</v>
      </c>
      <c r="G146" s="222" t="s">
        <v>139</v>
      </c>
      <c r="H146" s="223">
        <v>1</v>
      </c>
      <c r="I146" s="224"/>
      <c r="J146" s="225">
        <f>ROUND(I146*H146,2)</f>
        <v>0</v>
      </c>
      <c r="K146" s="221" t="s">
        <v>140</v>
      </c>
      <c r="L146" s="45"/>
      <c r="M146" s="226" t="s">
        <v>19</v>
      </c>
      <c r="N146" s="227" t="s">
        <v>43</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141</v>
      </c>
      <c r="AT146" s="230" t="s">
        <v>136</v>
      </c>
      <c r="AU146" s="230" t="s">
        <v>80</v>
      </c>
      <c r="AY146" s="18" t="s">
        <v>133</v>
      </c>
      <c r="BE146" s="231">
        <f>IF(N146="základní",J146,0)</f>
        <v>0</v>
      </c>
      <c r="BF146" s="231">
        <f>IF(N146="snížená",J146,0)</f>
        <v>0</v>
      </c>
      <c r="BG146" s="231">
        <f>IF(N146="zákl. přenesená",J146,0)</f>
        <v>0</v>
      </c>
      <c r="BH146" s="231">
        <f>IF(N146="sníž. přenesená",J146,0)</f>
        <v>0</v>
      </c>
      <c r="BI146" s="231">
        <f>IF(N146="nulová",J146,0)</f>
        <v>0</v>
      </c>
      <c r="BJ146" s="18" t="s">
        <v>80</v>
      </c>
      <c r="BK146" s="231">
        <f>ROUND(I146*H146,2)</f>
        <v>0</v>
      </c>
      <c r="BL146" s="18" t="s">
        <v>141</v>
      </c>
      <c r="BM146" s="230" t="s">
        <v>316</v>
      </c>
    </row>
    <row r="147" s="2" customFormat="1" ht="21.75" customHeight="1">
      <c r="A147" s="39"/>
      <c r="B147" s="40"/>
      <c r="C147" s="219" t="s">
        <v>317</v>
      </c>
      <c r="D147" s="219" t="s">
        <v>136</v>
      </c>
      <c r="E147" s="220" t="s">
        <v>318</v>
      </c>
      <c r="F147" s="221" t="s">
        <v>319</v>
      </c>
      <c r="G147" s="222" t="s">
        <v>320</v>
      </c>
      <c r="H147" s="223">
        <v>12</v>
      </c>
      <c r="I147" s="224"/>
      <c r="J147" s="225">
        <f>ROUND(I147*H147,2)</f>
        <v>0</v>
      </c>
      <c r="K147" s="221" t="s">
        <v>140</v>
      </c>
      <c r="L147" s="45"/>
      <c r="M147" s="226" t="s">
        <v>19</v>
      </c>
      <c r="N147" s="227" t="s">
        <v>43</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141</v>
      </c>
      <c r="AT147" s="230" t="s">
        <v>136</v>
      </c>
      <c r="AU147" s="230" t="s">
        <v>80</v>
      </c>
      <c r="AY147" s="18" t="s">
        <v>133</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141</v>
      </c>
      <c r="BM147" s="230" t="s">
        <v>321</v>
      </c>
    </row>
    <row r="148" s="2" customFormat="1" ht="33" customHeight="1">
      <c r="A148" s="39"/>
      <c r="B148" s="40"/>
      <c r="C148" s="219" t="s">
        <v>322</v>
      </c>
      <c r="D148" s="219" t="s">
        <v>136</v>
      </c>
      <c r="E148" s="220" t="s">
        <v>323</v>
      </c>
      <c r="F148" s="221" t="s">
        <v>324</v>
      </c>
      <c r="G148" s="222" t="s">
        <v>320</v>
      </c>
      <c r="H148" s="223">
        <v>20</v>
      </c>
      <c r="I148" s="224"/>
      <c r="J148" s="225">
        <f>ROUND(I148*H148,2)</f>
        <v>0</v>
      </c>
      <c r="K148" s="221" t="s">
        <v>140</v>
      </c>
      <c r="L148" s="45"/>
      <c r="M148" s="226" t="s">
        <v>19</v>
      </c>
      <c r="N148" s="227" t="s">
        <v>43</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141</v>
      </c>
      <c r="AT148" s="230" t="s">
        <v>136</v>
      </c>
      <c r="AU148" s="230" t="s">
        <v>80</v>
      </c>
      <c r="AY148" s="18" t="s">
        <v>133</v>
      </c>
      <c r="BE148" s="231">
        <f>IF(N148="základní",J148,0)</f>
        <v>0</v>
      </c>
      <c r="BF148" s="231">
        <f>IF(N148="snížená",J148,0)</f>
        <v>0</v>
      </c>
      <c r="BG148" s="231">
        <f>IF(N148="zákl. přenesená",J148,0)</f>
        <v>0</v>
      </c>
      <c r="BH148" s="231">
        <f>IF(N148="sníž. přenesená",J148,0)</f>
        <v>0</v>
      </c>
      <c r="BI148" s="231">
        <f>IF(N148="nulová",J148,0)</f>
        <v>0</v>
      </c>
      <c r="BJ148" s="18" t="s">
        <v>80</v>
      </c>
      <c r="BK148" s="231">
        <f>ROUND(I148*H148,2)</f>
        <v>0</v>
      </c>
      <c r="BL148" s="18" t="s">
        <v>141</v>
      </c>
      <c r="BM148" s="230" t="s">
        <v>325</v>
      </c>
    </row>
    <row r="149" s="2" customFormat="1" ht="21.75" customHeight="1">
      <c r="A149" s="39"/>
      <c r="B149" s="40"/>
      <c r="C149" s="219" t="s">
        <v>326</v>
      </c>
      <c r="D149" s="219" t="s">
        <v>136</v>
      </c>
      <c r="E149" s="220" t="s">
        <v>327</v>
      </c>
      <c r="F149" s="221" t="s">
        <v>328</v>
      </c>
      <c r="G149" s="222" t="s">
        <v>320</v>
      </c>
      <c r="H149" s="223">
        <v>8</v>
      </c>
      <c r="I149" s="224"/>
      <c r="J149" s="225">
        <f>ROUND(I149*H149,2)</f>
        <v>0</v>
      </c>
      <c r="K149" s="221" t="s">
        <v>140</v>
      </c>
      <c r="L149" s="45"/>
      <c r="M149" s="226" t="s">
        <v>19</v>
      </c>
      <c r="N149" s="227" t="s">
        <v>43</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141</v>
      </c>
      <c r="AT149" s="230" t="s">
        <v>136</v>
      </c>
      <c r="AU149" s="230" t="s">
        <v>80</v>
      </c>
      <c r="AY149" s="18" t="s">
        <v>133</v>
      </c>
      <c r="BE149" s="231">
        <f>IF(N149="základní",J149,0)</f>
        <v>0</v>
      </c>
      <c r="BF149" s="231">
        <f>IF(N149="snížená",J149,0)</f>
        <v>0</v>
      </c>
      <c r="BG149" s="231">
        <f>IF(N149="zákl. přenesená",J149,0)</f>
        <v>0</v>
      </c>
      <c r="BH149" s="231">
        <f>IF(N149="sníž. přenesená",J149,0)</f>
        <v>0</v>
      </c>
      <c r="BI149" s="231">
        <f>IF(N149="nulová",J149,0)</f>
        <v>0</v>
      </c>
      <c r="BJ149" s="18" t="s">
        <v>80</v>
      </c>
      <c r="BK149" s="231">
        <f>ROUND(I149*H149,2)</f>
        <v>0</v>
      </c>
      <c r="BL149" s="18" t="s">
        <v>141</v>
      </c>
      <c r="BM149" s="230" t="s">
        <v>329</v>
      </c>
    </row>
    <row r="150" s="2" customFormat="1" ht="21.75" customHeight="1">
      <c r="A150" s="39"/>
      <c r="B150" s="40"/>
      <c r="C150" s="219" t="s">
        <v>330</v>
      </c>
      <c r="D150" s="219" t="s">
        <v>136</v>
      </c>
      <c r="E150" s="220" t="s">
        <v>331</v>
      </c>
      <c r="F150" s="221" t="s">
        <v>332</v>
      </c>
      <c r="G150" s="222" t="s">
        <v>320</v>
      </c>
      <c r="H150" s="223">
        <v>4</v>
      </c>
      <c r="I150" s="224"/>
      <c r="J150" s="225">
        <f>ROUND(I150*H150,2)</f>
        <v>0</v>
      </c>
      <c r="K150" s="221" t="s">
        <v>140</v>
      </c>
      <c r="L150" s="45"/>
      <c r="M150" s="226" t="s">
        <v>19</v>
      </c>
      <c r="N150" s="227" t="s">
        <v>43</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141</v>
      </c>
      <c r="AT150" s="230" t="s">
        <v>136</v>
      </c>
      <c r="AU150" s="230" t="s">
        <v>80</v>
      </c>
      <c r="AY150" s="18" t="s">
        <v>133</v>
      </c>
      <c r="BE150" s="231">
        <f>IF(N150="základní",J150,0)</f>
        <v>0</v>
      </c>
      <c r="BF150" s="231">
        <f>IF(N150="snížená",J150,0)</f>
        <v>0</v>
      </c>
      <c r="BG150" s="231">
        <f>IF(N150="zákl. přenesená",J150,0)</f>
        <v>0</v>
      </c>
      <c r="BH150" s="231">
        <f>IF(N150="sníž. přenesená",J150,0)</f>
        <v>0</v>
      </c>
      <c r="BI150" s="231">
        <f>IF(N150="nulová",J150,0)</f>
        <v>0</v>
      </c>
      <c r="BJ150" s="18" t="s">
        <v>80</v>
      </c>
      <c r="BK150" s="231">
        <f>ROUND(I150*H150,2)</f>
        <v>0</v>
      </c>
      <c r="BL150" s="18" t="s">
        <v>141</v>
      </c>
      <c r="BM150" s="230" t="s">
        <v>333</v>
      </c>
    </row>
    <row r="151" s="2" customFormat="1" ht="78" customHeight="1">
      <c r="A151" s="39"/>
      <c r="B151" s="40"/>
      <c r="C151" s="219" t="s">
        <v>334</v>
      </c>
      <c r="D151" s="219" t="s">
        <v>136</v>
      </c>
      <c r="E151" s="220" t="s">
        <v>335</v>
      </c>
      <c r="F151" s="221" t="s">
        <v>336</v>
      </c>
      <c r="G151" s="222" t="s">
        <v>139</v>
      </c>
      <c r="H151" s="223">
        <v>20</v>
      </c>
      <c r="I151" s="224"/>
      <c r="J151" s="225">
        <f>ROUND(I151*H151,2)</f>
        <v>0</v>
      </c>
      <c r="K151" s="221" t="s">
        <v>140</v>
      </c>
      <c r="L151" s="45"/>
      <c r="M151" s="226" t="s">
        <v>19</v>
      </c>
      <c r="N151" s="227" t="s">
        <v>43</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141</v>
      </c>
      <c r="AT151" s="230" t="s">
        <v>136</v>
      </c>
      <c r="AU151" s="230" t="s">
        <v>80</v>
      </c>
      <c r="AY151" s="18" t="s">
        <v>133</v>
      </c>
      <c r="BE151" s="231">
        <f>IF(N151="základní",J151,0)</f>
        <v>0</v>
      </c>
      <c r="BF151" s="231">
        <f>IF(N151="snížená",J151,0)</f>
        <v>0</v>
      </c>
      <c r="BG151" s="231">
        <f>IF(N151="zákl. přenesená",J151,0)</f>
        <v>0</v>
      </c>
      <c r="BH151" s="231">
        <f>IF(N151="sníž. přenesená",J151,0)</f>
        <v>0</v>
      </c>
      <c r="BI151" s="231">
        <f>IF(N151="nulová",J151,0)</f>
        <v>0</v>
      </c>
      <c r="BJ151" s="18" t="s">
        <v>80</v>
      </c>
      <c r="BK151" s="231">
        <f>ROUND(I151*H151,2)</f>
        <v>0</v>
      </c>
      <c r="BL151" s="18" t="s">
        <v>141</v>
      </c>
      <c r="BM151" s="230" t="s">
        <v>337</v>
      </c>
    </row>
    <row r="152" s="2" customFormat="1">
      <c r="A152" s="39"/>
      <c r="B152" s="40"/>
      <c r="C152" s="41"/>
      <c r="D152" s="242" t="s">
        <v>205</v>
      </c>
      <c r="E152" s="41"/>
      <c r="F152" s="243" t="s">
        <v>338</v>
      </c>
      <c r="G152" s="41"/>
      <c r="H152" s="41"/>
      <c r="I152" s="137"/>
      <c r="J152" s="41"/>
      <c r="K152" s="41"/>
      <c r="L152" s="45"/>
      <c r="M152" s="244"/>
      <c r="N152" s="245"/>
      <c r="O152" s="85"/>
      <c r="P152" s="85"/>
      <c r="Q152" s="85"/>
      <c r="R152" s="85"/>
      <c r="S152" s="85"/>
      <c r="T152" s="86"/>
      <c r="U152" s="39"/>
      <c r="V152" s="39"/>
      <c r="W152" s="39"/>
      <c r="X152" s="39"/>
      <c r="Y152" s="39"/>
      <c r="Z152" s="39"/>
      <c r="AA152" s="39"/>
      <c r="AB152" s="39"/>
      <c r="AC152" s="39"/>
      <c r="AD152" s="39"/>
      <c r="AE152" s="39"/>
      <c r="AT152" s="18" t="s">
        <v>205</v>
      </c>
      <c r="AU152" s="18" t="s">
        <v>80</v>
      </c>
    </row>
    <row r="153" s="2" customFormat="1" ht="78" customHeight="1">
      <c r="A153" s="39"/>
      <c r="B153" s="40"/>
      <c r="C153" s="219" t="s">
        <v>339</v>
      </c>
      <c r="D153" s="219" t="s">
        <v>136</v>
      </c>
      <c r="E153" s="220" t="s">
        <v>340</v>
      </c>
      <c r="F153" s="221" t="s">
        <v>341</v>
      </c>
      <c r="G153" s="222" t="s">
        <v>342</v>
      </c>
      <c r="H153" s="223">
        <v>50</v>
      </c>
      <c r="I153" s="224"/>
      <c r="J153" s="225">
        <f>ROUND(I153*H153,2)</f>
        <v>0</v>
      </c>
      <c r="K153" s="221" t="s">
        <v>140</v>
      </c>
      <c r="L153" s="45"/>
      <c r="M153" s="226" t="s">
        <v>19</v>
      </c>
      <c r="N153" s="227" t="s">
        <v>43</v>
      </c>
      <c r="O153" s="85"/>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141</v>
      </c>
      <c r="AT153" s="230" t="s">
        <v>136</v>
      </c>
      <c r="AU153" s="230" t="s">
        <v>80</v>
      </c>
      <c r="AY153" s="18" t="s">
        <v>133</v>
      </c>
      <c r="BE153" s="231">
        <f>IF(N153="základní",J153,0)</f>
        <v>0</v>
      </c>
      <c r="BF153" s="231">
        <f>IF(N153="snížená",J153,0)</f>
        <v>0</v>
      </c>
      <c r="BG153" s="231">
        <f>IF(N153="zákl. přenesená",J153,0)</f>
        <v>0</v>
      </c>
      <c r="BH153" s="231">
        <f>IF(N153="sníž. přenesená",J153,0)</f>
        <v>0</v>
      </c>
      <c r="BI153" s="231">
        <f>IF(N153="nulová",J153,0)</f>
        <v>0</v>
      </c>
      <c r="BJ153" s="18" t="s">
        <v>80</v>
      </c>
      <c r="BK153" s="231">
        <f>ROUND(I153*H153,2)</f>
        <v>0</v>
      </c>
      <c r="BL153" s="18" t="s">
        <v>141</v>
      </c>
      <c r="BM153" s="230" t="s">
        <v>343</v>
      </c>
    </row>
    <row r="154" s="2" customFormat="1">
      <c r="A154" s="39"/>
      <c r="B154" s="40"/>
      <c r="C154" s="41"/>
      <c r="D154" s="242" t="s">
        <v>205</v>
      </c>
      <c r="E154" s="41"/>
      <c r="F154" s="243" t="s">
        <v>338</v>
      </c>
      <c r="G154" s="41"/>
      <c r="H154" s="41"/>
      <c r="I154" s="137"/>
      <c r="J154" s="41"/>
      <c r="K154" s="41"/>
      <c r="L154" s="45"/>
      <c r="M154" s="244"/>
      <c r="N154" s="245"/>
      <c r="O154" s="85"/>
      <c r="P154" s="85"/>
      <c r="Q154" s="85"/>
      <c r="R154" s="85"/>
      <c r="S154" s="85"/>
      <c r="T154" s="86"/>
      <c r="U154" s="39"/>
      <c r="V154" s="39"/>
      <c r="W154" s="39"/>
      <c r="X154" s="39"/>
      <c r="Y154" s="39"/>
      <c r="Z154" s="39"/>
      <c r="AA154" s="39"/>
      <c r="AB154" s="39"/>
      <c r="AC154" s="39"/>
      <c r="AD154" s="39"/>
      <c r="AE154" s="39"/>
      <c r="AT154" s="18" t="s">
        <v>205</v>
      </c>
      <c r="AU154" s="18" t="s">
        <v>80</v>
      </c>
    </row>
    <row r="155" s="2" customFormat="1" ht="33" customHeight="1">
      <c r="A155" s="39"/>
      <c r="B155" s="40"/>
      <c r="C155" s="219" t="s">
        <v>344</v>
      </c>
      <c r="D155" s="219" t="s">
        <v>136</v>
      </c>
      <c r="E155" s="220" t="s">
        <v>345</v>
      </c>
      <c r="F155" s="221" t="s">
        <v>346</v>
      </c>
      <c r="G155" s="222" t="s">
        <v>342</v>
      </c>
      <c r="H155" s="223">
        <v>10</v>
      </c>
      <c r="I155" s="224"/>
      <c r="J155" s="225">
        <f>ROUND(I155*H155,2)</f>
        <v>0</v>
      </c>
      <c r="K155" s="221" t="s">
        <v>140</v>
      </c>
      <c r="L155" s="45"/>
      <c r="M155" s="226" t="s">
        <v>19</v>
      </c>
      <c r="N155" s="227" t="s">
        <v>43</v>
      </c>
      <c r="O155" s="85"/>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141</v>
      </c>
      <c r="AT155" s="230" t="s">
        <v>136</v>
      </c>
      <c r="AU155" s="230" t="s">
        <v>80</v>
      </c>
      <c r="AY155" s="18" t="s">
        <v>133</v>
      </c>
      <c r="BE155" s="231">
        <f>IF(N155="základní",J155,0)</f>
        <v>0</v>
      </c>
      <c r="BF155" s="231">
        <f>IF(N155="snížená",J155,0)</f>
        <v>0</v>
      </c>
      <c r="BG155" s="231">
        <f>IF(N155="zákl. přenesená",J155,0)</f>
        <v>0</v>
      </c>
      <c r="BH155" s="231">
        <f>IF(N155="sníž. přenesená",J155,0)</f>
        <v>0</v>
      </c>
      <c r="BI155" s="231">
        <f>IF(N155="nulová",J155,0)</f>
        <v>0</v>
      </c>
      <c r="BJ155" s="18" t="s">
        <v>80</v>
      </c>
      <c r="BK155" s="231">
        <f>ROUND(I155*H155,2)</f>
        <v>0</v>
      </c>
      <c r="BL155" s="18" t="s">
        <v>141</v>
      </c>
      <c r="BM155" s="230" t="s">
        <v>347</v>
      </c>
    </row>
    <row r="156" s="2" customFormat="1">
      <c r="A156" s="39"/>
      <c r="B156" s="40"/>
      <c r="C156" s="41"/>
      <c r="D156" s="242" t="s">
        <v>205</v>
      </c>
      <c r="E156" s="41"/>
      <c r="F156" s="243" t="s">
        <v>348</v>
      </c>
      <c r="G156" s="41"/>
      <c r="H156" s="41"/>
      <c r="I156" s="137"/>
      <c r="J156" s="41"/>
      <c r="K156" s="41"/>
      <c r="L156" s="45"/>
      <c r="M156" s="244"/>
      <c r="N156" s="245"/>
      <c r="O156" s="85"/>
      <c r="P156" s="85"/>
      <c r="Q156" s="85"/>
      <c r="R156" s="85"/>
      <c r="S156" s="85"/>
      <c r="T156" s="86"/>
      <c r="U156" s="39"/>
      <c r="V156" s="39"/>
      <c r="W156" s="39"/>
      <c r="X156" s="39"/>
      <c r="Y156" s="39"/>
      <c r="Z156" s="39"/>
      <c r="AA156" s="39"/>
      <c r="AB156" s="39"/>
      <c r="AC156" s="39"/>
      <c r="AD156" s="39"/>
      <c r="AE156" s="39"/>
      <c r="AT156" s="18" t="s">
        <v>205</v>
      </c>
      <c r="AU156" s="18" t="s">
        <v>80</v>
      </c>
    </row>
    <row r="157" s="2" customFormat="1" ht="33" customHeight="1">
      <c r="A157" s="39"/>
      <c r="B157" s="40"/>
      <c r="C157" s="219" t="s">
        <v>349</v>
      </c>
      <c r="D157" s="219" t="s">
        <v>136</v>
      </c>
      <c r="E157" s="220" t="s">
        <v>350</v>
      </c>
      <c r="F157" s="221" t="s">
        <v>351</v>
      </c>
      <c r="G157" s="222" t="s">
        <v>139</v>
      </c>
      <c r="H157" s="223">
        <v>2</v>
      </c>
      <c r="I157" s="224"/>
      <c r="J157" s="225">
        <f>ROUND(I157*H157,2)</f>
        <v>0</v>
      </c>
      <c r="K157" s="221" t="s">
        <v>140</v>
      </c>
      <c r="L157" s="45"/>
      <c r="M157" s="226" t="s">
        <v>19</v>
      </c>
      <c r="N157" s="227" t="s">
        <v>43</v>
      </c>
      <c r="O157" s="85"/>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141</v>
      </c>
      <c r="AT157" s="230" t="s">
        <v>136</v>
      </c>
      <c r="AU157" s="230" t="s">
        <v>80</v>
      </c>
      <c r="AY157" s="18" t="s">
        <v>133</v>
      </c>
      <c r="BE157" s="231">
        <f>IF(N157="základní",J157,0)</f>
        <v>0</v>
      </c>
      <c r="BF157" s="231">
        <f>IF(N157="snížená",J157,0)</f>
        <v>0</v>
      </c>
      <c r="BG157" s="231">
        <f>IF(N157="zákl. přenesená",J157,0)</f>
        <v>0</v>
      </c>
      <c r="BH157" s="231">
        <f>IF(N157="sníž. přenesená",J157,0)</f>
        <v>0</v>
      </c>
      <c r="BI157" s="231">
        <f>IF(N157="nulová",J157,0)</f>
        <v>0</v>
      </c>
      <c r="BJ157" s="18" t="s">
        <v>80</v>
      </c>
      <c r="BK157" s="231">
        <f>ROUND(I157*H157,2)</f>
        <v>0</v>
      </c>
      <c r="BL157" s="18" t="s">
        <v>141</v>
      </c>
      <c r="BM157" s="230" t="s">
        <v>352</v>
      </c>
    </row>
    <row r="158" s="2" customFormat="1">
      <c r="A158" s="39"/>
      <c r="B158" s="40"/>
      <c r="C158" s="41"/>
      <c r="D158" s="242" t="s">
        <v>205</v>
      </c>
      <c r="E158" s="41"/>
      <c r="F158" s="243" t="s">
        <v>353</v>
      </c>
      <c r="G158" s="41"/>
      <c r="H158" s="41"/>
      <c r="I158" s="137"/>
      <c r="J158" s="41"/>
      <c r="K158" s="41"/>
      <c r="L158" s="45"/>
      <c r="M158" s="244"/>
      <c r="N158" s="245"/>
      <c r="O158" s="85"/>
      <c r="P158" s="85"/>
      <c r="Q158" s="85"/>
      <c r="R158" s="85"/>
      <c r="S158" s="85"/>
      <c r="T158" s="86"/>
      <c r="U158" s="39"/>
      <c r="V158" s="39"/>
      <c r="W158" s="39"/>
      <c r="X158" s="39"/>
      <c r="Y158" s="39"/>
      <c r="Z158" s="39"/>
      <c r="AA158" s="39"/>
      <c r="AB158" s="39"/>
      <c r="AC158" s="39"/>
      <c r="AD158" s="39"/>
      <c r="AE158" s="39"/>
      <c r="AT158" s="18" t="s">
        <v>205</v>
      </c>
      <c r="AU158" s="18" t="s">
        <v>80</v>
      </c>
    </row>
    <row r="159" s="2" customFormat="1" ht="44.25" customHeight="1">
      <c r="A159" s="39"/>
      <c r="B159" s="40"/>
      <c r="C159" s="219" t="s">
        <v>354</v>
      </c>
      <c r="D159" s="219" t="s">
        <v>136</v>
      </c>
      <c r="E159" s="220" t="s">
        <v>355</v>
      </c>
      <c r="F159" s="221" t="s">
        <v>356</v>
      </c>
      <c r="G159" s="222" t="s">
        <v>342</v>
      </c>
      <c r="H159" s="223">
        <v>5</v>
      </c>
      <c r="I159" s="224"/>
      <c r="J159" s="225">
        <f>ROUND(I159*H159,2)</f>
        <v>0</v>
      </c>
      <c r="K159" s="221" t="s">
        <v>140</v>
      </c>
      <c r="L159" s="45"/>
      <c r="M159" s="226" t="s">
        <v>19</v>
      </c>
      <c r="N159" s="227" t="s">
        <v>43</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141</v>
      </c>
      <c r="AT159" s="230" t="s">
        <v>136</v>
      </c>
      <c r="AU159" s="230" t="s">
        <v>80</v>
      </c>
      <c r="AY159" s="18" t="s">
        <v>133</v>
      </c>
      <c r="BE159" s="231">
        <f>IF(N159="základní",J159,0)</f>
        <v>0</v>
      </c>
      <c r="BF159" s="231">
        <f>IF(N159="snížená",J159,0)</f>
        <v>0</v>
      </c>
      <c r="BG159" s="231">
        <f>IF(N159="zákl. přenesená",J159,0)</f>
        <v>0</v>
      </c>
      <c r="BH159" s="231">
        <f>IF(N159="sníž. přenesená",J159,0)</f>
        <v>0</v>
      </c>
      <c r="BI159" s="231">
        <f>IF(N159="nulová",J159,0)</f>
        <v>0</v>
      </c>
      <c r="BJ159" s="18" t="s">
        <v>80</v>
      </c>
      <c r="BK159" s="231">
        <f>ROUND(I159*H159,2)</f>
        <v>0</v>
      </c>
      <c r="BL159" s="18" t="s">
        <v>141</v>
      </c>
      <c r="BM159" s="230" t="s">
        <v>357</v>
      </c>
    </row>
    <row r="160" s="2" customFormat="1">
      <c r="A160" s="39"/>
      <c r="B160" s="40"/>
      <c r="C160" s="41"/>
      <c r="D160" s="242" t="s">
        <v>205</v>
      </c>
      <c r="E160" s="41"/>
      <c r="F160" s="243" t="s">
        <v>358</v>
      </c>
      <c r="G160" s="41"/>
      <c r="H160" s="41"/>
      <c r="I160" s="137"/>
      <c r="J160" s="41"/>
      <c r="K160" s="41"/>
      <c r="L160" s="45"/>
      <c r="M160" s="244"/>
      <c r="N160" s="245"/>
      <c r="O160" s="85"/>
      <c r="P160" s="85"/>
      <c r="Q160" s="85"/>
      <c r="R160" s="85"/>
      <c r="S160" s="85"/>
      <c r="T160" s="86"/>
      <c r="U160" s="39"/>
      <c r="V160" s="39"/>
      <c r="W160" s="39"/>
      <c r="X160" s="39"/>
      <c r="Y160" s="39"/>
      <c r="Z160" s="39"/>
      <c r="AA160" s="39"/>
      <c r="AB160" s="39"/>
      <c r="AC160" s="39"/>
      <c r="AD160" s="39"/>
      <c r="AE160" s="39"/>
      <c r="AT160" s="18" t="s">
        <v>205</v>
      </c>
      <c r="AU160" s="18" t="s">
        <v>80</v>
      </c>
    </row>
    <row r="161" s="2" customFormat="1" ht="44.25" customHeight="1">
      <c r="A161" s="39"/>
      <c r="B161" s="40"/>
      <c r="C161" s="219" t="s">
        <v>359</v>
      </c>
      <c r="D161" s="219" t="s">
        <v>136</v>
      </c>
      <c r="E161" s="220" t="s">
        <v>360</v>
      </c>
      <c r="F161" s="221" t="s">
        <v>361</v>
      </c>
      <c r="G161" s="222" t="s">
        <v>342</v>
      </c>
      <c r="H161" s="223">
        <v>5</v>
      </c>
      <c r="I161" s="224"/>
      <c r="J161" s="225">
        <f>ROUND(I161*H161,2)</f>
        <v>0</v>
      </c>
      <c r="K161" s="221" t="s">
        <v>140</v>
      </c>
      <c r="L161" s="45"/>
      <c r="M161" s="226" t="s">
        <v>19</v>
      </c>
      <c r="N161" s="227" t="s">
        <v>43</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141</v>
      </c>
      <c r="AT161" s="230" t="s">
        <v>136</v>
      </c>
      <c r="AU161" s="230" t="s">
        <v>80</v>
      </c>
      <c r="AY161" s="18" t="s">
        <v>133</v>
      </c>
      <c r="BE161" s="231">
        <f>IF(N161="základní",J161,0)</f>
        <v>0</v>
      </c>
      <c r="BF161" s="231">
        <f>IF(N161="snížená",J161,0)</f>
        <v>0</v>
      </c>
      <c r="BG161" s="231">
        <f>IF(N161="zákl. přenesená",J161,0)</f>
        <v>0</v>
      </c>
      <c r="BH161" s="231">
        <f>IF(N161="sníž. přenesená",J161,0)</f>
        <v>0</v>
      </c>
      <c r="BI161" s="231">
        <f>IF(N161="nulová",J161,0)</f>
        <v>0</v>
      </c>
      <c r="BJ161" s="18" t="s">
        <v>80</v>
      </c>
      <c r="BK161" s="231">
        <f>ROUND(I161*H161,2)</f>
        <v>0</v>
      </c>
      <c r="BL161" s="18" t="s">
        <v>141</v>
      </c>
      <c r="BM161" s="230" t="s">
        <v>362</v>
      </c>
    </row>
    <row r="162" s="2" customFormat="1">
      <c r="A162" s="39"/>
      <c r="B162" s="40"/>
      <c r="C162" s="41"/>
      <c r="D162" s="242" t="s">
        <v>205</v>
      </c>
      <c r="E162" s="41"/>
      <c r="F162" s="243" t="s">
        <v>358</v>
      </c>
      <c r="G162" s="41"/>
      <c r="H162" s="41"/>
      <c r="I162" s="137"/>
      <c r="J162" s="41"/>
      <c r="K162" s="41"/>
      <c r="L162" s="45"/>
      <c r="M162" s="244"/>
      <c r="N162" s="245"/>
      <c r="O162" s="85"/>
      <c r="P162" s="85"/>
      <c r="Q162" s="85"/>
      <c r="R162" s="85"/>
      <c r="S162" s="85"/>
      <c r="T162" s="86"/>
      <c r="U162" s="39"/>
      <c r="V162" s="39"/>
      <c r="W162" s="39"/>
      <c r="X162" s="39"/>
      <c r="Y162" s="39"/>
      <c r="Z162" s="39"/>
      <c r="AA162" s="39"/>
      <c r="AB162" s="39"/>
      <c r="AC162" s="39"/>
      <c r="AD162" s="39"/>
      <c r="AE162" s="39"/>
      <c r="AT162" s="18" t="s">
        <v>205</v>
      </c>
      <c r="AU162" s="18" t="s">
        <v>80</v>
      </c>
    </row>
    <row r="163" s="2" customFormat="1" ht="33" customHeight="1">
      <c r="A163" s="39"/>
      <c r="B163" s="40"/>
      <c r="C163" s="219" t="s">
        <v>363</v>
      </c>
      <c r="D163" s="219" t="s">
        <v>136</v>
      </c>
      <c r="E163" s="220" t="s">
        <v>364</v>
      </c>
      <c r="F163" s="221" t="s">
        <v>365</v>
      </c>
      <c r="G163" s="222" t="s">
        <v>342</v>
      </c>
      <c r="H163" s="223">
        <v>2</v>
      </c>
      <c r="I163" s="224"/>
      <c r="J163" s="225">
        <f>ROUND(I163*H163,2)</f>
        <v>0</v>
      </c>
      <c r="K163" s="221" t="s">
        <v>140</v>
      </c>
      <c r="L163" s="45"/>
      <c r="M163" s="226" t="s">
        <v>19</v>
      </c>
      <c r="N163" s="227" t="s">
        <v>43</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141</v>
      </c>
      <c r="AT163" s="230" t="s">
        <v>136</v>
      </c>
      <c r="AU163" s="230" t="s">
        <v>80</v>
      </c>
      <c r="AY163" s="18" t="s">
        <v>133</v>
      </c>
      <c r="BE163" s="231">
        <f>IF(N163="základní",J163,0)</f>
        <v>0</v>
      </c>
      <c r="BF163" s="231">
        <f>IF(N163="snížená",J163,0)</f>
        <v>0</v>
      </c>
      <c r="BG163" s="231">
        <f>IF(N163="zákl. přenesená",J163,0)</f>
        <v>0</v>
      </c>
      <c r="BH163" s="231">
        <f>IF(N163="sníž. přenesená",J163,0)</f>
        <v>0</v>
      </c>
      <c r="BI163" s="231">
        <f>IF(N163="nulová",J163,0)</f>
        <v>0</v>
      </c>
      <c r="BJ163" s="18" t="s">
        <v>80</v>
      </c>
      <c r="BK163" s="231">
        <f>ROUND(I163*H163,2)</f>
        <v>0</v>
      </c>
      <c r="BL163" s="18" t="s">
        <v>141</v>
      </c>
      <c r="BM163" s="230" t="s">
        <v>366</v>
      </c>
    </row>
    <row r="164" s="2" customFormat="1">
      <c r="A164" s="39"/>
      <c r="B164" s="40"/>
      <c r="C164" s="41"/>
      <c r="D164" s="242" t="s">
        <v>205</v>
      </c>
      <c r="E164" s="41"/>
      <c r="F164" s="243" t="s">
        <v>358</v>
      </c>
      <c r="G164" s="41"/>
      <c r="H164" s="41"/>
      <c r="I164" s="137"/>
      <c r="J164" s="41"/>
      <c r="K164" s="41"/>
      <c r="L164" s="45"/>
      <c r="M164" s="244"/>
      <c r="N164" s="245"/>
      <c r="O164" s="85"/>
      <c r="P164" s="85"/>
      <c r="Q164" s="85"/>
      <c r="R164" s="85"/>
      <c r="S164" s="85"/>
      <c r="T164" s="86"/>
      <c r="U164" s="39"/>
      <c r="V164" s="39"/>
      <c r="W164" s="39"/>
      <c r="X164" s="39"/>
      <c r="Y164" s="39"/>
      <c r="Z164" s="39"/>
      <c r="AA164" s="39"/>
      <c r="AB164" s="39"/>
      <c r="AC164" s="39"/>
      <c r="AD164" s="39"/>
      <c r="AE164" s="39"/>
      <c r="AT164" s="18" t="s">
        <v>205</v>
      </c>
      <c r="AU164" s="18" t="s">
        <v>80</v>
      </c>
    </row>
    <row r="165" s="2" customFormat="1" ht="21.75" customHeight="1">
      <c r="A165" s="39"/>
      <c r="B165" s="40"/>
      <c r="C165" s="232" t="s">
        <v>367</v>
      </c>
      <c r="D165" s="232" t="s">
        <v>130</v>
      </c>
      <c r="E165" s="233" t="s">
        <v>368</v>
      </c>
      <c r="F165" s="234" t="s">
        <v>369</v>
      </c>
      <c r="G165" s="235" t="s">
        <v>139</v>
      </c>
      <c r="H165" s="236">
        <v>4</v>
      </c>
      <c r="I165" s="237"/>
      <c r="J165" s="238">
        <f>ROUND(I165*H165,2)</f>
        <v>0</v>
      </c>
      <c r="K165" s="234" t="s">
        <v>140</v>
      </c>
      <c r="L165" s="239"/>
      <c r="M165" s="240" t="s">
        <v>19</v>
      </c>
      <c r="N165" s="241" t="s">
        <v>43</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141</v>
      </c>
      <c r="AT165" s="230" t="s">
        <v>130</v>
      </c>
      <c r="AU165" s="230" t="s">
        <v>80</v>
      </c>
      <c r="AY165" s="18" t="s">
        <v>133</v>
      </c>
      <c r="BE165" s="231">
        <f>IF(N165="základní",J165,0)</f>
        <v>0</v>
      </c>
      <c r="BF165" s="231">
        <f>IF(N165="snížená",J165,0)</f>
        <v>0</v>
      </c>
      <c r="BG165" s="231">
        <f>IF(N165="zákl. přenesená",J165,0)</f>
        <v>0</v>
      </c>
      <c r="BH165" s="231">
        <f>IF(N165="sníž. přenesená",J165,0)</f>
        <v>0</v>
      </c>
      <c r="BI165" s="231">
        <f>IF(N165="nulová",J165,0)</f>
        <v>0</v>
      </c>
      <c r="BJ165" s="18" t="s">
        <v>80</v>
      </c>
      <c r="BK165" s="231">
        <f>ROUND(I165*H165,2)</f>
        <v>0</v>
      </c>
      <c r="BL165" s="18" t="s">
        <v>141</v>
      </c>
      <c r="BM165" s="230" t="s">
        <v>370</v>
      </c>
    </row>
    <row r="166" s="12" customFormat="1" ht="22.8" customHeight="1">
      <c r="A166" s="12"/>
      <c r="B166" s="203"/>
      <c r="C166" s="204"/>
      <c r="D166" s="205" t="s">
        <v>71</v>
      </c>
      <c r="E166" s="217" t="s">
        <v>371</v>
      </c>
      <c r="F166" s="217" t="s">
        <v>372</v>
      </c>
      <c r="G166" s="204"/>
      <c r="H166" s="204"/>
      <c r="I166" s="207"/>
      <c r="J166" s="218">
        <f>BK166</f>
        <v>0</v>
      </c>
      <c r="K166" s="204"/>
      <c r="L166" s="209"/>
      <c r="M166" s="210"/>
      <c r="N166" s="211"/>
      <c r="O166" s="211"/>
      <c r="P166" s="212">
        <f>P167+SUM(P168:P173)</f>
        <v>0</v>
      </c>
      <c r="Q166" s="211"/>
      <c r="R166" s="212">
        <f>R167+SUM(R168:R173)</f>
        <v>0</v>
      </c>
      <c r="S166" s="211"/>
      <c r="T166" s="213">
        <f>T167+SUM(T168:T173)</f>
        <v>0</v>
      </c>
      <c r="U166" s="12"/>
      <c r="V166" s="12"/>
      <c r="W166" s="12"/>
      <c r="X166" s="12"/>
      <c r="Y166" s="12"/>
      <c r="Z166" s="12"/>
      <c r="AA166" s="12"/>
      <c r="AB166" s="12"/>
      <c r="AC166" s="12"/>
      <c r="AD166" s="12"/>
      <c r="AE166" s="12"/>
      <c r="AR166" s="214" t="s">
        <v>132</v>
      </c>
      <c r="AT166" s="215" t="s">
        <v>71</v>
      </c>
      <c r="AU166" s="215" t="s">
        <v>80</v>
      </c>
      <c r="AY166" s="214" t="s">
        <v>133</v>
      </c>
      <c r="BK166" s="216">
        <f>BK167+SUM(BK168:BK173)</f>
        <v>0</v>
      </c>
    </row>
    <row r="167" s="2" customFormat="1" ht="33" customHeight="1">
      <c r="A167" s="39"/>
      <c r="B167" s="40"/>
      <c r="C167" s="219" t="s">
        <v>373</v>
      </c>
      <c r="D167" s="219" t="s">
        <v>136</v>
      </c>
      <c r="E167" s="220" t="s">
        <v>374</v>
      </c>
      <c r="F167" s="221" t="s">
        <v>375</v>
      </c>
      <c r="G167" s="222" t="s">
        <v>139</v>
      </c>
      <c r="H167" s="223">
        <v>23</v>
      </c>
      <c r="I167" s="224"/>
      <c r="J167" s="225">
        <f>ROUND(I167*H167,2)</f>
        <v>0</v>
      </c>
      <c r="K167" s="221" t="s">
        <v>140</v>
      </c>
      <c r="L167" s="45"/>
      <c r="M167" s="226" t="s">
        <v>19</v>
      </c>
      <c r="N167" s="227" t="s">
        <v>43</v>
      </c>
      <c r="O167" s="85"/>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203</v>
      </c>
      <c r="AT167" s="230" t="s">
        <v>136</v>
      </c>
      <c r="AU167" s="230" t="s">
        <v>82</v>
      </c>
      <c r="AY167" s="18" t="s">
        <v>133</v>
      </c>
      <c r="BE167" s="231">
        <f>IF(N167="základní",J167,0)</f>
        <v>0</v>
      </c>
      <c r="BF167" s="231">
        <f>IF(N167="snížená",J167,0)</f>
        <v>0</v>
      </c>
      <c r="BG167" s="231">
        <f>IF(N167="zákl. přenesená",J167,0)</f>
        <v>0</v>
      </c>
      <c r="BH167" s="231">
        <f>IF(N167="sníž. přenesená",J167,0)</f>
        <v>0</v>
      </c>
      <c r="BI167" s="231">
        <f>IF(N167="nulová",J167,0)</f>
        <v>0</v>
      </c>
      <c r="BJ167" s="18" t="s">
        <v>80</v>
      </c>
      <c r="BK167" s="231">
        <f>ROUND(I167*H167,2)</f>
        <v>0</v>
      </c>
      <c r="BL167" s="18" t="s">
        <v>203</v>
      </c>
      <c r="BM167" s="230" t="s">
        <v>376</v>
      </c>
    </row>
    <row r="168" s="2" customFormat="1" ht="21.75" customHeight="1">
      <c r="A168" s="39"/>
      <c r="B168" s="40"/>
      <c r="C168" s="219" t="s">
        <v>377</v>
      </c>
      <c r="D168" s="219" t="s">
        <v>136</v>
      </c>
      <c r="E168" s="220" t="s">
        <v>378</v>
      </c>
      <c r="F168" s="221" t="s">
        <v>379</v>
      </c>
      <c r="G168" s="222" t="s">
        <v>139</v>
      </c>
      <c r="H168" s="223">
        <v>10</v>
      </c>
      <c r="I168" s="224"/>
      <c r="J168" s="225">
        <f>ROUND(I168*H168,2)</f>
        <v>0</v>
      </c>
      <c r="K168" s="221" t="s">
        <v>140</v>
      </c>
      <c r="L168" s="45"/>
      <c r="M168" s="226" t="s">
        <v>19</v>
      </c>
      <c r="N168" s="227" t="s">
        <v>43</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203</v>
      </c>
      <c r="AT168" s="230" t="s">
        <v>136</v>
      </c>
      <c r="AU168" s="230" t="s">
        <v>82</v>
      </c>
      <c r="AY168" s="18" t="s">
        <v>133</v>
      </c>
      <c r="BE168" s="231">
        <f>IF(N168="základní",J168,0)</f>
        <v>0</v>
      </c>
      <c r="BF168" s="231">
        <f>IF(N168="snížená",J168,0)</f>
        <v>0</v>
      </c>
      <c r="BG168" s="231">
        <f>IF(N168="zákl. přenesená",J168,0)</f>
        <v>0</v>
      </c>
      <c r="BH168" s="231">
        <f>IF(N168="sníž. přenesená",J168,0)</f>
        <v>0</v>
      </c>
      <c r="BI168" s="231">
        <f>IF(N168="nulová",J168,0)</f>
        <v>0</v>
      </c>
      <c r="BJ168" s="18" t="s">
        <v>80</v>
      </c>
      <c r="BK168" s="231">
        <f>ROUND(I168*H168,2)</f>
        <v>0</v>
      </c>
      <c r="BL168" s="18" t="s">
        <v>203</v>
      </c>
      <c r="BM168" s="230" t="s">
        <v>380</v>
      </c>
    </row>
    <row r="169" s="2" customFormat="1" ht="21.75" customHeight="1">
      <c r="A169" s="39"/>
      <c r="B169" s="40"/>
      <c r="C169" s="219" t="s">
        <v>381</v>
      </c>
      <c r="D169" s="219" t="s">
        <v>136</v>
      </c>
      <c r="E169" s="220" t="s">
        <v>382</v>
      </c>
      <c r="F169" s="221" t="s">
        <v>383</v>
      </c>
      <c r="G169" s="222" t="s">
        <v>384</v>
      </c>
      <c r="H169" s="223">
        <v>14.699999999999999</v>
      </c>
      <c r="I169" s="224"/>
      <c r="J169" s="225">
        <f>ROUND(I169*H169,2)</f>
        <v>0</v>
      </c>
      <c r="K169" s="221" t="s">
        <v>140</v>
      </c>
      <c r="L169" s="45"/>
      <c r="M169" s="226" t="s">
        <v>19</v>
      </c>
      <c r="N169" s="227" t="s">
        <v>43</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203</v>
      </c>
      <c r="AT169" s="230" t="s">
        <v>136</v>
      </c>
      <c r="AU169" s="230" t="s">
        <v>82</v>
      </c>
      <c r="AY169" s="18" t="s">
        <v>133</v>
      </c>
      <c r="BE169" s="231">
        <f>IF(N169="základní",J169,0)</f>
        <v>0</v>
      </c>
      <c r="BF169" s="231">
        <f>IF(N169="snížená",J169,0)</f>
        <v>0</v>
      </c>
      <c r="BG169" s="231">
        <f>IF(N169="zákl. přenesená",J169,0)</f>
        <v>0</v>
      </c>
      <c r="BH169" s="231">
        <f>IF(N169="sníž. přenesená",J169,0)</f>
        <v>0</v>
      </c>
      <c r="BI169" s="231">
        <f>IF(N169="nulová",J169,0)</f>
        <v>0</v>
      </c>
      <c r="BJ169" s="18" t="s">
        <v>80</v>
      </c>
      <c r="BK169" s="231">
        <f>ROUND(I169*H169,2)</f>
        <v>0</v>
      </c>
      <c r="BL169" s="18" t="s">
        <v>203</v>
      </c>
      <c r="BM169" s="230" t="s">
        <v>385</v>
      </c>
    </row>
    <row r="170" s="2" customFormat="1" ht="21.75" customHeight="1">
      <c r="A170" s="39"/>
      <c r="B170" s="40"/>
      <c r="C170" s="219" t="s">
        <v>386</v>
      </c>
      <c r="D170" s="219" t="s">
        <v>136</v>
      </c>
      <c r="E170" s="220" t="s">
        <v>387</v>
      </c>
      <c r="F170" s="221" t="s">
        <v>388</v>
      </c>
      <c r="G170" s="222" t="s">
        <v>139</v>
      </c>
      <c r="H170" s="223">
        <v>13</v>
      </c>
      <c r="I170" s="224"/>
      <c r="J170" s="225">
        <f>ROUND(I170*H170,2)</f>
        <v>0</v>
      </c>
      <c r="K170" s="221" t="s">
        <v>140</v>
      </c>
      <c r="L170" s="45"/>
      <c r="M170" s="226" t="s">
        <v>19</v>
      </c>
      <c r="N170" s="227" t="s">
        <v>43</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141</v>
      </c>
      <c r="AT170" s="230" t="s">
        <v>136</v>
      </c>
      <c r="AU170" s="230" t="s">
        <v>82</v>
      </c>
      <c r="AY170" s="18" t="s">
        <v>133</v>
      </c>
      <c r="BE170" s="231">
        <f>IF(N170="základní",J170,0)</f>
        <v>0</v>
      </c>
      <c r="BF170" s="231">
        <f>IF(N170="snížená",J170,0)</f>
        <v>0</v>
      </c>
      <c r="BG170" s="231">
        <f>IF(N170="zákl. přenesená",J170,0)</f>
        <v>0</v>
      </c>
      <c r="BH170" s="231">
        <f>IF(N170="sníž. přenesená",J170,0)</f>
        <v>0</v>
      </c>
      <c r="BI170" s="231">
        <f>IF(N170="nulová",J170,0)</f>
        <v>0</v>
      </c>
      <c r="BJ170" s="18" t="s">
        <v>80</v>
      </c>
      <c r="BK170" s="231">
        <f>ROUND(I170*H170,2)</f>
        <v>0</v>
      </c>
      <c r="BL170" s="18" t="s">
        <v>141</v>
      </c>
      <c r="BM170" s="230" t="s">
        <v>389</v>
      </c>
    </row>
    <row r="171" s="2" customFormat="1" ht="21.75" customHeight="1">
      <c r="A171" s="39"/>
      <c r="B171" s="40"/>
      <c r="C171" s="219" t="s">
        <v>390</v>
      </c>
      <c r="D171" s="219" t="s">
        <v>136</v>
      </c>
      <c r="E171" s="220" t="s">
        <v>391</v>
      </c>
      <c r="F171" s="221" t="s">
        <v>392</v>
      </c>
      <c r="G171" s="222" t="s">
        <v>139</v>
      </c>
      <c r="H171" s="223">
        <v>1</v>
      </c>
      <c r="I171" s="224"/>
      <c r="J171" s="225">
        <f>ROUND(I171*H171,2)</f>
        <v>0</v>
      </c>
      <c r="K171" s="221" t="s">
        <v>140</v>
      </c>
      <c r="L171" s="45"/>
      <c r="M171" s="226" t="s">
        <v>19</v>
      </c>
      <c r="N171" s="227" t="s">
        <v>43</v>
      </c>
      <c r="O171" s="85"/>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203</v>
      </c>
      <c r="AT171" s="230" t="s">
        <v>136</v>
      </c>
      <c r="AU171" s="230" t="s">
        <v>82</v>
      </c>
      <c r="AY171" s="18" t="s">
        <v>133</v>
      </c>
      <c r="BE171" s="231">
        <f>IF(N171="základní",J171,0)</f>
        <v>0</v>
      </c>
      <c r="BF171" s="231">
        <f>IF(N171="snížená",J171,0)</f>
        <v>0</v>
      </c>
      <c r="BG171" s="231">
        <f>IF(N171="zákl. přenesená",J171,0)</f>
        <v>0</v>
      </c>
      <c r="BH171" s="231">
        <f>IF(N171="sníž. přenesená",J171,0)</f>
        <v>0</v>
      </c>
      <c r="BI171" s="231">
        <f>IF(N171="nulová",J171,0)</f>
        <v>0</v>
      </c>
      <c r="BJ171" s="18" t="s">
        <v>80</v>
      </c>
      <c r="BK171" s="231">
        <f>ROUND(I171*H171,2)</f>
        <v>0</v>
      </c>
      <c r="BL171" s="18" t="s">
        <v>203</v>
      </c>
      <c r="BM171" s="230" t="s">
        <v>393</v>
      </c>
    </row>
    <row r="172" s="2" customFormat="1">
      <c r="A172" s="39"/>
      <c r="B172" s="40"/>
      <c r="C172" s="41"/>
      <c r="D172" s="242" t="s">
        <v>394</v>
      </c>
      <c r="E172" s="41"/>
      <c r="F172" s="243" t="s">
        <v>395</v>
      </c>
      <c r="G172" s="41"/>
      <c r="H172" s="41"/>
      <c r="I172" s="137"/>
      <c r="J172" s="41"/>
      <c r="K172" s="41"/>
      <c r="L172" s="45"/>
      <c r="M172" s="244"/>
      <c r="N172" s="245"/>
      <c r="O172" s="85"/>
      <c r="P172" s="85"/>
      <c r="Q172" s="85"/>
      <c r="R172" s="85"/>
      <c r="S172" s="85"/>
      <c r="T172" s="86"/>
      <c r="U172" s="39"/>
      <c r="V172" s="39"/>
      <c r="W172" s="39"/>
      <c r="X172" s="39"/>
      <c r="Y172" s="39"/>
      <c r="Z172" s="39"/>
      <c r="AA172" s="39"/>
      <c r="AB172" s="39"/>
      <c r="AC172" s="39"/>
      <c r="AD172" s="39"/>
      <c r="AE172" s="39"/>
      <c r="AT172" s="18" t="s">
        <v>394</v>
      </c>
      <c r="AU172" s="18" t="s">
        <v>82</v>
      </c>
    </row>
    <row r="173" s="12" customFormat="1" ht="20.88" customHeight="1">
      <c r="A173" s="12"/>
      <c r="B173" s="203"/>
      <c r="C173" s="204"/>
      <c r="D173" s="205" t="s">
        <v>71</v>
      </c>
      <c r="E173" s="217" t="s">
        <v>396</v>
      </c>
      <c r="F173" s="217" t="s">
        <v>397</v>
      </c>
      <c r="G173" s="204"/>
      <c r="H173" s="204"/>
      <c r="I173" s="207"/>
      <c r="J173" s="218">
        <f>BK173</f>
        <v>0</v>
      </c>
      <c r="K173" s="204"/>
      <c r="L173" s="209"/>
      <c r="M173" s="210"/>
      <c r="N173" s="211"/>
      <c r="O173" s="211"/>
      <c r="P173" s="212">
        <f>SUM(P174:P179)</f>
        <v>0</v>
      </c>
      <c r="Q173" s="211"/>
      <c r="R173" s="212">
        <f>SUM(R174:R179)</f>
        <v>0</v>
      </c>
      <c r="S173" s="211"/>
      <c r="T173" s="213">
        <f>SUM(T174:T179)</f>
        <v>0</v>
      </c>
      <c r="U173" s="12"/>
      <c r="V173" s="12"/>
      <c r="W173" s="12"/>
      <c r="X173" s="12"/>
      <c r="Y173" s="12"/>
      <c r="Z173" s="12"/>
      <c r="AA173" s="12"/>
      <c r="AB173" s="12"/>
      <c r="AC173" s="12"/>
      <c r="AD173" s="12"/>
      <c r="AE173" s="12"/>
      <c r="AR173" s="214" t="s">
        <v>80</v>
      </c>
      <c r="AT173" s="215" t="s">
        <v>71</v>
      </c>
      <c r="AU173" s="215" t="s">
        <v>82</v>
      </c>
      <c r="AY173" s="214" t="s">
        <v>133</v>
      </c>
      <c r="BK173" s="216">
        <f>SUM(BK174:BK179)</f>
        <v>0</v>
      </c>
    </row>
    <row r="174" s="2" customFormat="1" ht="33" customHeight="1">
      <c r="A174" s="39"/>
      <c r="B174" s="40"/>
      <c r="C174" s="219" t="s">
        <v>398</v>
      </c>
      <c r="D174" s="219" t="s">
        <v>136</v>
      </c>
      <c r="E174" s="220" t="s">
        <v>399</v>
      </c>
      <c r="F174" s="221" t="s">
        <v>400</v>
      </c>
      <c r="G174" s="222" t="s">
        <v>259</v>
      </c>
      <c r="H174" s="223">
        <v>80</v>
      </c>
      <c r="I174" s="224"/>
      <c r="J174" s="225">
        <f>ROUND(I174*H174,2)</f>
        <v>0</v>
      </c>
      <c r="K174" s="221" t="s">
        <v>202</v>
      </c>
      <c r="L174" s="45"/>
      <c r="M174" s="226" t="s">
        <v>19</v>
      </c>
      <c r="N174" s="227" t="s">
        <v>43</v>
      </c>
      <c r="O174" s="85"/>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203</v>
      </c>
      <c r="AT174" s="230" t="s">
        <v>136</v>
      </c>
      <c r="AU174" s="230" t="s">
        <v>132</v>
      </c>
      <c r="AY174" s="18" t="s">
        <v>133</v>
      </c>
      <c r="BE174" s="231">
        <f>IF(N174="základní",J174,0)</f>
        <v>0</v>
      </c>
      <c r="BF174" s="231">
        <f>IF(N174="snížená",J174,0)</f>
        <v>0</v>
      </c>
      <c r="BG174" s="231">
        <f>IF(N174="zákl. přenesená",J174,0)</f>
        <v>0</v>
      </c>
      <c r="BH174" s="231">
        <f>IF(N174="sníž. přenesená",J174,0)</f>
        <v>0</v>
      </c>
      <c r="BI174" s="231">
        <f>IF(N174="nulová",J174,0)</f>
        <v>0</v>
      </c>
      <c r="BJ174" s="18" t="s">
        <v>80</v>
      </c>
      <c r="BK174" s="231">
        <f>ROUND(I174*H174,2)</f>
        <v>0</v>
      </c>
      <c r="BL174" s="18" t="s">
        <v>203</v>
      </c>
      <c r="BM174" s="230" t="s">
        <v>401</v>
      </c>
    </row>
    <row r="175" s="2" customFormat="1">
      <c r="A175" s="39"/>
      <c r="B175" s="40"/>
      <c r="C175" s="41"/>
      <c r="D175" s="242" t="s">
        <v>205</v>
      </c>
      <c r="E175" s="41"/>
      <c r="F175" s="243" t="s">
        <v>402</v>
      </c>
      <c r="G175" s="41"/>
      <c r="H175" s="41"/>
      <c r="I175" s="137"/>
      <c r="J175" s="41"/>
      <c r="K175" s="41"/>
      <c r="L175" s="45"/>
      <c r="M175" s="244"/>
      <c r="N175" s="245"/>
      <c r="O175" s="85"/>
      <c r="P175" s="85"/>
      <c r="Q175" s="85"/>
      <c r="R175" s="85"/>
      <c r="S175" s="85"/>
      <c r="T175" s="86"/>
      <c r="U175" s="39"/>
      <c r="V175" s="39"/>
      <c r="W175" s="39"/>
      <c r="X175" s="39"/>
      <c r="Y175" s="39"/>
      <c r="Z175" s="39"/>
      <c r="AA175" s="39"/>
      <c r="AB175" s="39"/>
      <c r="AC175" s="39"/>
      <c r="AD175" s="39"/>
      <c r="AE175" s="39"/>
      <c r="AT175" s="18" t="s">
        <v>205</v>
      </c>
      <c r="AU175" s="18" t="s">
        <v>132</v>
      </c>
    </row>
    <row r="176" s="2" customFormat="1" ht="21.75" customHeight="1">
      <c r="A176" s="39"/>
      <c r="B176" s="40"/>
      <c r="C176" s="219" t="s">
        <v>403</v>
      </c>
      <c r="D176" s="219" t="s">
        <v>136</v>
      </c>
      <c r="E176" s="220" t="s">
        <v>404</v>
      </c>
      <c r="F176" s="221" t="s">
        <v>405</v>
      </c>
      <c r="G176" s="222" t="s">
        <v>259</v>
      </c>
      <c r="H176" s="223">
        <v>80</v>
      </c>
      <c r="I176" s="224"/>
      <c r="J176" s="225">
        <f>ROUND(I176*H176,2)</f>
        <v>0</v>
      </c>
      <c r="K176" s="221" t="s">
        <v>202</v>
      </c>
      <c r="L176" s="45"/>
      <c r="M176" s="226" t="s">
        <v>19</v>
      </c>
      <c r="N176" s="227" t="s">
        <v>43</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203</v>
      </c>
      <c r="AT176" s="230" t="s">
        <v>136</v>
      </c>
      <c r="AU176" s="230" t="s">
        <v>132</v>
      </c>
      <c r="AY176" s="18" t="s">
        <v>133</v>
      </c>
      <c r="BE176" s="231">
        <f>IF(N176="základní",J176,0)</f>
        <v>0</v>
      </c>
      <c r="BF176" s="231">
        <f>IF(N176="snížená",J176,0)</f>
        <v>0</v>
      </c>
      <c r="BG176" s="231">
        <f>IF(N176="zákl. přenesená",J176,0)</f>
        <v>0</v>
      </c>
      <c r="BH176" s="231">
        <f>IF(N176="sníž. přenesená",J176,0)</f>
        <v>0</v>
      </c>
      <c r="BI176" s="231">
        <f>IF(N176="nulová",J176,0)</f>
        <v>0</v>
      </c>
      <c r="BJ176" s="18" t="s">
        <v>80</v>
      </c>
      <c r="BK176" s="231">
        <f>ROUND(I176*H176,2)</f>
        <v>0</v>
      </c>
      <c r="BL176" s="18" t="s">
        <v>203</v>
      </c>
      <c r="BM176" s="230" t="s">
        <v>406</v>
      </c>
    </row>
    <row r="177" s="2" customFormat="1">
      <c r="A177" s="39"/>
      <c r="B177" s="40"/>
      <c r="C177" s="41"/>
      <c r="D177" s="242" t="s">
        <v>205</v>
      </c>
      <c r="E177" s="41"/>
      <c r="F177" s="243" t="s">
        <v>407</v>
      </c>
      <c r="G177" s="41"/>
      <c r="H177" s="41"/>
      <c r="I177" s="137"/>
      <c r="J177" s="41"/>
      <c r="K177" s="41"/>
      <c r="L177" s="45"/>
      <c r="M177" s="244"/>
      <c r="N177" s="245"/>
      <c r="O177" s="85"/>
      <c r="P177" s="85"/>
      <c r="Q177" s="85"/>
      <c r="R177" s="85"/>
      <c r="S177" s="85"/>
      <c r="T177" s="86"/>
      <c r="U177" s="39"/>
      <c r="V177" s="39"/>
      <c r="W177" s="39"/>
      <c r="X177" s="39"/>
      <c r="Y177" s="39"/>
      <c r="Z177" s="39"/>
      <c r="AA177" s="39"/>
      <c r="AB177" s="39"/>
      <c r="AC177" s="39"/>
      <c r="AD177" s="39"/>
      <c r="AE177" s="39"/>
      <c r="AT177" s="18" t="s">
        <v>205</v>
      </c>
      <c r="AU177" s="18" t="s">
        <v>132</v>
      </c>
    </row>
    <row r="178" s="2" customFormat="1" ht="16.5" customHeight="1">
      <c r="A178" s="39"/>
      <c r="B178" s="40"/>
      <c r="C178" s="219" t="s">
        <v>408</v>
      </c>
      <c r="D178" s="219" t="s">
        <v>136</v>
      </c>
      <c r="E178" s="220" t="s">
        <v>409</v>
      </c>
      <c r="F178" s="221" t="s">
        <v>410</v>
      </c>
      <c r="G178" s="222" t="s">
        <v>259</v>
      </c>
      <c r="H178" s="223">
        <v>100</v>
      </c>
      <c r="I178" s="224"/>
      <c r="J178" s="225">
        <f>ROUND(I178*H178,2)</f>
        <v>0</v>
      </c>
      <c r="K178" s="221" t="s">
        <v>202</v>
      </c>
      <c r="L178" s="45"/>
      <c r="M178" s="226" t="s">
        <v>19</v>
      </c>
      <c r="N178" s="227" t="s">
        <v>43</v>
      </c>
      <c r="O178" s="85"/>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203</v>
      </c>
      <c r="AT178" s="230" t="s">
        <v>136</v>
      </c>
      <c r="AU178" s="230" t="s">
        <v>132</v>
      </c>
      <c r="AY178" s="18" t="s">
        <v>133</v>
      </c>
      <c r="BE178" s="231">
        <f>IF(N178="základní",J178,0)</f>
        <v>0</v>
      </c>
      <c r="BF178" s="231">
        <f>IF(N178="snížená",J178,0)</f>
        <v>0</v>
      </c>
      <c r="BG178" s="231">
        <f>IF(N178="zákl. přenesená",J178,0)</f>
        <v>0</v>
      </c>
      <c r="BH178" s="231">
        <f>IF(N178="sníž. přenesená",J178,0)</f>
        <v>0</v>
      </c>
      <c r="BI178" s="231">
        <f>IF(N178="nulová",J178,0)</f>
        <v>0</v>
      </c>
      <c r="BJ178" s="18" t="s">
        <v>80</v>
      </c>
      <c r="BK178" s="231">
        <f>ROUND(I178*H178,2)</f>
        <v>0</v>
      </c>
      <c r="BL178" s="18" t="s">
        <v>203</v>
      </c>
      <c r="BM178" s="230" t="s">
        <v>411</v>
      </c>
    </row>
    <row r="179" s="2" customFormat="1" ht="21.75" customHeight="1">
      <c r="A179" s="39"/>
      <c r="B179" s="40"/>
      <c r="C179" s="219" t="s">
        <v>412</v>
      </c>
      <c r="D179" s="219" t="s">
        <v>136</v>
      </c>
      <c r="E179" s="220" t="s">
        <v>413</v>
      </c>
      <c r="F179" s="221" t="s">
        <v>414</v>
      </c>
      <c r="G179" s="222" t="s">
        <v>259</v>
      </c>
      <c r="H179" s="223">
        <v>100</v>
      </c>
      <c r="I179" s="224"/>
      <c r="J179" s="225">
        <f>ROUND(I179*H179,2)</f>
        <v>0</v>
      </c>
      <c r="K179" s="221" t="s">
        <v>202</v>
      </c>
      <c r="L179" s="45"/>
      <c r="M179" s="226" t="s">
        <v>19</v>
      </c>
      <c r="N179" s="227" t="s">
        <v>43</v>
      </c>
      <c r="O179" s="85"/>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203</v>
      </c>
      <c r="AT179" s="230" t="s">
        <v>136</v>
      </c>
      <c r="AU179" s="230" t="s">
        <v>132</v>
      </c>
      <c r="AY179" s="18" t="s">
        <v>133</v>
      </c>
      <c r="BE179" s="231">
        <f>IF(N179="základní",J179,0)</f>
        <v>0</v>
      </c>
      <c r="BF179" s="231">
        <f>IF(N179="snížená",J179,0)</f>
        <v>0</v>
      </c>
      <c r="BG179" s="231">
        <f>IF(N179="zákl. přenesená",J179,0)</f>
        <v>0</v>
      </c>
      <c r="BH179" s="231">
        <f>IF(N179="sníž. přenesená",J179,0)</f>
        <v>0</v>
      </c>
      <c r="BI179" s="231">
        <f>IF(N179="nulová",J179,0)</f>
        <v>0</v>
      </c>
      <c r="BJ179" s="18" t="s">
        <v>80</v>
      </c>
      <c r="BK179" s="231">
        <f>ROUND(I179*H179,2)</f>
        <v>0</v>
      </c>
      <c r="BL179" s="18" t="s">
        <v>203</v>
      </c>
      <c r="BM179" s="230" t="s">
        <v>415</v>
      </c>
    </row>
    <row r="180" s="12" customFormat="1" ht="22.8" customHeight="1">
      <c r="A180" s="12"/>
      <c r="B180" s="203"/>
      <c r="C180" s="204"/>
      <c r="D180" s="205" t="s">
        <v>71</v>
      </c>
      <c r="E180" s="217" t="s">
        <v>416</v>
      </c>
      <c r="F180" s="217" t="s">
        <v>397</v>
      </c>
      <c r="G180" s="204"/>
      <c r="H180" s="204"/>
      <c r="I180" s="207"/>
      <c r="J180" s="218">
        <f>BK180</f>
        <v>0</v>
      </c>
      <c r="K180" s="204"/>
      <c r="L180" s="209"/>
      <c r="M180" s="210"/>
      <c r="N180" s="211"/>
      <c r="O180" s="211"/>
      <c r="P180" s="212">
        <f>SUM(P181:P191)</f>
        <v>0</v>
      </c>
      <c r="Q180" s="211"/>
      <c r="R180" s="212">
        <f>SUM(R181:R191)</f>
        <v>0</v>
      </c>
      <c r="S180" s="211"/>
      <c r="T180" s="213">
        <f>SUM(T181:T191)</f>
        <v>0</v>
      </c>
      <c r="U180" s="12"/>
      <c r="V180" s="12"/>
      <c r="W180" s="12"/>
      <c r="X180" s="12"/>
      <c r="Y180" s="12"/>
      <c r="Z180" s="12"/>
      <c r="AA180" s="12"/>
      <c r="AB180" s="12"/>
      <c r="AC180" s="12"/>
      <c r="AD180" s="12"/>
      <c r="AE180" s="12"/>
      <c r="AR180" s="214" t="s">
        <v>132</v>
      </c>
      <c r="AT180" s="215" t="s">
        <v>71</v>
      </c>
      <c r="AU180" s="215" t="s">
        <v>80</v>
      </c>
      <c r="AY180" s="214" t="s">
        <v>133</v>
      </c>
      <c r="BK180" s="216">
        <f>SUM(BK181:BK191)</f>
        <v>0</v>
      </c>
    </row>
    <row r="181" s="2" customFormat="1" ht="21.75" customHeight="1">
      <c r="A181" s="39"/>
      <c r="B181" s="40"/>
      <c r="C181" s="232" t="s">
        <v>417</v>
      </c>
      <c r="D181" s="232" t="s">
        <v>130</v>
      </c>
      <c r="E181" s="233" t="s">
        <v>418</v>
      </c>
      <c r="F181" s="234" t="s">
        <v>419</v>
      </c>
      <c r="G181" s="235" t="s">
        <v>139</v>
      </c>
      <c r="H181" s="236">
        <v>2</v>
      </c>
      <c r="I181" s="237"/>
      <c r="J181" s="238">
        <f>ROUND(I181*H181,2)</f>
        <v>0</v>
      </c>
      <c r="K181" s="234" t="s">
        <v>140</v>
      </c>
      <c r="L181" s="239"/>
      <c r="M181" s="240" t="s">
        <v>19</v>
      </c>
      <c r="N181" s="241" t="s">
        <v>43</v>
      </c>
      <c r="O181" s="85"/>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141</v>
      </c>
      <c r="AT181" s="230" t="s">
        <v>130</v>
      </c>
      <c r="AU181" s="230" t="s">
        <v>82</v>
      </c>
      <c r="AY181" s="18" t="s">
        <v>133</v>
      </c>
      <c r="BE181" s="231">
        <f>IF(N181="základní",J181,0)</f>
        <v>0</v>
      </c>
      <c r="BF181" s="231">
        <f>IF(N181="snížená",J181,0)</f>
        <v>0</v>
      </c>
      <c r="BG181" s="231">
        <f>IF(N181="zákl. přenesená",J181,0)</f>
        <v>0</v>
      </c>
      <c r="BH181" s="231">
        <f>IF(N181="sníž. přenesená",J181,0)</f>
        <v>0</v>
      </c>
      <c r="BI181" s="231">
        <f>IF(N181="nulová",J181,0)</f>
        <v>0</v>
      </c>
      <c r="BJ181" s="18" t="s">
        <v>80</v>
      </c>
      <c r="BK181" s="231">
        <f>ROUND(I181*H181,2)</f>
        <v>0</v>
      </c>
      <c r="BL181" s="18" t="s">
        <v>141</v>
      </c>
      <c r="BM181" s="230" t="s">
        <v>420</v>
      </c>
    </row>
    <row r="182" s="2" customFormat="1" ht="21.75" customHeight="1">
      <c r="A182" s="39"/>
      <c r="B182" s="40"/>
      <c r="C182" s="219" t="s">
        <v>421</v>
      </c>
      <c r="D182" s="219" t="s">
        <v>136</v>
      </c>
      <c r="E182" s="220" t="s">
        <v>422</v>
      </c>
      <c r="F182" s="221" t="s">
        <v>423</v>
      </c>
      <c r="G182" s="222" t="s">
        <v>139</v>
      </c>
      <c r="H182" s="223">
        <v>2</v>
      </c>
      <c r="I182" s="224"/>
      <c r="J182" s="225">
        <f>ROUND(I182*H182,2)</f>
        <v>0</v>
      </c>
      <c r="K182" s="221" t="s">
        <v>140</v>
      </c>
      <c r="L182" s="45"/>
      <c r="M182" s="226" t="s">
        <v>19</v>
      </c>
      <c r="N182" s="227" t="s">
        <v>43</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141</v>
      </c>
      <c r="AT182" s="230" t="s">
        <v>136</v>
      </c>
      <c r="AU182" s="230" t="s">
        <v>82</v>
      </c>
      <c r="AY182" s="18" t="s">
        <v>133</v>
      </c>
      <c r="BE182" s="231">
        <f>IF(N182="základní",J182,0)</f>
        <v>0</v>
      </c>
      <c r="BF182" s="231">
        <f>IF(N182="snížená",J182,0)</f>
        <v>0</v>
      </c>
      <c r="BG182" s="231">
        <f>IF(N182="zákl. přenesená",J182,0)</f>
        <v>0</v>
      </c>
      <c r="BH182" s="231">
        <f>IF(N182="sníž. přenesená",J182,0)</f>
        <v>0</v>
      </c>
      <c r="BI182" s="231">
        <f>IF(N182="nulová",J182,0)</f>
        <v>0</v>
      </c>
      <c r="BJ182" s="18" t="s">
        <v>80</v>
      </c>
      <c r="BK182" s="231">
        <f>ROUND(I182*H182,2)</f>
        <v>0</v>
      </c>
      <c r="BL182" s="18" t="s">
        <v>141</v>
      </c>
      <c r="BM182" s="230" t="s">
        <v>424</v>
      </c>
    </row>
    <row r="183" s="2" customFormat="1" ht="21.75" customHeight="1">
      <c r="A183" s="39"/>
      <c r="B183" s="40"/>
      <c r="C183" s="232" t="s">
        <v>203</v>
      </c>
      <c r="D183" s="232" t="s">
        <v>130</v>
      </c>
      <c r="E183" s="233" t="s">
        <v>284</v>
      </c>
      <c r="F183" s="234" t="s">
        <v>285</v>
      </c>
      <c r="G183" s="235" t="s">
        <v>259</v>
      </c>
      <c r="H183" s="236">
        <v>100</v>
      </c>
      <c r="I183" s="237"/>
      <c r="J183" s="238">
        <f>ROUND(I183*H183,2)</f>
        <v>0</v>
      </c>
      <c r="K183" s="234" t="s">
        <v>140</v>
      </c>
      <c r="L183" s="239"/>
      <c r="M183" s="240" t="s">
        <v>19</v>
      </c>
      <c r="N183" s="241" t="s">
        <v>43</v>
      </c>
      <c r="O183" s="85"/>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148</v>
      </c>
      <c r="AT183" s="230" t="s">
        <v>130</v>
      </c>
      <c r="AU183" s="230" t="s">
        <v>82</v>
      </c>
      <c r="AY183" s="18" t="s">
        <v>133</v>
      </c>
      <c r="BE183" s="231">
        <f>IF(N183="základní",J183,0)</f>
        <v>0</v>
      </c>
      <c r="BF183" s="231">
        <f>IF(N183="snížená",J183,0)</f>
        <v>0</v>
      </c>
      <c r="BG183" s="231">
        <f>IF(N183="zákl. přenesená",J183,0)</f>
        <v>0</v>
      </c>
      <c r="BH183" s="231">
        <f>IF(N183="sníž. přenesená",J183,0)</f>
        <v>0</v>
      </c>
      <c r="BI183" s="231">
        <f>IF(N183="nulová",J183,0)</f>
        <v>0</v>
      </c>
      <c r="BJ183" s="18" t="s">
        <v>80</v>
      </c>
      <c r="BK183" s="231">
        <f>ROUND(I183*H183,2)</f>
        <v>0</v>
      </c>
      <c r="BL183" s="18" t="s">
        <v>148</v>
      </c>
      <c r="BM183" s="230" t="s">
        <v>425</v>
      </c>
    </row>
    <row r="184" s="2" customFormat="1" ht="21.75" customHeight="1">
      <c r="A184" s="39"/>
      <c r="B184" s="40"/>
      <c r="C184" s="219" t="s">
        <v>426</v>
      </c>
      <c r="D184" s="219" t="s">
        <v>136</v>
      </c>
      <c r="E184" s="220" t="s">
        <v>288</v>
      </c>
      <c r="F184" s="221" t="s">
        <v>289</v>
      </c>
      <c r="G184" s="222" t="s">
        <v>259</v>
      </c>
      <c r="H184" s="223">
        <v>100</v>
      </c>
      <c r="I184" s="224"/>
      <c r="J184" s="225">
        <f>ROUND(I184*H184,2)</f>
        <v>0</v>
      </c>
      <c r="K184" s="221" t="s">
        <v>140</v>
      </c>
      <c r="L184" s="45"/>
      <c r="M184" s="226" t="s">
        <v>19</v>
      </c>
      <c r="N184" s="227" t="s">
        <v>43</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141</v>
      </c>
      <c r="AT184" s="230" t="s">
        <v>136</v>
      </c>
      <c r="AU184" s="230" t="s">
        <v>82</v>
      </c>
      <c r="AY184" s="18" t="s">
        <v>133</v>
      </c>
      <c r="BE184" s="231">
        <f>IF(N184="základní",J184,0)</f>
        <v>0</v>
      </c>
      <c r="BF184" s="231">
        <f>IF(N184="snížená",J184,0)</f>
        <v>0</v>
      </c>
      <c r="BG184" s="231">
        <f>IF(N184="zákl. přenesená",J184,0)</f>
        <v>0</v>
      </c>
      <c r="BH184" s="231">
        <f>IF(N184="sníž. přenesená",J184,0)</f>
        <v>0</v>
      </c>
      <c r="BI184" s="231">
        <f>IF(N184="nulová",J184,0)</f>
        <v>0</v>
      </c>
      <c r="BJ184" s="18" t="s">
        <v>80</v>
      </c>
      <c r="BK184" s="231">
        <f>ROUND(I184*H184,2)</f>
        <v>0</v>
      </c>
      <c r="BL184" s="18" t="s">
        <v>141</v>
      </c>
      <c r="BM184" s="230" t="s">
        <v>427</v>
      </c>
    </row>
    <row r="185" s="2" customFormat="1" ht="21.75" customHeight="1">
      <c r="A185" s="39"/>
      <c r="B185" s="40"/>
      <c r="C185" s="219" t="s">
        <v>428</v>
      </c>
      <c r="D185" s="219" t="s">
        <v>136</v>
      </c>
      <c r="E185" s="220" t="s">
        <v>137</v>
      </c>
      <c r="F185" s="221" t="s">
        <v>138</v>
      </c>
      <c r="G185" s="222" t="s">
        <v>139</v>
      </c>
      <c r="H185" s="223">
        <v>1</v>
      </c>
      <c r="I185" s="224"/>
      <c r="J185" s="225">
        <f>ROUND(I185*H185,2)</f>
        <v>0</v>
      </c>
      <c r="K185" s="221" t="s">
        <v>140</v>
      </c>
      <c r="L185" s="45"/>
      <c r="M185" s="226" t="s">
        <v>19</v>
      </c>
      <c r="N185" s="227" t="s">
        <v>43</v>
      </c>
      <c r="O185" s="85"/>
      <c r="P185" s="228">
        <f>O185*H185</f>
        <v>0</v>
      </c>
      <c r="Q185" s="228">
        <v>0</v>
      </c>
      <c r="R185" s="228">
        <f>Q185*H185</f>
        <v>0</v>
      </c>
      <c r="S185" s="228">
        <v>0</v>
      </c>
      <c r="T185" s="229">
        <f>S185*H185</f>
        <v>0</v>
      </c>
      <c r="U185" s="39"/>
      <c r="V185" s="39"/>
      <c r="W185" s="39"/>
      <c r="X185" s="39"/>
      <c r="Y185" s="39"/>
      <c r="Z185" s="39"/>
      <c r="AA185" s="39"/>
      <c r="AB185" s="39"/>
      <c r="AC185" s="39"/>
      <c r="AD185" s="39"/>
      <c r="AE185" s="39"/>
      <c r="AR185" s="230" t="s">
        <v>141</v>
      </c>
      <c r="AT185" s="230" t="s">
        <v>136</v>
      </c>
      <c r="AU185" s="230" t="s">
        <v>82</v>
      </c>
      <c r="AY185" s="18" t="s">
        <v>133</v>
      </c>
      <c r="BE185" s="231">
        <f>IF(N185="základní",J185,0)</f>
        <v>0</v>
      </c>
      <c r="BF185" s="231">
        <f>IF(N185="snížená",J185,0)</f>
        <v>0</v>
      </c>
      <c r="BG185" s="231">
        <f>IF(N185="zákl. přenesená",J185,0)</f>
        <v>0</v>
      </c>
      <c r="BH185" s="231">
        <f>IF(N185="sníž. přenesená",J185,0)</f>
        <v>0</v>
      </c>
      <c r="BI185" s="231">
        <f>IF(N185="nulová",J185,0)</f>
        <v>0</v>
      </c>
      <c r="BJ185" s="18" t="s">
        <v>80</v>
      </c>
      <c r="BK185" s="231">
        <f>ROUND(I185*H185,2)</f>
        <v>0</v>
      </c>
      <c r="BL185" s="18" t="s">
        <v>141</v>
      </c>
      <c r="BM185" s="230" t="s">
        <v>429</v>
      </c>
    </row>
    <row r="186" s="2" customFormat="1" ht="21.75" customHeight="1">
      <c r="A186" s="39"/>
      <c r="B186" s="40"/>
      <c r="C186" s="232" t="s">
        <v>430</v>
      </c>
      <c r="D186" s="232" t="s">
        <v>130</v>
      </c>
      <c r="E186" s="233" t="s">
        <v>165</v>
      </c>
      <c r="F186" s="234" t="s">
        <v>166</v>
      </c>
      <c r="G186" s="235" t="s">
        <v>139</v>
      </c>
      <c r="H186" s="236">
        <v>1</v>
      </c>
      <c r="I186" s="237"/>
      <c r="J186" s="238">
        <f>ROUND(I186*H186,2)</f>
        <v>0</v>
      </c>
      <c r="K186" s="234" t="s">
        <v>140</v>
      </c>
      <c r="L186" s="239"/>
      <c r="M186" s="240" t="s">
        <v>19</v>
      </c>
      <c r="N186" s="241" t="s">
        <v>43</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148</v>
      </c>
      <c r="AT186" s="230" t="s">
        <v>130</v>
      </c>
      <c r="AU186" s="230" t="s">
        <v>82</v>
      </c>
      <c r="AY186" s="18" t="s">
        <v>133</v>
      </c>
      <c r="BE186" s="231">
        <f>IF(N186="základní",J186,0)</f>
        <v>0</v>
      </c>
      <c r="BF186" s="231">
        <f>IF(N186="snížená",J186,0)</f>
        <v>0</v>
      </c>
      <c r="BG186" s="231">
        <f>IF(N186="zákl. přenesená",J186,0)</f>
        <v>0</v>
      </c>
      <c r="BH186" s="231">
        <f>IF(N186="sníž. přenesená",J186,0)</f>
        <v>0</v>
      </c>
      <c r="BI186" s="231">
        <f>IF(N186="nulová",J186,0)</f>
        <v>0</v>
      </c>
      <c r="BJ186" s="18" t="s">
        <v>80</v>
      </c>
      <c r="BK186" s="231">
        <f>ROUND(I186*H186,2)</f>
        <v>0</v>
      </c>
      <c r="BL186" s="18" t="s">
        <v>148</v>
      </c>
      <c r="BM186" s="230" t="s">
        <v>431</v>
      </c>
    </row>
    <row r="187" s="2" customFormat="1" ht="21.75" customHeight="1">
      <c r="A187" s="39"/>
      <c r="B187" s="40"/>
      <c r="C187" s="232" t="s">
        <v>432</v>
      </c>
      <c r="D187" s="232" t="s">
        <v>130</v>
      </c>
      <c r="E187" s="233" t="s">
        <v>187</v>
      </c>
      <c r="F187" s="234" t="s">
        <v>188</v>
      </c>
      <c r="G187" s="235" t="s">
        <v>139</v>
      </c>
      <c r="H187" s="236">
        <v>1</v>
      </c>
      <c r="I187" s="237"/>
      <c r="J187" s="238">
        <f>ROUND(I187*H187,2)</f>
        <v>0</v>
      </c>
      <c r="K187" s="234" t="s">
        <v>140</v>
      </c>
      <c r="L187" s="239"/>
      <c r="M187" s="240" t="s">
        <v>19</v>
      </c>
      <c r="N187" s="241" t="s">
        <v>43</v>
      </c>
      <c r="O187" s="85"/>
      <c r="P187" s="228">
        <f>O187*H187</f>
        <v>0</v>
      </c>
      <c r="Q187" s="228">
        <v>0</v>
      </c>
      <c r="R187" s="228">
        <f>Q187*H187</f>
        <v>0</v>
      </c>
      <c r="S187" s="228">
        <v>0</v>
      </c>
      <c r="T187" s="229">
        <f>S187*H187</f>
        <v>0</v>
      </c>
      <c r="U187" s="39"/>
      <c r="V187" s="39"/>
      <c r="W187" s="39"/>
      <c r="X187" s="39"/>
      <c r="Y187" s="39"/>
      <c r="Z187" s="39"/>
      <c r="AA187" s="39"/>
      <c r="AB187" s="39"/>
      <c r="AC187" s="39"/>
      <c r="AD187" s="39"/>
      <c r="AE187" s="39"/>
      <c r="AR187" s="230" t="s">
        <v>148</v>
      </c>
      <c r="AT187" s="230" t="s">
        <v>130</v>
      </c>
      <c r="AU187" s="230" t="s">
        <v>82</v>
      </c>
      <c r="AY187" s="18" t="s">
        <v>133</v>
      </c>
      <c r="BE187" s="231">
        <f>IF(N187="základní",J187,0)</f>
        <v>0</v>
      </c>
      <c r="BF187" s="231">
        <f>IF(N187="snížená",J187,0)</f>
        <v>0</v>
      </c>
      <c r="BG187" s="231">
        <f>IF(N187="zákl. přenesená",J187,0)</f>
        <v>0</v>
      </c>
      <c r="BH187" s="231">
        <f>IF(N187="sníž. přenesená",J187,0)</f>
        <v>0</v>
      </c>
      <c r="BI187" s="231">
        <f>IF(N187="nulová",J187,0)</f>
        <v>0</v>
      </c>
      <c r="BJ187" s="18" t="s">
        <v>80</v>
      </c>
      <c r="BK187" s="231">
        <f>ROUND(I187*H187,2)</f>
        <v>0</v>
      </c>
      <c r="BL187" s="18" t="s">
        <v>148</v>
      </c>
      <c r="BM187" s="230" t="s">
        <v>433</v>
      </c>
    </row>
    <row r="188" s="2" customFormat="1" ht="21.75" customHeight="1">
      <c r="A188" s="39"/>
      <c r="B188" s="40"/>
      <c r="C188" s="219" t="s">
        <v>434</v>
      </c>
      <c r="D188" s="219" t="s">
        <v>136</v>
      </c>
      <c r="E188" s="220" t="s">
        <v>183</v>
      </c>
      <c r="F188" s="221" t="s">
        <v>184</v>
      </c>
      <c r="G188" s="222" t="s">
        <v>139</v>
      </c>
      <c r="H188" s="223">
        <v>1</v>
      </c>
      <c r="I188" s="224"/>
      <c r="J188" s="225">
        <f>ROUND(I188*H188,2)</f>
        <v>0</v>
      </c>
      <c r="K188" s="221" t="s">
        <v>140</v>
      </c>
      <c r="L188" s="45"/>
      <c r="M188" s="226" t="s">
        <v>19</v>
      </c>
      <c r="N188" s="227" t="s">
        <v>43</v>
      </c>
      <c r="O188" s="85"/>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141</v>
      </c>
      <c r="AT188" s="230" t="s">
        <v>136</v>
      </c>
      <c r="AU188" s="230" t="s">
        <v>82</v>
      </c>
      <c r="AY188" s="18" t="s">
        <v>133</v>
      </c>
      <c r="BE188" s="231">
        <f>IF(N188="základní",J188,0)</f>
        <v>0</v>
      </c>
      <c r="BF188" s="231">
        <f>IF(N188="snížená",J188,0)</f>
        <v>0</v>
      </c>
      <c r="BG188" s="231">
        <f>IF(N188="zákl. přenesená",J188,0)</f>
        <v>0</v>
      </c>
      <c r="BH188" s="231">
        <f>IF(N188="sníž. přenesená",J188,0)</f>
        <v>0</v>
      </c>
      <c r="BI188" s="231">
        <f>IF(N188="nulová",J188,0)</f>
        <v>0</v>
      </c>
      <c r="BJ188" s="18" t="s">
        <v>80</v>
      </c>
      <c r="BK188" s="231">
        <f>ROUND(I188*H188,2)</f>
        <v>0</v>
      </c>
      <c r="BL188" s="18" t="s">
        <v>141</v>
      </c>
      <c r="BM188" s="230" t="s">
        <v>435</v>
      </c>
    </row>
    <row r="189" s="2" customFormat="1" ht="21.75" customHeight="1">
      <c r="A189" s="39"/>
      <c r="B189" s="40"/>
      <c r="C189" s="232" t="s">
        <v>436</v>
      </c>
      <c r="D189" s="232" t="s">
        <v>130</v>
      </c>
      <c r="E189" s="233" t="s">
        <v>437</v>
      </c>
      <c r="F189" s="234" t="s">
        <v>438</v>
      </c>
      <c r="G189" s="235" t="s">
        <v>259</v>
      </c>
      <c r="H189" s="236">
        <v>100</v>
      </c>
      <c r="I189" s="237"/>
      <c r="J189" s="238">
        <f>ROUND(I189*H189,2)</f>
        <v>0</v>
      </c>
      <c r="K189" s="234" t="s">
        <v>140</v>
      </c>
      <c r="L189" s="239"/>
      <c r="M189" s="240" t="s">
        <v>19</v>
      </c>
      <c r="N189" s="241" t="s">
        <v>43</v>
      </c>
      <c r="O189" s="85"/>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439</v>
      </c>
      <c r="AT189" s="230" t="s">
        <v>130</v>
      </c>
      <c r="AU189" s="230" t="s">
        <v>82</v>
      </c>
      <c r="AY189" s="18" t="s">
        <v>133</v>
      </c>
      <c r="BE189" s="231">
        <f>IF(N189="základní",J189,0)</f>
        <v>0</v>
      </c>
      <c r="BF189" s="231">
        <f>IF(N189="snížená",J189,0)</f>
        <v>0</v>
      </c>
      <c r="BG189" s="231">
        <f>IF(N189="zákl. přenesená",J189,0)</f>
        <v>0</v>
      </c>
      <c r="BH189" s="231">
        <f>IF(N189="sníž. přenesená",J189,0)</f>
        <v>0</v>
      </c>
      <c r="BI189" s="231">
        <f>IF(N189="nulová",J189,0)</f>
        <v>0</v>
      </c>
      <c r="BJ189" s="18" t="s">
        <v>80</v>
      </c>
      <c r="BK189" s="231">
        <f>ROUND(I189*H189,2)</f>
        <v>0</v>
      </c>
      <c r="BL189" s="18" t="s">
        <v>203</v>
      </c>
      <c r="BM189" s="230" t="s">
        <v>440</v>
      </c>
    </row>
    <row r="190" s="2" customFormat="1" ht="33" customHeight="1">
      <c r="A190" s="39"/>
      <c r="B190" s="40"/>
      <c r="C190" s="219" t="s">
        <v>441</v>
      </c>
      <c r="D190" s="219" t="s">
        <v>136</v>
      </c>
      <c r="E190" s="220" t="s">
        <v>171</v>
      </c>
      <c r="F190" s="221" t="s">
        <v>172</v>
      </c>
      <c r="G190" s="222" t="s">
        <v>139</v>
      </c>
      <c r="H190" s="223">
        <v>1</v>
      </c>
      <c r="I190" s="224"/>
      <c r="J190" s="225">
        <f>ROUND(I190*H190,2)</f>
        <v>0</v>
      </c>
      <c r="K190" s="221" t="s">
        <v>140</v>
      </c>
      <c r="L190" s="45"/>
      <c r="M190" s="226" t="s">
        <v>19</v>
      </c>
      <c r="N190" s="227" t="s">
        <v>43</v>
      </c>
      <c r="O190" s="85"/>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141</v>
      </c>
      <c r="AT190" s="230" t="s">
        <v>136</v>
      </c>
      <c r="AU190" s="230" t="s">
        <v>82</v>
      </c>
      <c r="AY190" s="18" t="s">
        <v>133</v>
      </c>
      <c r="BE190" s="231">
        <f>IF(N190="základní",J190,0)</f>
        <v>0</v>
      </c>
      <c r="BF190" s="231">
        <f>IF(N190="snížená",J190,0)</f>
        <v>0</v>
      </c>
      <c r="BG190" s="231">
        <f>IF(N190="zákl. přenesená",J190,0)</f>
        <v>0</v>
      </c>
      <c r="BH190" s="231">
        <f>IF(N190="sníž. přenesená",J190,0)</f>
        <v>0</v>
      </c>
      <c r="BI190" s="231">
        <f>IF(N190="nulová",J190,0)</f>
        <v>0</v>
      </c>
      <c r="BJ190" s="18" t="s">
        <v>80</v>
      </c>
      <c r="BK190" s="231">
        <f>ROUND(I190*H190,2)</f>
        <v>0</v>
      </c>
      <c r="BL190" s="18" t="s">
        <v>141</v>
      </c>
      <c r="BM190" s="230" t="s">
        <v>442</v>
      </c>
    </row>
    <row r="191" s="2" customFormat="1" ht="21.75" customHeight="1">
      <c r="A191" s="39"/>
      <c r="B191" s="40"/>
      <c r="C191" s="232" t="s">
        <v>443</v>
      </c>
      <c r="D191" s="232" t="s">
        <v>130</v>
      </c>
      <c r="E191" s="233" t="s">
        <v>175</v>
      </c>
      <c r="F191" s="234" t="s">
        <v>176</v>
      </c>
      <c r="G191" s="235" t="s">
        <v>139</v>
      </c>
      <c r="H191" s="236">
        <v>1</v>
      </c>
      <c r="I191" s="237"/>
      <c r="J191" s="238">
        <f>ROUND(I191*H191,2)</f>
        <v>0</v>
      </c>
      <c r="K191" s="234" t="s">
        <v>140</v>
      </c>
      <c r="L191" s="239"/>
      <c r="M191" s="257" t="s">
        <v>19</v>
      </c>
      <c r="N191" s="258" t="s">
        <v>43</v>
      </c>
      <c r="O191" s="259"/>
      <c r="P191" s="260">
        <f>O191*H191</f>
        <v>0</v>
      </c>
      <c r="Q191" s="260">
        <v>0</v>
      </c>
      <c r="R191" s="260">
        <f>Q191*H191</f>
        <v>0</v>
      </c>
      <c r="S191" s="260">
        <v>0</v>
      </c>
      <c r="T191" s="261">
        <f>S191*H191</f>
        <v>0</v>
      </c>
      <c r="U191" s="39"/>
      <c r="V191" s="39"/>
      <c r="W191" s="39"/>
      <c r="X191" s="39"/>
      <c r="Y191" s="39"/>
      <c r="Z191" s="39"/>
      <c r="AA191" s="39"/>
      <c r="AB191" s="39"/>
      <c r="AC191" s="39"/>
      <c r="AD191" s="39"/>
      <c r="AE191" s="39"/>
      <c r="AR191" s="230" t="s">
        <v>141</v>
      </c>
      <c r="AT191" s="230" t="s">
        <v>130</v>
      </c>
      <c r="AU191" s="230" t="s">
        <v>82</v>
      </c>
      <c r="AY191" s="18" t="s">
        <v>133</v>
      </c>
      <c r="BE191" s="231">
        <f>IF(N191="základní",J191,0)</f>
        <v>0</v>
      </c>
      <c r="BF191" s="231">
        <f>IF(N191="snížená",J191,0)</f>
        <v>0</v>
      </c>
      <c r="BG191" s="231">
        <f>IF(N191="zákl. přenesená",J191,0)</f>
        <v>0</v>
      </c>
      <c r="BH191" s="231">
        <f>IF(N191="sníž. přenesená",J191,0)</f>
        <v>0</v>
      </c>
      <c r="BI191" s="231">
        <f>IF(N191="nulová",J191,0)</f>
        <v>0</v>
      </c>
      <c r="BJ191" s="18" t="s">
        <v>80</v>
      </c>
      <c r="BK191" s="231">
        <f>ROUND(I191*H191,2)</f>
        <v>0</v>
      </c>
      <c r="BL191" s="18" t="s">
        <v>141</v>
      </c>
      <c r="BM191" s="230" t="s">
        <v>444</v>
      </c>
    </row>
    <row r="192" s="2" customFormat="1" ht="6.96" customHeight="1">
      <c r="A192" s="39"/>
      <c r="B192" s="60"/>
      <c r="C192" s="61"/>
      <c r="D192" s="61"/>
      <c r="E192" s="61"/>
      <c r="F192" s="61"/>
      <c r="G192" s="61"/>
      <c r="H192" s="61"/>
      <c r="I192" s="167"/>
      <c r="J192" s="61"/>
      <c r="K192" s="61"/>
      <c r="L192" s="45"/>
      <c r="M192" s="39"/>
      <c r="O192" s="39"/>
      <c r="P192" s="39"/>
      <c r="Q192" s="39"/>
      <c r="R192" s="39"/>
      <c r="S192" s="39"/>
      <c r="T192" s="39"/>
      <c r="U192" s="39"/>
      <c r="V192" s="39"/>
      <c r="W192" s="39"/>
      <c r="X192" s="39"/>
      <c r="Y192" s="39"/>
      <c r="Z192" s="39"/>
      <c r="AA192" s="39"/>
      <c r="AB192" s="39"/>
      <c r="AC192" s="39"/>
      <c r="AD192" s="39"/>
      <c r="AE192" s="39"/>
    </row>
  </sheetData>
  <sheetProtection sheet="1" autoFilter="0" formatColumns="0" formatRows="0" objects="1" scenarios="1" spinCount="100000" saltValue="IDfoXK6f5N31r6Aph4h+Fr8GKBCbqdqllJze8m0ZC1bF9ajxxATZmiyvd1lTAYJRXRM5hnfYQG+QNTNE3OGr1w==" hashValue="IQeTFcPQKD+U9/KSLvVZbJ8g2ycU7VNtZJ3RrUUGaQcG5i7Aqyg/+1d168P7p2K8C4CXjh/sBMtcfeTMvuIwUg==" algorithmName="SHA-512" password="CC35"/>
  <autoFilter ref="C88:K191"/>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85</v>
      </c>
    </row>
    <row r="3" s="1" customFormat="1" ht="6.96" customHeight="1">
      <c r="B3" s="130"/>
      <c r="C3" s="131"/>
      <c r="D3" s="131"/>
      <c r="E3" s="131"/>
      <c r="F3" s="131"/>
      <c r="G3" s="131"/>
      <c r="H3" s="131"/>
      <c r="I3" s="132"/>
      <c r="J3" s="131"/>
      <c r="K3" s="131"/>
      <c r="L3" s="21"/>
      <c r="AT3" s="18" t="s">
        <v>82</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osvětlení a silnoproudých zařízení v žst. Rakšice</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445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11. 5. 2020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28</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ROUND(J86,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ROUND((SUM(BE86:BE184)),  2)</f>
        <v>0</v>
      </c>
      <c r="G33" s="39"/>
      <c r="H33" s="39"/>
      <c r="I33" s="156">
        <v>0.20999999999999999</v>
      </c>
      <c r="J33" s="155">
        <f>ROUND(((SUM(BE86:BE184))*I33),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ROUND((SUM(BF86:BF184)),  2)</f>
        <v>0</v>
      </c>
      <c r="G34" s="39"/>
      <c r="H34" s="39"/>
      <c r="I34" s="156">
        <v>0.14999999999999999</v>
      </c>
      <c r="J34" s="155">
        <f>ROUND(((SUM(BF86:BF184))*I34),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ROUND((SUM(BG86:BG184)),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ROUND((SUM(BH86:BH184)),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ROUND((SUM(BI86:BI184)),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osvětlení a silnoproudých zařízení v žst. Rakšice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IO02 - Kabelové rozvody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žst. Rakšice</v>
      </c>
      <c r="G52" s="41"/>
      <c r="H52" s="41"/>
      <c r="I52" s="141" t="s">
        <v>23</v>
      </c>
      <c r="J52" s="73" t="str">
        <f>IF(J12="","",J12)</f>
        <v>11. 5. 2020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 OŘ Brno</v>
      </c>
      <c r="G54" s="41"/>
      <c r="H54" s="41"/>
      <c r="I54" s="141" t="s">
        <v>31</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RPE, s.r.o.</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J86</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107</v>
      </c>
      <c r="E60" s="180"/>
      <c r="F60" s="180"/>
      <c r="G60" s="180"/>
      <c r="H60" s="180"/>
      <c r="I60" s="181"/>
      <c r="J60" s="182">
        <f>J87</f>
        <v>0</v>
      </c>
      <c r="K60" s="178"/>
      <c r="L60" s="183"/>
      <c r="S60" s="9"/>
      <c r="T60" s="9"/>
      <c r="U60" s="9"/>
      <c r="V60" s="9"/>
      <c r="W60" s="9"/>
      <c r="X60" s="9"/>
      <c r="Y60" s="9"/>
      <c r="Z60" s="9"/>
      <c r="AA60" s="9"/>
      <c r="AB60" s="9"/>
      <c r="AC60" s="9"/>
      <c r="AD60" s="9"/>
      <c r="AE60" s="9"/>
    </row>
    <row r="61" s="10" customFormat="1" ht="19.92" customHeight="1">
      <c r="A61" s="10"/>
      <c r="B61" s="184"/>
      <c r="C61" s="185"/>
      <c r="D61" s="186" t="s">
        <v>446</v>
      </c>
      <c r="E61" s="187"/>
      <c r="F61" s="187"/>
      <c r="G61" s="187"/>
      <c r="H61" s="187"/>
      <c r="I61" s="188"/>
      <c r="J61" s="189">
        <f>J88</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110</v>
      </c>
      <c r="E62" s="187"/>
      <c r="F62" s="187"/>
      <c r="G62" s="187"/>
      <c r="H62" s="187"/>
      <c r="I62" s="188"/>
      <c r="J62" s="189">
        <f>J93</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447</v>
      </c>
      <c r="E63" s="187"/>
      <c r="F63" s="187"/>
      <c r="G63" s="187"/>
      <c r="H63" s="187"/>
      <c r="I63" s="188"/>
      <c r="J63" s="189">
        <f>J119</f>
        <v>0</v>
      </c>
      <c r="K63" s="185"/>
      <c r="L63" s="190"/>
      <c r="S63" s="10"/>
      <c r="T63" s="10"/>
      <c r="U63" s="10"/>
      <c r="V63" s="10"/>
      <c r="W63" s="10"/>
      <c r="X63" s="10"/>
      <c r="Y63" s="10"/>
      <c r="Z63" s="10"/>
      <c r="AA63" s="10"/>
      <c r="AB63" s="10"/>
      <c r="AC63" s="10"/>
      <c r="AD63" s="10"/>
      <c r="AE63" s="10"/>
    </row>
    <row r="64" s="9" customFormat="1" ht="24.96" customHeight="1">
      <c r="A64" s="9"/>
      <c r="B64" s="177"/>
      <c r="C64" s="178"/>
      <c r="D64" s="179" t="s">
        <v>113</v>
      </c>
      <c r="E64" s="180"/>
      <c r="F64" s="180"/>
      <c r="G64" s="180"/>
      <c r="H64" s="180"/>
      <c r="I64" s="181"/>
      <c r="J64" s="182">
        <f>J139</f>
        <v>0</v>
      </c>
      <c r="K64" s="178"/>
      <c r="L64" s="183"/>
      <c r="S64" s="9"/>
      <c r="T64" s="9"/>
      <c r="U64" s="9"/>
      <c r="V64" s="9"/>
      <c r="W64" s="9"/>
      <c r="X64" s="9"/>
      <c r="Y64" s="9"/>
      <c r="Z64" s="9"/>
      <c r="AA64" s="9"/>
      <c r="AB64" s="9"/>
      <c r="AC64" s="9"/>
      <c r="AD64" s="9"/>
      <c r="AE64" s="9"/>
    </row>
    <row r="65" s="10" customFormat="1" ht="19.92" customHeight="1">
      <c r="A65" s="10"/>
      <c r="B65" s="184"/>
      <c r="C65" s="185"/>
      <c r="D65" s="186" t="s">
        <v>448</v>
      </c>
      <c r="E65" s="187"/>
      <c r="F65" s="187"/>
      <c r="G65" s="187"/>
      <c r="H65" s="187"/>
      <c r="I65" s="188"/>
      <c r="J65" s="189">
        <f>J167</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449</v>
      </c>
      <c r="E66" s="187"/>
      <c r="F66" s="187"/>
      <c r="G66" s="187"/>
      <c r="H66" s="187"/>
      <c r="I66" s="188"/>
      <c r="J66" s="189">
        <f>J176</f>
        <v>0</v>
      </c>
      <c r="K66" s="185"/>
      <c r="L66" s="190"/>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137"/>
      <c r="J67" s="41"/>
      <c r="K67" s="41"/>
      <c r="L67" s="138"/>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167"/>
      <c r="J68" s="61"/>
      <c r="K68" s="61"/>
      <c r="L68" s="138"/>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170"/>
      <c r="J72" s="63"/>
      <c r="K72" s="63"/>
      <c r="L72" s="138"/>
      <c r="S72" s="39"/>
      <c r="T72" s="39"/>
      <c r="U72" s="39"/>
      <c r="V72" s="39"/>
      <c r="W72" s="39"/>
      <c r="X72" s="39"/>
      <c r="Y72" s="39"/>
      <c r="Z72" s="39"/>
      <c r="AA72" s="39"/>
      <c r="AB72" s="39"/>
      <c r="AC72" s="39"/>
      <c r="AD72" s="39"/>
      <c r="AE72" s="39"/>
    </row>
    <row r="73" s="2" customFormat="1" ht="24.96" customHeight="1">
      <c r="A73" s="39"/>
      <c r="B73" s="40"/>
      <c r="C73" s="24" t="s">
        <v>117</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171" t="str">
        <f>E7</f>
        <v>Oprava osvětlení a silnoproudých zařízení v žst. Rakšice</v>
      </c>
      <c r="F76" s="33"/>
      <c r="G76" s="33"/>
      <c r="H76" s="33"/>
      <c r="I76" s="137"/>
      <c r="J76" s="41"/>
      <c r="K76" s="41"/>
      <c r="L76" s="138"/>
      <c r="S76" s="39"/>
      <c r="T76" s="39"/>
      <c r="U76" s="39"/>
      <c r="V76" s="39"/>
      <c r="W76" s="39"/>
      <c r="X76" s="39"/>
      <c r="Y76" s="39"/>
      <c r="Z76" s="39"/>
      <c r="AA76" s="39"/>
      <c r="AB76" s="39"/>
      <c r="AC76" s="39"/>
      <c r="AD76" s="39"/>
      <c r="AE76" s="39"/>
    </row>
    <row r="77" s="2" customFormat="1" ht="12" customHeight="1">
      <c r="A77" s="39"/>
      <c r="B77" s="40"/>
      <c r="C77" s="33" t="s">
        <v>101</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6.5" customHeight="1">
      <c r="A78" s="39"/>
      <c r="B78" s="40"/>
      <c r="C78" s="41"/>
      <c r="D78" s="41"/>
      <c r="E78" s="70" t="str">
        <f>E9</f>
        <v>IO02 - Kabelové rozvody</v>
      </c>
      <c r="F78" s="41"/>
      <c r="G78" s="41"/>
      <c r="H78" s="41"/>
      <c r="I78" s="137"/>
      <c r="J78" s="41"/>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21</v>
      </c>
      <c r="D80" s="41"/>
      <c r="E80" s="41"/>
      <c r="F80" s="28" t="str">
        <f>F12</f>
        <v>žst. Rakšice</v>
      </c>
      <c r="G80" s="41"/>
      <c r="H80" s="41"/>
      <c r="I80" s="141" t="s">
        <v>23</v>
      </c>
      <c r="J80" s="73" t="str">
        <f>IF(J12="","",J12)</f>
        <v>11. 5. 2020</v>
      </c>
      <c r="K80" s="41"/>
      <c r="L80" s="138"/>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5.15" customHeight="1">
      <c r="A82" s="39"/>
      <c r="B82" s="40"/>
      <c r="C82" s="33" t="s">
        <v>25</v>
      </c>
      <c r="D82" s="41"/>
      <c r="E82" s="41"/>
      <c r="F82" s="28" t="str">
        <f>E15</f>
        <v>Správa železnic, s.o., OŘ Brno</v>
      </c>
      <c r="G82" s="41"/>
      <c r="H82" s="41"/>
      <c r="I82" s="141" t="s">
        <v>31</v>
      </c>
      <c r="J82" s="37" t="str">
        <f>E21</f>
        <v xml:space="preserve"> </v>
      </c>
      <c r="K82" s="41"/>
      <c r="L82" s="138"/>
      <c r="S82" s="39"/>
      <c r="T82" s="39"/>
      <c r="U82" s="39"/>
      <c r="V82" s="39"/>
      <c r="W82" s="39"/>
      <c r="X82" s="39"/>
      <c r="Y82" s="39"/>
      <c r="Z82" s="39"/>
      <c r="AA82" s="39"/>
      <c r="AB82" s="39"/>
      <c r="AC82" s="39"/>
      <c r="AD82" s="39"/>
      <c r="AE82" s="39"/>
    </row>
    <row r="83" s="2" customFormat="1" ht="15.15" customHeight="1">
      <c r="A83" s="39"/>
      <c r="B83" s="40"/>
      <c r="C83" s="33" t="s">
        <v>29</v>
      </c>
      <c r="D83" s="41"/>
      <c r="E83" s="41"/>
      <c r="F83" s="28" t="str">
        <f>IF(E18="","",E18)</f>
        <v>Vyplň údaj</v>
      </c>
      <c r="G83" s="41"/>
      <c r="H83" s="41"/>
      <c r="I83" s="141" t="s">
        <v>34</v>
      </c>
      <c r="J83" s="37" t="str">
        <f>E24</f>
        <v>RPE, s.r.o.</v>
      </c>
      <c r="K83" s="41"/>
      <c r="L83" s="138"/>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11" customFormat="1" ht="29.28" customHeight="1">
      <c r="A85" s="191"/>
      <c r="B85" s="192"/>
      <c r="C85" s="193" t="s">
        <v>118</v>
      </c>
      <c r="D85" s="194" t="s">
        <v>57</v>
      </c>
      <c r="E85" s="194" t="s">
        <v>53</v>
      </c>
      <c r="F85" s="194" t="s">
        <v>54</v>
      </c>
      <c r="G85" s="194" t="s">
        <v>119</v>
      </c>
      <c r="H85" s="194" t="s">
        <v>120</v>
      </c>
      <c r="I85" s="195" t="s">
        <v>121</v>
      </c>
      <c r="J85" s="194" t="s">
        <v>105</v>
      </c>
      <c r="K85" s="196" t="s">
        <v>122</v>
      </c>
      <c r="L85" s="197"/>
      <c r="M85" s="93" t="s">
        <v>19</v>
      </c>
      <c r="N85" s="94" t="s">
        <v>42</v>
      </c>
      <c r="O85" s="94" t="s">
        <v>123</v>
      </c>
      <c r="P85" s="94" t="s">
        <v>124</v>
      </c>
      <c r="Q85" s="94" t="s">
        <v>125</v>
      </c>
      <c r="R85" s="94" t="s">
        <v>126</v>
      </c>
      <c r="S85" s="94" t="s">
        <v>127</v>
      </c>
      <c r="T85" s="95" t="s">
        <v>128</v>
      </c>
      <c r="U85" s="191"/>
      <c r="V85" s="191"/>
      <c r="W85" s="191"/>
      <c r="X85" s="191"/>
      <c r="Y85" s="191"/>
      <c r="Z85" s="191"/>
      <c r="AA85" s="191"/>
      <c r="AB85" s="191"/>
      <c r="AC85" s="191"/>
      <c r="AD85" s="191"/>
      <c r="AE85" s="191"/>
    </row>
    <row r="86" s="2" customFormat="1" ht="22.8" customHeight="1">
      <c r="A86" s="39"/>
      <c r="B86" s="40"/>
      <c r="C86" s="100" t="s">
        <v>129</v>
      </c>
      <c r="D86" s="41"/>
      <c r="E86" s="41"/>
      <c r="F86" s="41"/>
      <c r="G86" s="41"/>
      <c r="H86" s="41"/>
      <c r="I86" s="137"/>
      <c r="J86" s="198">
        <f>BK86</f>
        <v>0</v>
      </c>
      <c r="K86" s="41"/>
      <c r="L86" s="45"/>
      <c r="M86" s="96"/>
      <c r="N86" s="199"/>
      <c r="O86" s="97"/>
      <c r="P86" s="200">
        <f>P87+P139</f>
        <v>0</v>
      </c>
      <c r="Q86" s="97"/>
      <c r="R86" s="200">
        <f>R87+R139</f>
        <v>231.08462000000003</v>
      </c>
      <c r="S86" s="97"/>
      <c r="T86" s="201">
        <f>T87+T139</f>
        <v>0</v>
      </c>
      <c r="U86" s="39"/>
      <c r="V86" s="39"/>
      <c r="W86" s="39"/>
      <c r="X86" s="39"/>
      <c r="Y86" s="39"/>
      <c r="Z86" s="39"/>
      <c r="AA86" s="39"/>
      <c r="AB86" s="39"/>
      <c r="AC86" s="39"/>
      <c r="AD86" s="39"/>
      <c r="AE86" s="39"/>
      <c r="AT86" s="18" t="s">
        <v>71</v>
      </c>
      <c r="AU86" s="18" t="s">
        <v>106</v>
      </c>
      <c r="BK86" s="202">
        <f>BK87+BK139</f>
        <v>0</v>
      </c>
    </row>
    <row r="87" s="12" customFormat="1" ht="25.92" customHeight="1">
      <c r="A87" s="12"/>
      <c r="B87" s="203"/>
      <c r="C87" s="204"/>
      <c r="D87" s="205" t="s">
        <v>71</v>
      </c>
      <c r="E87" s="206" t="s">
        <v>130</v>
      </c>
      <c r="F87" s="206" t="s">
        <v>131</v>
      </c>
      <c r="G87" s="204"/>
      <c r="H87" s="204"/>
      <c r="I87" s="207"/>
      <c r="J87" s="208">
        <f>BK87</f>
        <v>0</v>
      </c>
      <c r="K87" s="204"/>
      <c r="L87" s="209"/>
      <c r="M87" s="210"/>
      <c r="N87" s="211"/>
      <c r="O87" s="211"/>
      <c r="P87" s="212">
        <f>P88+P93+P119</f>
        <v>0</v>
      </c>
      <c r="Q87" s="211"/>
      <c r="R87" s="212">
        <f>R88+R93+R119</f>
        <v>226.51388000000003</v>
      </c>
      <c r="S87" s="211"/>
      <c r="T87" s="213">
        <f>T88+T93+T119</f>
        <v>0</v>
      </c>
      <c r="U87" s="12"/>
      <c r="V87" s="12"/>
      <c r="W87" s="12"/>
      <c r="X87" s="12"/>
      <c r="Y87" s="12"/>
      <c r="Z87" s="12"/>
      <c r="AA87" s="12"/>
      <c r="AB87" s="12"/>
      <c r="AC87" s="12"/>
      <c r="AD87" s="12"/>
      <c r="AE87" s="12"/>
      <c r="AR87" s="214" t="s">
        <v>132</v>
      </c>
      <c r="AT87" s="215" t="s">
        <v>71</v>
      </c>
      <c r="AU87" s="215" t="s">
        <v>72</v>
      </c>
      <c r="AY87" s="214" t="s">
        <v>133</v>
      </c>
      <c r="BK87" s="216">
        <f>BK88+BK93+BK119</f>
        <v>0</v>
      </c>
    </row>
    <row r="88" s="12" customFormat="1" ht="22.8" customHeight="1">
      <c r="A88" s="12"/>
      <c r="B88" s="203"/>
      <c r="C88" s="204"/>
      <c r="D88" s="205" t="s">
        <v>71</v>
      </c>
      <c r="E88" s="217" t="s">
        <v>450</v>
      </c>
      <c r="F88" s="217" t="s">
        <v>451</v>
      </c>
      <c r="G88" s="204"/>
      <c r="H88" s="204"/>
      <c r="I88" s="207"/>
      <c r="J88" s="218">
        <f>BK88</f>
        <v>0</v>
      </c>
      <c r="K88" s="204"/>
      <c r="L88" s="209"/>
      <c r="M88" s="210"/>
      <c r="N88" s="211"/>
      <c r="O88" s="211"/>
      <c r="P88" s="212">
        <f>SUM(P89:P92)</f>
        <v>0</v>
      </c>
      <c r="Q88" s="211"/>
      <c r="R88" s="212">
        <f>SUM(R89:R92)</f>
        <v>0</v>
      </c>
      <c r="S88" s="211"/>
      <c r="T88" s="213">
        <f>SUM(T89:T92)</f>
        <v>0</v>
      </c>
      <c r="U88" s="12"/>
      <c r="V88" s="12"/>
      <c r="W88" s="12"/>
      <c r="X88" s="12"/>
      <c r="Y88" s="12"/>
      <c r="Z88" s="12"/>
      <c r="AA88" s="12"/>
      <c r="AB88" s="12"/>
      <c r="AC88" s="12"/>
      <c r="AD88" s="12"/>
      <c r="AE88" s="12"/>
      <c r="AR88" s="214" t="s">
        <v>80</v>
      </c>
      <c r="AT88" s="215" t="s">
        <v>71</v>
      </c>
      <c r="AU88" s="215" t="s">
        <v>80</v>
      </c>
      <c r="AY88" s="214" t="s">
        <v>133</v>
      </c>
      <c r="BK88" s="216">
        <f>SUM(BK89:BK92)</f>
        <v>0</v>
      </c>
    </row>
    <row r="89" s="2" customFormat="1" ht="21.75" customHeight="1">
      <c r="A89" s="39"/>
      <c r="B89" s="40"/>
      <c r="C89" s="219" t="s">
        <v>80</v>
      </c>
      <c r="D89" s="219" t="s">
        <v>136</v>
      </c>
      <c r="E89" s="220" t="s">
        <v>452</v>
      </c>
      <c r="F89" s="221" t="s">
        <v>453</v>
      </c>
      <c r="G89" s="222" t="s">
        <v>139</v>
      </c>
      <c r="H89" s="223">
        <v>1</v>
      </c>
      <c r="I89" s="224"/>
      <c r="J89" s="225">
        <f>ROUND(I89*H89,2)</f>
        <v>0</v>
      </c>
      <c r="K89" s="221" t="s">
        <v>140</v>
      </c>
      <c r="L89" s="45"/>
      <c r="M89" s="226" t="s">
        <v>19</v>
      </c>
      <c r="N89" s="227" t="s">
        <v>43</v>
      </c>
      <c r="O89" s="85"/>
      <c r="P89" s="228">
        <f>O89*H89</f>
        <v>0</v>
      </c>
      <c r="Q89" s="228">
        <v>0</v>
      </c>
      <c r="R89" s="228">
        <f>Q89*H89</f>
        <v>0</v>
      </c>
      <c r="S89" s="228">
        <v>0</v>
      </c>
      <c r="T89" s="229">
        <f>S89*H89</f>
        <v>0</v>
      </c>
      <c r="U89" s="39"/>
      <c r="V89" s="39"/>
      <c r="W89" s="39"/>
      <c r="X89" s="39"/>
      <c r="Y89" s="39"/>
      <c r="Z89" s="39"/>
      <c r="AA89" s="39"/>
      <c r="AB89" s="39"/>
      <c r="AC89" s="39"/>
      <c r="AD89" s="39"/>
      <c r="AE89" s="39"/>
      <c r="AR89" s="230" t="s">
        <v>141</v>
      </c>
      <c r="AT89" s="230" t="s">
        <v>136</v>
      </c>
      <c r="AU89" s="230" t="s">
        <v>82</v>
      </c>
      <c r="AY89" s="18" t="s">
        <v>133</v>
      </c>
      <c r="BE89" s="231">
        <f>IF(N89="základní",J89,0)</f>
        <v>0</v>
      </c>
      <c r="BF89" s="231">
        <f>IF(N89="snížená",J89,0)</f>
        <v>0</v>
      </c>
      <c r="BG89" s="231">
        <f>IF(N89="zákl. přenesená",J89,0)</f>
        <v>0</v>
      </c>
      <c r="BH89" s="231">
        <f>IF(N89="sníž. přenesená",J89,0)</f>
        <v>0</v>
      </c>
      <c r="BI89" s="231">
        <f>IF(N89="nulová",J89,0)</f>
        <v>0</v>
      </c>
      <c r="BJ89" s="18" t="s">
        <v>80</v>
      </c>
      <c r="BK89" s="231">
        <f>ROUND(I89*H89,2)</f>
        <v>0</v>
      </c>
      <c r="BL89" s="18" t="s">
        <v>141</v>
      </c>
      <c r="BM89" s="230" t="s">
        <v>454</v>
      </c>
    </row>
    <row r="90" s="2" customFormat="1" ht="21.75" customHeight="1">
      <c r="A90" s="39"/>
      <c r="B90" s="40"/>
      <c r="C90" s="232" t="s">
        <v>82</v>
      </c>
      <c r="D90" s="232" t="s">
        <v>130</v>
      </c>
      <c r="E90" s="233" t="s">
        <v>455</v>
      </c>
      <c r="F90" s="234" t="s">
        <v>456</v>
      </c>
      <c r="G90" s="235" t="s">
        <v>139</v>
      </c>
      <c r="H90" s="236">
        <v>1</v>
      </c>
      <c r="I90" s="237"/>
      <c r="J90" s="238">
        <f>ROUND(I90*H90,2)</f>
        <v>0</v>
      </c>
      <c r="K90" s="234" t="s">
        <v>140</v>
      </c>
      <c r="L90" s="239"/>
      <c r="M90" s="240" t="s">
        <v>19</v>
      </c>
      <c r="N90" s="241" t="s">
        <v>43</v>
      </c>
      <c r="O90" s="85"/>
      <c r="P90" s="228">
        <f>O90*H90</f>
        <v>0</v>
      </c>
      <c r="Q90" s="228">
        <v>0</v>
      </c>
      <c r="R90" s="228">
        <f>Q90*H90</f>
        <v>0</v>
      </c>
      <c r="S90" s="228">
        <v>0</v>
      </c>
      <c r="T90" s="229">
        <f>S90*H90</f>
        <v>0</v>
      </c>
      <c r="U90" s="39"/>
      <c r="V90" s="39"/>
      <c r="W90" s="39"/>
      <c r="X90" s="39"/>
      <c r="Y90" s="39"/>
      <c r="Z90" s="39"/>
      <c r="AA90" s="39"/>
      <c r="AB90" s="39"/>
      <c r="AC90" s="39"/>
      <c r="AD90" s="39"/>
      <c r="AE90" s="39"/>
      <c r="AR90" s="230" t="s">
        <v>148</v>
      </c>
      <c r="AT90" s="230" t="s">
        <v>130</v>
      </c>
      <c r="AU90" s="230" t="s">
        <v>82</v>
      </c>
      <c r="AY90" s="18" t="s">
        <v>133</v>
      </c>
      <c r="BE90" s="231">
        <f>IF(N90="základní",J90,0)</f>
        <v>0</v>
      </c>
      <c r="BF90" s="231">
        <f>IF(N90="snížená",J90,0)</f>
        <v>0</v>
      </c>
      <c r="BG90" s="231">
        <f>IF(N90="zákl. přenesená",J90,0)</f>
        <v>0</v>
      </c>
      <c r="BH90" s="231">
        <f>IF(N90="sníž. přenesená",J90,0)</f>
        <v>0</v>
      </c>
      <c r="BI90" s="231">
        <f>IF(N90="nulová",J90,0)</f>
        <v>0</v>
      </c>
      <c r="BJ90" s="18" t="s">
        <v>80</v>
      </c>
      <c r="BK90" s="231">
        <f>ROUND(I90*H90,2)</f>
        <v>0</v>
      </c>
      <c r="BL90" s="18" t="s">
        <v>148</v>
      </c>
      <c r="BM90" s="230" t="s">
        <v>457</v>
      </c>
    </row>
    <row r="91" s="2" customFormat="1" ht="33" customHeight="1">
      <c r="A91" s="39"/>
      <c r="B91" s="40"/>
      <c r="C91" s="219" t="s">
        <v>132</v>
      </c>
      <c r="D91" s="219" t="s">
        <v>136</v>
      </c>
      <c r="E91" s="220" t="s">
        <v>458</v>
      </c>
      <c r="F91" s="221" t="s">
        <v>459</v>
      </c>
      <c r="G91" s="222" t="s">
        <v>139</v>
      </c>
      <c r="H91" s="223">
        <v>1</v>
      </c>
      <c r="I91" s="224"/>
      <c r="J91" s="225">
        <f>ROUND(I91*H91,2)</f>
        <v>0</v>
      </c>
      <c r="K91" s="221" t="s">
        <v>140</v>
      </c>
      <c r="L91" s="45"/>
      <c r="M91" s="226" t="s">
        <v>19</v>
      </c>
      <c r="N91" s="227" t="s">
        <v>43</v>
      </c>
      <c r="O91" s="85"/>
      <c r="P91" s="228">
        <f>O91*H91</f>
        <v>0</v>
      </c>
      <c r="Q91" s="228">
        <v>0</v>
      </c>
      <c r="R91" s="228">
        <f>Q91*H91</f>
        <v>0</v>
      </c>
      <c r="S91" s="228">
        <v>0</v>
      </c>
      <c r="T91" s="229">
        <f>S91*H91</f>
        <v>0</v>
      </c>
      <c r="U91" s="39"/>
      <c r="V91" s="39"/>
      <c r="W91" s="39"/>
      <c r="X91" s="39"/>
      <c r="Y91" s="39"/>
      <c r="Z91" s="39"/>
      <c r="AA91" s="39"/>
      <c r="AB91" s="39"/>
      <c r="AC91" s="39"/>
      <c r="AD91" s="39"/>
      <c r="AE91" s="39"/>
      <c r="AR91" s="230" t="s">
        <v>150</v>
      </c>
      <c r="AT91" s="230" t="s">
        <v>136</v>
      </c>
      <c r="AU91" s="230" t="s">
        <v>82</v>
      </c>
      <c r="AY91" s="18" t="s">
        <v>133</v>
      </c>
      <c r="BE91" s="231">
        <f>IF(N91="základní",J91,0)</f>
        <v>0</v>
      </c>
      <c r="BF91" s="231">
        <f>IF(N91="snížená",J91,0)</f>
        <v>0</v>
      </c>
      <c r="BG91" s="231">
        <f>IF(N91="zákl. přenesená",J91,0)</f>
        <v>0</v>
      </c>
      <c r="BH91" s="231">
        <f>IF(N91="sníž. přenesená",J91,0)</f>
        <v>0</v>
      </c>
      <c r="BI91" s="231">
        <f>IF(N91="nulová",J91,0)</f>
        <v>0</v>
      </c>
      <c r="BJ91" s="18" t="s">
        <v>80</v>
      </c>
      <c r="BK91" s="231">
        <f>ROUND(I91*H91,2)</f>
        <v>0</v>
      </c>
      <c r="BL91" s="18" t="s">
        <v>150</v>
      </c>
      <c r="BM91" s="230" t="s">
        <v>460</v>
      </c>
    </row>
    <row r="92" s="2" customFormat="1" ht="21.75" customHeight="1">
      <c r="A92" s="39"/>
      <c r="B92" s="40"/>
      <c r="C92" s="232" t="s">
        <v>150</v>
      </c>
      <c r="D92" s="232" t="s">
        <v>130</v>
      </c>
      <c r="E92" s="233" t="s">
        <v>461</v>
      </c>
      <c r="F92" s="234" t="s">
        <v>462</v>
      </c>
      <c r="G92" s="235" t="s">
        <v>139</v>
      </c>
      <c r="H92" s="236">
        <v>1</v>
      </c>
      <c r="I92" s="237"/>
      <c r="J92" s="238">
        <f>ROUND(I92*H92,2)</f>
        <v>0</v>
      </c>
      <c r="K92" s="234" t="s">
        <v>140</v>
      </c>
      <c r="L92" s="239"/>
      <c r="M92" s="240" t="s">
        <v>19</v>
      </c>
      <c r="N92" s="241" t="s">
        <v>43</v>
      </c>
      <c r="O92" s="85"/>
      <c r="P92" s="228">
        <f>O92*H92</f>
        <v>0</v>
      </c>
      <c r="Q92" s="228">
        <v>0</v>
      </c>
      <c r="R92" s="228">
        <f>Q92*H92</f>
        <v>0</v>
      </c>
      <c r="S92" s="228">
        <v>0</v>
      </c>
      <c r="T92" s="229">
        <f>S92*H92</f>
        <v>0</v>
      </c>
      <c r="U92" s="39"/>
      <c r="V92" s="39"/>
      <c r="W92" s="39"/>
      <c r="X92" s="39"/>
      <c r="Y92" s="39"/>
      <c r="Z92" s="39"/>
      <c r="AA92" s="39"/>
      <c r="AB92" s="39"/>
      <c r="AC92" s="39"/>
      <c r="AD92" s="39"/>
      <c r="AE92" s="39"/>
      <c r="AR92" s="230" t="s">
        <v>148</v>
      </c>
      <c r="AT92" s="230" t="s">
        <v>130</v>
      </c>
      <c r="AU92" s="230" t="s">
        <v>82</v>
      </c>
      <c r="AY92" s="18" t="s">
        <v>133</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148</v>
      </c>
      <c r="BM92" s="230" t="s">
        <v>463</v>
      </c>
    </row>
    <row r="93" s="12" customFormat="1" ht="22.8" customHeight="1">
      <c r="A93" s="12"/>
      <c r="B93" s="203"/>
      <c r="C93" s="204"/>
      <c r="D93" s="205" t="s">
        <v>71</v>
      </c>
      <c r="E93" s="217" t="s">
        <v>197</v>
      </c>
      <c r="F93" s="217" t="s">
        <v>198</v>
      </c>
      <c r="G93" s="204"/>
      <c r="H93" s="204"/>
      <c r="I93" s="207"/>
      <c r="J93" s="218">
        <f>BK93</f>
        <v>0</v>
      </c>
      <c r="K93" s="204"/>
      <c r="L93" s="209"/>
      <c r="M93" s="210"/>
      <c r="N93" s="211"/>
      <c r="O93" s="211"/>
      <c r="P93" s="212">
        <f>SUM(P94:P118)</f>
        <v>0</v>
      </c>
      <c r="Q93" s="211"/>
      <c r="R93" s="212">
        <f>SUM(R94:R118)</f>
        <v>226.51388000000003</v>
      </c>
      <c r="S93" s="211"/>
      <c r="T93" s="213">
        <f>SUM(T94:T118)</f>
        <v>0</v>
      </c>
      <c r="U93" s="12"/>
      <c r="V93" s="12"/>
      <c r="W93" s="12"/>
      <c r="X93" s="12"/>
      <c r="Y93" s="12"/>
      <c r="Z93" s="12"/>
      <c r="AA93" s="12"/>
      <c r="AB93" s="12"/>
      <c r="AC93" s="12"/>
      <c r="AD93" s="12"/>
      <c r="AE93" s="12"/>
      <c r="AR93" s="214" t="s">
        <v>132</v>
      </c>
      <c r="AT93" s="215" t="s">
        <v>71</v>
      </c>
      <c r="AU93" s="215" t="s">
        <v>80</v>
      </c>
      <c r="AY93" s="214" t="s">
        <v>133</v>
      </c>
      <c r="BK93" s="216">
        <f>SUM(BK94:BK118)</f>
        <v>0</v>
      </c>
    </row>
    <row r="94" s="2" customFormat="1" ht="16.5" customHeight="1">
      <c r="A94" s="39"/>
      <c r="B94" s="40"/>
      <c r="C94" s="219" t="s">
        <v>156</v>
      </c>
      <c r="D94" s="219" t="s">
        <v>136</v>
      </c>
      <c r="E94" s="220" t="s">
        <v>464</v>
      </c>
      <c r="F94" s="221" t="s">
        <v>465</v>
      </c>
      <c r="G94" s="222" t="s">
        <v>466</v>
      </c>
      <c r="H94" s="223">
        <v>2</v>
      </c>
      <c r="I94" s="224"/>
      <c r="J94" s="225">
        <f>ROUND(I94*H94,2)</f>
        <v>0</v>
      </c>
      <c r="K94" s="221" t="s">
        <v>202</v>
      </c>
      <c r="L94" s="45"/>
      <c r="M94" s="226" t="s">
        <v>19</v>
      </c>
      <c r="N94" s="227" t="s">
        <v>43</v>
      </c>
      <c r="O94" s="85"/>
      <c r="P94" s="228">
        <f>O94*H94</f>
        <v>0</v>
      </c>
      <c r="Q94" s="228">
        <v>0.0088000000000000005</v>
      </c>
      <c r="R94" s="228">
        <f>Q94*H94</f>
        <v>0.017600000000000001</v>
      </c>
      <c r="S94" s="228">
        <v>0</v>
      </c>
      <c r="T94" s="229">
        <f>S94*H94</f>
        <v>0</v>
      </c>
      <c r="U94" s="39"/>
      <c r="V94" s="39"/>
      <c r="W94" s="39"/>
      <c r="X94" s="39"/>
      <c r="Y94" s="39"/>
      <c r="Z94" s="39"/>
      <c r="AA94" s="39"/>
      <c r="AB94" s="39"/>
      <c r="AC94" s="39"/>
      <c r="AD94" s="39"/>
      <c r="AE94" s="39"/>
      <c r="AR94" s="230" t="s">
        <v>203</v>
      </c>
      <c r="AT94" s="230" t="s">
        <v>136</v>
      </c>
      <c r="AU94" s="230" t="s">
        <v>82</v>
      </c>
      <c r="AY94" s="18" t="s">
        <v>133</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203</v>
      </c>
      <c r="BM94" s="230" t="s">
        <v>467</v>
      </c>
    </row>
    <row r="95" s="2" customFormat="1">
      <c r="A95" s="39"/>
      <c r="B95" s="40"/>
      <c r="C95" s="41"/>
      <c r="D95" s="242" t="s">
        <v>205</v>
      </c>
      <c r="E95" s="41"/>
      <c r="F95" s="243" t="s">
        <v>468</v>
      </c>
      <c r="G95" s="41"/>
      <c r="H95" s="41"/>
      <c r="I95" s="137"/>
      <c r="J95" s="41"/>
      <c r="K95" s="41"/>
      <c r="L95" s="45"/>
      <c r="M95" s="244"/>
      <c r="N95" s="245"/>
      <c r="O95" s="85"/>
      <c r="P95" s="85"/>
      <c r="Q95" s="85"/>
      <c r="R95" s="85"/>
      <c r="S95" s="85"/>
      <c r="T95" s="86"/>
      <c r="U95" s="39"/>
      <c r="V95" s="39"/>
      <c r="W95" s="39"/>
      <c r="X95" s="39"/>
      <c r="Y95" s="39"/>
      <c r="Z95" s="39"/>
      <c r="AA95" s="39"/>
      <c r="AB95" s="39"/>
      <c r="AC95" s="39"/>
      <c r="AD95" s="39"/>
      <c r="AE95" s="39"/>
      <c r="AT95" s="18" t="s">
        <v>205</v>
      </c>
      <c r="AU95" s="18" t="s">
        <v>82</v>
      </c>
    </row>
    <row r="96" s="2" customFormat="1" ht="21.75" customHeight="1">
      <c r="A96" s="39"/>
      <c r="B96" s="40"/>
      <c r="C96" s="219" t="s">
        <v>160</v>
      </c>
      <c r="D96" s="219" t="s">
        <v>136</v>
      </c>
      <c r="E96" s="220" t="s">
        <v>469</v>
      </c>
      <c r="F96" s="221" t="s">
        <v>470</v>
      </c>
      <c r="G96" s="222" t="s">
        <v>232</v>
      </c>
      <c r="H96" s="223">
        <v>200</v>
      </c>
      <c r="I96" s="224"/>
      <c r="J96" s="225">
        <f>ROUND(I96*H96,2)</f>
        <v>0</v>
      </c>
      <c r="K96" s="221" t="s">
        <v>202</v>
      </c>
      <c r="L96" s="45"/>
      <c r="M96" s="226" t="s">
        <v>19</v>
      </c>
      <c r="N96" s="227" t="s">
        <v>43</v>
      </c>
      <c r="O96" s="85"/>
      <c r="P96" s="228">
        <f>O96*H96</f>
        <v>0</v>
      </c>
      <c r="Q96" s="228">
        <v>0</v>
      </c>
      <c r="R96" s="228">
        <f>Q96*H96</f>
        <v>0</v>
      </c>
      <c r="S96" s="228">
        <v>0</v>
      </c>
      <c r="T96" s="229">
        <f>S96*H96</f>
        <v>0</v>
      </c>
      <c r="U96" s="39"/>
      <c r="V96" s="39"/>
      <c r="W96" s="39"/>
      <c r="X96" s="39"/>
      <c r="Y96" s="39"/>
      <c r="Z96" s="39"/>
      <c r="AA96" s="39"/>
      <c r="AB96" s="39"/>
      <c r="AC96" s="39"/>
      <c r="AD96" s="39"/>
      <c r="AE96" s="39"/>
      <c r="AR96" s="230" t="s">
        <v>203</v>
      </c>
      <c r="AT96" s="230" t="s">
        <v>136</v>
      </c>
      <c r="AU96" s="230" t="s">
        <v>82</v>
      </c>
      <c r="AY96" s="18" t="s">
        <v>133</v>
      </c>
      <c r="BE96" s="231">
        <f>IF(N96="základní",J96,0)</f>
        <v>0</v>
      </c>
      <c r="BF96" s="231">
        <f>IF(N96="snížená",J96,0)</f>
        <v>0</v>
      </c>
      <c r="BG96" s="231">
        <f>IF(N96="zákl. přenesená",J96,0)</f>
        <v>0</v>
      </c>
      <c r="BH96" s="231">
        <f>IF(N96="sníž. přenesená",J96,0)</f>
        <v>0</v>
      </c>
      <c r="BI96" s="231">
        <f>IF(N96="nulová",J96,0)</f>
        <v>0</v>
      </c>
      <c r="BJ96" s="18" t="s">
        <v>80</v>
      </c>
      <c r="BK96" s="231">
        <f>ROUND(I96*H96,2)</f>
        <v>0</v>
      </c>
      <c r="BL96" s="18" t="s">
        <v>203</v>
      </c>
      <c r="BM96" s="230" t="s">
        <v>471</v>
      </c>
    </row>
    <row r="97" s="2" customFormat="1">
      <c r="A97" s="39"/>
      <c r="B97" s="40"/>
      <c r="C97" s="41"/>
      <c r="D97" s="242" t="s">
        <v>205</v>
      </c>
      <c r="E97" s="41"/>
      <c r="F97" s="243" t="s">
        <v>472</v>
      </c>
      <c r="G97" s="41"/>
      <c r="H97" s="41"/>
      <c r="I97" s="137"/>
      <c r="J97" s="41"/>
      <c r="K97" s="41"/>
      <c r="L97" s="45"/>
      <c r="M97" s="244"/>
      <c r="N97" s="245"/>
      <c r="O97" s="85"/>
      <c r="P97" s="85"/>
      <c r="Q97" s="85"/>
      <c r="R97" s="85"/>
      <c r="S97" s="85"/>
      <c r="T97" s="86"/>
      <c r="U97" s="39"/>
      <c r="V97" s="39"/>
      <c r="W97" s="39"/>
      <c r="X97" s="39"/>
      <c r="Y97" s="39"/>
      <c r="Z97" s="39"/>
      <c r="AA97" s="39"/>
      <c r="AB97" s="39"/>
      <c r="AC97" s="39"/>
      <c r="AD97" s="39"/>
      <c r="AE97" s="39"/>
      <c r="AT97" s="18" t="s">
        <v>205</v>
      </c>
      <c r="AU97" s="18" t="s">
        <v>82</v>
      </c>
    </row>
    <row r="98" s="2" customFormat="1" ht="16.5" customHeight="1">
      <c r="A98" s="39"/>
      <c r="B98" s="40"/>
      <c r="C98" s="219" t="s">
        <v>164</v>
      </c>
      <c r="D98" s="219" t="s">
        <v>136</v>
      </c>
      <c r="E98" s="220" t="s">
        <v>473</v>
      </c>
      <c r="F98" s="221" t="s">
        <v>474</v>
      </c>
      <c r="G98" s="222" t="s">
        <v>259</v>
      </c>
      <c r="H98" s="223">
        <v>400</v>
      </c>
      <c r="I98" s="224"/>
      <c r="J98" s="225">
        <f>ROUND(I98*H98,2)</f>
        <v>0</v>
      </c>
      <c r="K98" s="221" t="s">
        <v>202</v>
      </c>
      <c r="L98" s="45"/>
      <c r="M98" s="226" t="s">
        <v>19</v>
      </c>
      <c r="N98" s="227" t="s">
        <v>43</v>
      </c>
      <c r="O98" s="85"/>
      <c r="P98" s="228">
        <f>O98*H98</f>
        <v>0</v>
      </c>
      <c r="Q98" s="228">
        <v>0</v>
      </c>
      <c r="R98" s="228">
        <f>Q98*H98</f>
        <v>0</v>
      </c>
      <c r="S98" s="228">
        <v>0</v>
      </c>
      <c r="T98" s="229">
        <f>S98*H98</f>
        <v>0</v>
      </c>
      <c r="U98" s="39"/>
      <c r="V98" s="39"/>
      <c r="W98" s="39"/>
      <c r="X98" s="39"/>
      <c r="Y98" s="39"/>
      <c r="Z98" s="39"/>
      <c r="AA98" s="39"/>
      <c r="AB98" s="39"/>
      <c r="AC98" s="39"/>
      <c r="AD98" s="39"/>
      <c r="AE98" s="39"/>
      <c r="AR98" s="230" t="s">
        <v>203</v>
      </c>
      <c r="AT98" s="230" t="s">
        <v>136</v>
      </c>
      <c r="AU98" s="230" t="s">
        <v>82</v>
      </c>
      <c r="AY98" s="18" t="s">
        <v>133</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203</v>
      </c>
      <c r="BM98" s="230" t="s">
        <v>475</v>
      </c>
    </row>
    <row r="99" s="2" customFormat="1">
      <c r="A99" s="39"/>
      <c r="B99" s="40"/>
      <c r="C99" s="41"/>
      <c r="D99" s="242" t="s">
        <v>205</v>
      </c>
      <c r="E99" s="41"/>
      <c r="F99" s="243" t="s">
        <v>472</v>
      </c>
      <c r="G99" s="41"/>
      <c r="H99" s="41"/>
      <c r="I99" s="137"/>
      <c r="J99" s="41"/>
      <c r="K99" s="41"/>
      <c r="L99" s="45"/>
      <c r="M99" s="244"/>
      <c r="N99" s="245"/>
      <c r="O99" s="85"/>
      <c r="P99" s="85"/>
      <c r="Q99" s="85"/>
      <c r="R99" s="85"/>
      <c r="S99" s="85"/>
      <c r="T99" s="86"/>
      <c r="U99" s="39"/>
      <c r="V99" s="39"/>
      <c r="W99" s="39"/>
      <c r="X99" s="39"/>
      <c r="Y99" s="39"/>
      <c r="Z99" s="39"/>
      <c r="AA99" s="39"/>
      <c r="AB99" s="39"/>
      <c r="AC99" s="39"/>
      <c r="AD99" s="39"/>
      <c r="AE99" s="39"/>
      <c r="AT99" s="18" t="s">
        <v>205</v>
      </c>
      <c r="AU99" s="18" t="s">
        <v>82</v>
      </c>
    </row>
    <row r="100" s="2" customFormat="1" ht="33" customHeight="1">
      <c r="A100" s="39"/>
      <c r="B100" s="40"/>
      <c r="C100" s="219" t="s">
        <v>168</v>
      </c>
      <c r="D100" s="219" t="s">
        <v>136</v>
      </c>
      <c r="E100" s="220" t="s">
        <v>399</v>
      </c>
      <c r="F100" s="221" t="s">
        <v>400</v>
      </c>
      <c r="G100" s="222" t="s">
        <v>259</v>
      </c>
      <c r="H100" s="223">
        <v>1250</v>
      </c>
      <c r="I100" s="224"/>
      <c r="J100" s="225">
        <f>ROUND(I100*H100,2)</f>
        <v>0</v>
      </c>
      <c r="K100" s="221" t="s">
        <v>202</v>
      </c>
      <c r="L100" s="45"/>
      <c r="M100" s="226" t="s">
        <v>19</v>
      </c>
      <c r="N100" s="227" t="s">
        <v>43</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203</v>
      </c>
      <c r="AT100" s="230" t="s">
        <v>136</v>
      </c>
      <c r="AU100" s="230" t="s">
        <v>82</v>
      </c>
      <c r="AY100" s="18" t="s">
        <v>133</v>
      </c>
      <c r="BE100" s="231">
        <f>IF(N100="základní",J100,0)</f>
        <v>0</v>
      </c>
      <c r="BF100" s="231">
        <f>IF(N100="snížená",J100,0)</f>
        <v>0</v>
      </c>
      <c r="BG100" s="231">
        <f>IF(N100="zákl. přenesená",J100,0)</f>
        <v>0</v>
      </c>
      <c r="BH100" s="231">
        <f>IF(N100="sníž. přenesená",J100,0)</f>
        <v>0</v>
      </c>
      <c r="BI100" s="231">
        <f>IF(N100="nulová",J100,0)</f>
        <v>0</v>
      </c>
      <c r="BJ100" s="18" t="s">
        <v>80</v>
      </c>
      <c r="BK100" s="231">
        <f>ROUND(I100*H100,2)</f>
        <v>0</v>
      </c>
      <c r="BL100" s="18" t="s">
        <v>203</v>
      </c>
      <c r="BM100" s="230" t="s">
        <v>476</v>
      </c>
    </row>
    <row r="101" s="2" customFormat="1">
      <c r="A101" s="39"/>
      <c r="B101" s="40"/>
      <c r="C101" s="41"/>
      <c r="D101" s="242" t="s">
        <v>205</v>
      </c>
      <c r="E101" s="41"/>
      <c r="F101" s="243" t="s">
        <v>402</v>
      </c>
      <c r="G101" s="41"/>
      <c r="H101" s="41"/>
      <c r="I101" s="137"/>
      <c r="J101" s="41"/>
      <c r="K101" s="41"/>
      <c r="L101" s="45"/>
      <c r="M101" s="244"/>
      <c r="N101" s="245"/>
      <c r="O101" s="85"/>
      <c r="P101" s="85"/>
      <c r="Q101" s="85"/>
      <c r="R101" s="85"/>
      <c r="S101" s="85"/>
      <c r="T101" s="86"/>
      <c r="U101" s="39"/>
      <c r="V101" s="39"/>
      <c r="W101" s="39"/>
      <c r="X101" s="39"/>
      <c r="Y101" s="39"/>
      <c r="Z101" s="39"/>
      <c r="AA101" s="39"/>
      <c r="AB101" s="39"/>
      <c r="AC101" s="39"/>
      <c r="AD101" s="39"/>
      <c r="AE101" s="39"/>
      <c r="AT101" s="18" t="s">
        <v>205</v>
      </c>
      <c r="AU101" s="18" t="s">
        <v>82</v>
      </c>
    </row>
    <row r="102" s="2" customFormat="1" ht="33" customHeight="1">
      <c r="A102" s="39"/>
      <c r="B102" s="40"/>
      <c r="C102" s="219" t="s">
        <v>170</v>
      </c>
      <c r="D102" s="219" t="s">
        <v>136</v>
      </c>
      <c r="E102" s="220" t="s">
        <v>477</v>
      </c>
      <c r="F102" s="221" t="s">
        <v>478</v>
      </c>
      <c r="G102" s="222" t="s">
        <v>139</v>
      </c>
      <c r="H102" s="223">
        <v>1</v>
      </c>
      <c r="I102" s="224"/>
      <c r="J102" s="225">
        <f>ROUND(I102*H102,2)</f>
        <v>0</v>
      </c>
      <c r="K102" s="221" t="s">
        <v>202</v>
      </c>
      <c r="L102" s="45"/>
      <c r="M102" s="226" t="s">
        <v>19</v>
      </c>
      <c r="N102" s="227" t="s">
        <v>43</v>
      </c>
      <c r="O102" s="85"/>
      <c r="P102" s="228">
        <f>O102*H102</f>
        <v>0</v>
      </c>
      <c r="Q102" s="228">
        <v>1.5235799999999999</v>
      </c>
      <c r="R102" s="228">
        <f>Q102*H102</f>
        <v>1.5235799999999999</v>
      </c>
      <c r="S102" s="228">
        <v>0</v>
      </c>
      <c r="T102" s="229">
        <f>S102*H102</f>
        <v>0</v>
      </c>
      <c r="U102" s="39"/>
      <c r="V102" s="39"/>
      <c r="W102" s="39"/>
      <c r="X102" s="39"/>
      <c r="Y102" s="39"/>
      <c r="Z102" s="39"/>
      <c r="AA102" s="39"/>
      <c r="AB102" s="39"/>
      <c r="AC102" s="39"/>
      <c r="AD102" s="39"/>
      <c r="AE102" s="39"/>
      <c r="AR102" s="230" t="s">
        <v>203</v>
      </c>
      <c r="AT102" s="230" t="s">
        <v>136</v>
      </c>
      <c r="AU102" s="230" t="s">
        <v>82</v>
      </c>
      <c r="AY102" s="18" t="s">
        <v>133</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203</v>
      </c>
      <c r="BM102" s="230" t="s">
        <v>479</v>
      </c>
    </row>
    <row r="103" s="2" customFormat="1">
      <c r="A103" s="39"/>
      <c r="B103" s="40"/>
      <c r="C103" s="41"/>
      <c r="D103" s="242" t="s">
        <v>205</v>
      </c>
      <c r="E103" s="41"/>
      <c r="F103" s="243" t="s">
        <v>480</v>
      </c>
      <c r="G103" s="41"/>
      <c r="H103" s="41"/>
      <c r="I103" s="137"/>
      <c r="J103" s="41"/>
      <c r="K103" s="41"/>
      <c r="L103" s="45"/>
      <c r="M103" s="244"/>
      <c r="N103" s="245"/>
      <c r="O103" s="85"/>
      <c r="P103" s="85"/>
      <c r="Q103" s="85"/>
      <c r="R103" s="85"/>
      <c r="S103" s="85"/>
      <c r="T103" s="86"/>
      <c r="U103" s="39"/>
      <c r="V103" s="39"/>
      <c r="W103" s="39"/>
      <c r="X103" s="39"/>
      <c r="Y103" s="39"/>
      <c r="Z103" s="39"/>
      <c r="AA103" s="39"/>
      <c r="AB103" s="39"/>
      <c r="AC103" s="39"/>
      <c r="AD103" s="39"/>
      <c r="AE103" s="39"/>
      <c r="AT103" s="18" t="s">
        <v>205</v>
      </c>
      <c r="AU103" s="18" t="s">
        <v>82</v>
      </c>
    </row>
    <row r="104" s="2" customFormat="1" ht="21.75" customHeight="1">
      <c r="A104" s="39"/>
      <c r="B104" s="40"/>
      <c r="C104" s="219" t="s">
        <v>174</v>
      </c>
      <c r="D104" s="219" t="s">
        <v>136</v>
      </c>
      <c r="E104" s="220" t="s">
        <v>404</v>
      </c>
      <c r="F104" s="221" t="s">
        <v>405</v>
      </c>
      <c r="G104" s="222" t="s">
        <v>259</v>
      </c>
      <c r="H104" s="223">
        <v>1250</v>
      </c>
      <c r="I104" s="224"/>
      <c r="J104" s="225">
        <f>ROUND(I104*H104,2)</f>
        <v>0</v>
      </c>
      <c r="K104" s="221" t="s">
        <v>202</v>
      </c>
      <c r="L104" s="45"/>
      <c r="M104" s="226" t="s">
        <v>19</v>
      </c>
      <c r="N104" s="227" t="s">
        <v>43</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203</v>
      </c>
      <c r="AT104" s="230" t="s">
        <v>136</v>
      </c>
      <c r="AU104" s="230" t="s">
        <v>82</v>
      </c>
      <c r="AY104" s="18" t="s">
        <v>133</v>
      </c>
      <c r="BE104" s="231">
        <f>IF(N104="základní",J104,0)</f>
        <v>0</v>
      </c>
      <c r="BF104" s="231">
        <f>IF(N104="snížená",J104,0)</f>
        <v>0</v>
      </c>
      <c r="BG104" s="231">
        <f>IF(N104="zákl. přenesená",J104,0)</f>
        <v>0</v>
      </c>
      <c r="BH104" s="231">
        <f>IF(N104="sníž. přenesená",J104,0)</f>
        <v>0</v>
      </c>
      <c r="BI104" s="231">
        <f>IF(N104="nulová",J104,0)</f>
        <v>0</v>
      </c>
      <c r="BJ104" s="18" t="s">
        <v>80</v>
      </c>
      <c r="BK104" s="231">
        <f>ROUND(I104*H104,2)</f>
        <v>0</v>
      </c>
      <c r="BL104" s="18" t="s">
        <v>203</v>
      </c>
      <c r="BM104" s="230" t="s">
        <v>481</v>
      </c>
    </row>
    <row r="105" s="2" customFormat="1">
      <c r="A105" s="39"/>
      <c r="B105" s="40"/>
      <c r="C105" s="41"/>
      <c r="D105" s="242" t="s">
        <v>205</v>
      </c>
      <c r="E105" s="41"/>
      <c r="F105" s="243" t="s">
        <v>407</v>
      </c>
      <c r="G105" s="41"/>
      <c r="H105" s="41"/>
      <c r="I105" s="137"/>
      <c r="J105" s="41"/>
      <c r="K105" s="41"/>
      <c r="L105" s="45"/>
      <c r="M105" s="244"/>
      <c r="N105" s="245"/>
      <c r="O105" s="85"/>
      <c r="P105" s="85"/>
      <c r="Q105" s="85"/>
      <c r="R105" s="85"/>
      <c r="S105" s="85"/>
      <c r="T105" s="86"/>
      <c r="U105" s="39"/>
      <c r="V105" s="39"/>
      <c r="W105" s="39"/>
      <c r="X105" s="39"/>
      <c r="Y105" s="39"/>
      <c r="Z105" s="39"/>
      <c r="AA105" s="39"/>
      <c r="AB105" s="39"/>
      <c r="AC105" s="39"/>
      <c r="AD105" s="39"/>
      <c r="AE105" s="39"/>
      <c r="AT105" s="18" t="s">
        <v>205</v>
      </c>
      <c r="AU105" s="18" t="s">
        <v>82</v>
      </c>
    </row>
    <row r="106" s="2" customFormat="1" ht="16.5" customHeight="1">
      <c r="A106" s="39"/>
      <c r="B106" s="40"/>
      <c r="C106" s="232" t="s">
        <v>178</v>
      </c>
      <c r="D106" s="232" t="s">
        <v>130</v>
      </c>
      <c r="E106" s="233" t="s">
        <v>482</v>
      </c>
      <c r="F106" s="234" t="s">
        <v>483</v>
      </c>
      <c r="G106" s="235" t="s">
        <v>342</v>
      </c>
      <c r="H106" s="236">
        <v>1</v>
      </c>
      <c r="I106" s="237"/>
      <c r="J106" s="238">
        <f>ROUND(I106*H106,2)</f>
        <v>0</v>
      </c>
      <c r="K106" s="234" t="s">
        <v>202</v>
      </c>
      <c r="L106" s="239"/>
      <c r="M106" s="240" t="s">
        <v>19</v>
      </c>
      <c r="N106" s="241" t="s">
        <v>43</v>
      </c>
      <c r="O106" s="85"/>
      <c r="P106" s="228">
        <f>O106*H106</f>
        <v>0</v>
      </c>
      <c r="Q106" s="228">
        <v>1</v>
      </c>
      <c r="R106" s="228">
        <f>Q106*H106</f>
        <v>1</v>
      </c>
      <c r="S106" s="228">
        <v>0</v>
      </c>
      <c r="T106" s="229">
        <f>S106*H106</f>
        <v>0</v>
      </c>
      <c r="U106" s="39"/>
      <c r="V106" s="39"/>
      <c r="W106" s="39"/>
      <c r="X106" s="39"/>
      <c r="Y106" s="39"/>
      <c r="Z106" s="39"/>
      <c r="AA106" s="39"/>
      <c r="AB106" s="39"/>
      <c r="AC106" s="39"/>
      <c r="AD106" s="39"/>
      <c r="AE106" s="39"/>
      <c r="AR106" s="230" t="s">
        <v>148</v>
      </c>
      <c r="AT106" s="230" t="s">
        <v>130</v>
      </c>
      <c r="AU106" s="230" t="s">
        <v>82</v>
      </c>
      <c r="AY106" s="18" t="s">
        <v>133</v>
      </c>
      <c r="BE106" s="231">
        <f>IF(N106="základní",J106,0)</f>
        <v>0</v>
      </c>
      <c r="BF106" s="231">
        <f>IF(N106="snížená",J106,0)</f>
        <v>0</v>
      </c>
      <c r="BG106" s="231">
        <f>IF(N106="zákl. přenesená",J106,0)</f>
        <v>0</v>
      </c>
      <c r="BH106" s="231">
        <f>IF(N106="sníž. přenesená",J106,0)</f>
        <v>0</v>
      </c>
      <c r="BI106" s="231">
        <f>IF(N106="nulová",J106,0)</f>
        <v>0</v>
      </c>
      <c r="BJ106" s="18" t="s">
        <v>80</v>
      </c>
      <c r="BK106" s="231">
        <f>ROUND(I106*H106,2)</f>
        <v>0</v>
      </c>
      <c r="BL106" s="18" t="s">
        <v>148</v>
      </c>
      <c r="BM106" s="230" t="s">
        <v>484</v>
      </c>
    </row>
    <row r="107" s="2" customFormat="1" ht="16.5" customHeight="1">
      <c r="A107" s="39"/>
      <c r="B107" s="40"/>
      <c r="C107" s="219" t="s">
        <v>182</v>
      </c>
      <c r="D107" s="219" t="s">
        <v>136</v>
      </c>
      <c r="E107" s="220" t="s">
        <v>485</v>
      </c>
      <c r="F107" s="221" t="s">
        <v>486</v>
      </c>
      <c r="G107" s="222" t="s">
        <v>139</v>
      </c>
      <c r="H107" s="223">
        <v>3</v>
      </c>
      <c r="I107" s="224"/>
      <c r="J107" s="225">
        <f>ROUND(I107*H107,2)</f>
        <v>0</v>
      </c>
      <c r="K107" s="221" t="s">
        <v>202</v>
      </c>
      <c r="L107" s="45"/>
      <c r="M107" s="226" t="s">
        <v>19</v>
      </c>
      <c r="N107" s="227" t="s">
        <v>43</v>
      </c>
      <c r="O107" s="85"/>
      <c r="P107" s="228">
        <f>O107*H107</f>
        <v>0</v>
      </c>
      <c r="Q107" s="228">
        <v>0.0088999999999999999</v>
      </c>
      <c r="R107" s="228">
        <f>Q107*H107</f>
        <v>0.026700000000000002</v>
      </c>
      <c r="S107" s="228">
        <v>0</v>
      </c>
      <c r="T107" s="229">
        <f>S107*H107</f>
        <v>0</v>
      </c>
      <c r="U107" s="39"/>
      <c r="V107" s="39"/>
      <c r="W107" s="39"/>
      <c r="X107" s="39"/>
      <c r="Y107" s="39"/>
      <c r="Z107" s="39"/>
      <c r="AA107" s="39"/>
      <c r="AB107" s="39"/>
      <c r="AC107" s="39"/>
      <c r="AD107" s="39"/>
      <c r="AE107" s="39"/>
      <c r="AR107" s="230" t="s">
        <v>203</v>
      </c>
      <c r="AT107" s="230" t="s">
        <v>136</v>
      </c>
      <c r="AU107" s="230" t="s">
        <v>82</v>
      </c>
      <c r="AY107" s="18" t="s">
        <v>133</v>
      </c>
      <c r="BE107" s="231">
        <f>IF(N107="základní",J107,0)</f>
        <v>0</v>
      </c>
      <c r="BF107" s="231">
        <f>IF(N107="snížená",J107,0)</f>
        <v>0</v>
      </c>
      <c r="BG107" s="231">
        <f>IF(N107="zákl. přenesená",J107,0)</f>
        <v>0</v>
      </c>
      <c r="BH107" s="231">
        <f>IF(N107="sníž. přenesená",J107,0)</f>
        <v>0</v>
      </c>
      <c r="BI107" s="231">
        <f>IF(N107="nulová",J107,0)</f>
        <v>0</v>
      </c>
      <c r="BJ107" s="18" t="s">
        <v>80</v>
      </c>
      <c r="BK107" s="231">
        <f>ROUND(I107*H107,2)</f>
        <v>0</v>
      </c>
      <c r="BL107" s="18" t="s">
        <v>203</v>
      </c>
      <c r="BM107" s="230" t="s">
        <v>487</v>
      </c>
    </row>
    <row r="108" s="2" customFormat="1" ht="21.75" customHeight="1">
      <c r="A108" s="39"/>
      <c r="B108" s="40"/>
      <c r="C108" s="219" t="s">
        <v>186</v>
      </c>
      <c r="D108" s="219" t="s">
        <v>136</v>
      </c>
      <c r="E108" s="220" t="s">
        <v>488</v>
      </c>
      <c r="F108" s="221" t="s">
        <v>489</v>
      </c>
      <c r="G108" s="222" t="s">
        <v>259</v>
      </c>
      <c r="H108" s="223">
        <v>1300</v>
      </c>
      <c r="I108" s="224"/>
      <c r="J108" s="225">
        <f>ROUND(I108*H108,2)</f>
        <v>0</v>
      </c>
      <c r="K108" s="221" t="s">
        <v>202</v>
      </c>
      <c r="L108" s="45"/>
      <c r="M108" s="226" t="s">
        <v>19</v>
      </c>
      <c r="N108" s="227" t="s">
        <v>43</v>
      </c>
      <c r="O108" s="85"/>
      <c r="P108" s="228">
        <f>O108*H108</f>
        <v>0</v>
      </c>
      <c r="Q108" s="228">
        <v>0.079200000000000007</v>
      </c>
      <c r="R108" s="228">
        <f>Q108*H108</f>
        <v>102.96000000000001</v>
      </c>
      <c r="S108" s="228">
        <v>0</v>
      </c>
      <c r="T108" s="229">
        <f>S108*H108</f>
        <v>0</v>
      </c>
      <c r="U108" s="39"/>
      <c r="V108" s="39"/>
      <c r="W108" s="39"/>
      <c r="X108" s="39"/>
      <c r="Y108" s="39"/>
      <c r="Z108" s="39"/>
      <c r="AA108" s="39"/>
      <c r="AB108" s="39"/>
      <c r="AC108" s="39"/>
      <c r="AD108" s="39"/>
      <c r="AE108" s="39"/>
      <c r="AR108" s="230" t="s">
        <v>203</v>
      </c>
      <c r="AT108" s="230" t="s">
        <v>136</v>
      </c>
      <c r="AU108" s="230" t="s">
        <v>82</v>
      </c>
      <c r="AY108" s="18" t="s">
        <v>133</v>
      </c>
      <c r="BE108" s="231">
        <f>IF(N108="základní",J108,0)</f>
        <v>0</v>
      </c>
      <c r="BF108" s="231">
        <f>IF(N108="snížená",J108,0)</f>
        <v>0</v>
      </c>
      <c r="BG108" s="231">
        <f>IF(N108="zákl. přenesená",J108,0)</f>
        <v>0</v>
      </c>
      <c r="BH108" s="231">
        <f>IF(N108="sníž. přenesená",J108,0)</f>
        <v>0</v>
      </c>
      <c r="BI108" s="231">
        <f>IF(N108="nulová",J108,0)</f>
        <v>0</v>
      </c>
      <c r="BJ108" s="18" t="s">
        <v>80</v>
      </c>
      <c r="BK108" s="231">
        <f>ROUND(I108*H108,2)</f>
        <v>0</v>
      </c>
      <c r="BL108" s="18" t="s">
        <v>203</v>
      </c>
      <c r="BM108" s="230" t="s">
        <v>490</v>
      </c>
    </row>
    <row r="109" s="2" customFormat="1">
      <c r="A109" s="39"/>
      <c r="B109" s="40"/>
      <c r="C109" s="41"/>
      <c r="D109" s="242" t="s">
        <v>205</v>
      </c>
      <c r="E109" s="41"/>
      <c r="F109" s="243" t="s">
        <v>491</v>
      </c>
      <c r="G109" s="41"/>
      <c r="H109" s="41"/>
      <c r="I109" s="137"/>
      <c r="J109" s="41"/>
      <c r="K109" s="41"/>
      <c r="L109" s="45"/>
      <c r="M109" s="244"/>
      <c r="N109" s="245"/>
      <c r="O109" s="85"/>
      <c r="P109" s="85"/>
      <c r="Q109" s="85"/>
      <c r="R109" s="85"/>
      <c r="S109" s="85"/>
      <c r="T109" s="86"/>
      <c r="U109" s="39"/>
      <c r="V109" s="39"/>
      <c r="W109" s="39"/>
      <c r="X109" s="39"/>
      <c r="Y109" s="39"/>
      <c r="Z109" s="39"/>
      <c r="AA109" s="39"/>
      <c r="AB109" s="39"/>
      <c r="AC109" s="39"/>
      <c r="AD109" s="39"/>
      <c r="AE109" s="39"/>
      <c r="AT109" s="18" t="s">
        <v>205</v>
      </c>
      <c r="AU109" s="18" t="s">
        <v>82</v>
      </c>
    </row>
    <row r="110" s="2" customFormat="1" ht="16.5" customHeight="1">
      <c r="A110" s="39"/>
      <c r="B110" s="40"/>
      <c r="C110" s="232" t="s">
        <v>190</v>
      </c>
      <c r="D110" s="232" t="s">
        <v>130</v>
      </c>
      <c r="E110" s="233" t="s">
        <v>492</v>
      </c>
      <c r="F110" s="234" t="s">
        <v>493</v>
      </c>
      <c r="G110" s="235" t="s">
        <v>259</v>
      </c>
      <c r="H110" s="236">
        <v>1300</v>
      </c>
      <c r="I110" s="237"/>
      <c r="J110" s="238">
        <f>ROUND(I110*H110,2)</f>
        <v>0</v>
      </c>
      <c r="K110" s="234" t="s">
        <v>202</v>
      </c>
      <c r="L110" s="239"/>
      <c r="M110" s="240" t="s">
        <v>19</v>
      </c>
      <c r="N110" s="241" t="s">
        <v>43</v>
      </c>
      <c r="O110" s="85"/>
      <c r="P110" s="228">
        <f>O110*H110</f>
        <v>0</v>
      </c>
      <c r="Q110" s="228">
        <v>0.059999999999999998</v>
      </c>
      <c r="R110" s="228">
        <f>Q110*H110</f>
        <v>78</v>
      </c>
      <c r="S110" s="228">
        <v>0</v>
      </c>
      <c r="T110" s="229">
        <f>S110*H110</f>
        <v>0</v>
      </c>
      <c r="U110" s="39"/>
      <c r="V110" s="39"/>
      <c r="W110" s="39"/>
      <c r="X110" s="39"/>
      <c r="Y110" s="39"/>
      <c r="Z110" s="39"/>
      <c r="AA110" s="39"/>
      <c r="AB110" s="39"/>
      <c r="AC110" s="39"/>
      <c r="AD110" s="39"/>
      <c r="AE110" s="39"/>
      <c r="AR110" s="230" t="s">
        <v>148</v>
      </c>
      <c r="AT110" s="230" t="s">
        <v>130</v>
      </c>
      <c r="AU110" s="230" t="s">
        <v>82</v>
      </c>
      <c r="AY110" s="18" t="s">
        <v>133</v>
      </c>
      <c r="BE110" s="231">
        <f>IF(N110="základní",J110,0)</f>
        <v>0</v>
      </c>
      <c r="BF110" s="231">
        <f>IF(N110="snížená",J110,0)</f>
        <v>0</v>
      </c>
      <c r="BG110" s="231">
        <f>IF(N110="zákl. přenesená",J110,0)</f>
        <v>0</v>
      </c>
      <c r="BH110" s="231">
        <f>IF(N110="sníž. přenesená",J110,0)</f>
        <v>0</v>
      </c>
      <c r="BI110" s="231">
        <f>IF(N110="nulová",J110,0)</f>
        <v>0</v>
      </c>
      <c r="BJ110" s="18" t="s">
        <v>80</v>
      </c>
      <c r="BK110" s="231">
        <f>ROUND(I110*H110,2)</f>
        <v>0</v>
      </c>
      <c r="BL110" s="18" t="s">
        <v>148</v>
      </c>
      <c r="BM110" s="230" t="s">
        <v>494</v>
      </c>
    </row>
    <row r="111" s="2" customFormat="1" ht="16.5" customHeight="1">
      <c r="A111" s="39"/>
      <c r="B111" s="40"/>
      <c r="C111" s="232" t="s">
        <v>8</v>
      </c>
      <c r="D111" s="232" t="s">
        <v>130</v>
      </c>
      <c r="E111" s="233" t="s">
        <v>495</v>
      </c>
      <c r="F111" s="234" t="s">
        <v>496</v>
      </c>
      <c r="G111" s="235" t="s">
        <v>139</v>
      </c>
      <c r="H111" s="236">
        <v>2600</v>
      </c>
      <c r="I111" s="237"/>
      <c r="J111" s="238">
        <f>ROUND(I111*H111,2)</f>
        <v>0</v>
      </c>
      <c r="K111" s="234" t="s">
        <v>202</v>
      </c>
      <c r="L111" s="239"/>
      <c r="M111" s="240" t="s">
        <v>19</v>
      </c>
      <c r="N111" s="241" t="s">
        <v>43</v>
      </c>
      <c r="O111" s="85"/>
      <c r="P111" s="228">
        <f>O111*H111</f>
        <v>0</v>
      </c>
      <c r="Q111" s="228">
        <v>0.0095999999999999992</v>
      </c>
      <c r="R111" s="228">
        <f>Q111*H111</f>
        <v>24.959999999999997</v>
      </c>
      <c r="S111" s="228">
        <v>0</v>
      </c>
      <c r="T111" s="229">
        <f>S111*H111</f>
        <v>0</v>
      </c>
      <c r="U111" s="39"/>
      <c r="V111" s="39"/>
      <c r="W111" s="39"/>
      <c r="X111" s="39"/>
      <c r="Y111" s="39"/>
      <c r="Z111" s="39"/>
      <c r="AA111" s="39"/>
      <c r="AB111" s="39"/>
      <c r="AC111" s="39"/>
      <c r="AD111" s="39"/>
      <c r="AE111" s="39"/>
      <c r="AR111" s="230" t="s">
        <v>148</v>
      </c>
      <c r="AT111" s="230" t="s">
        <v>130</v>
      </c>
      <c r="AU111" s="230" t="s">
        <v>82</v>
      </c>
      <c r="AY111" s="18" t="s">
        <v>133</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148</v>
      </c>
      <c r="BM111" s="230" t="s">
        <v>497</v>
      </c>
    </row>
    <row r="112" s="2" customFormat="1" ht="21.75" customHeight="1">
      <c r="A112" s="39"/>
      <c r="B112" s="40"/>
      <c r="C112" s="219" t="s">
        <v>199</v>
      </c>
      <c r="D112" s="219" t="s">
        <v>136</v>
      </c>
      <c r="E112" s="220" t="s">
        <v>413</v>
      </c>
      <c r="F112" s="221" t="s">
        <v>414</v>
      </c>
      <c r="G112" s="222" t="s">
        <v>259</v>
      </c>
      <c r="H112" s="223">
        <v>1250</v>
      </c>
      <c r="I112" s="224"/>
      <c r="J112" s="225">
        <f>ROUND(I112*H112,2)</f>
        <v>0</v>
      </c>
      <c r="K112" s="221" t="s">
        <v>202</v>
      </c>
      <c r="L112" s="45"/>
      <c r="M112" s="226" t="s">
        <v>19</v>
      </c>
      <c r="N112" s="227" t="s">
        <v>43</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203</v>
      </c>
      <c r="AT112" s="230" t="s">
        <v>136</v>
      </c>
      <c r="AU112" s="230" t="s">
        <v>82</v>
      </c>
      <c r="AY112" s="18" t="s">
        <v>133</v>
      </c>
      <c r="BE112" s="231">
        <f>IF(N112="základní",J112,0)</f>
        <v>0</v>
      </c>
      <c r="BF112" s="231">
        <f>IF(N112="snížená",J112,0)</f>
        <v>0</v>
      </c>
      <c r="BG112" s="231">
        <f>IF(N112="zákl. přenesená",J112,0)</f>
        <v>0</v>
      </c>
      <c r="BH112" s="231">
        <f>IF(N112="sníž. přenesená",J112,0)</f>
        <v>0</v>
      </c>
      <c r="BI112" s="231">
        <f>IF(N112="nulová",J112,0)</f>
        <v>0</v>
      </c>
      <c r="BJ112" s="18" t="s">
        <v>80</v>
      </c>
      <c r="BK112" s="231">
        <f>ROUND(I112*H112,2)</f>
        <v>0</v>
      </c>
      <c r="BL112" s="18" t="s">
        <v>203</v>
      </c>
      <c r="BM112" s="230" t="s">
        <v>498</v>
      </c>
    </row>
    <row r="113" s="2" customFormat="1" ht="21.75" customHeight="1">
      <c r="A113" s="39"/>
      <c r="B113" s="40"/>
      <c r="C113" s="219" t="s">
        <v>207</v>
      </c>
      <c r="D113" s="219" t="s">
        <v>136</v>
      </c>
      <c r="E113" s="220" t="s">
        <v>221</v>
      </c>
      <c r="F113" s="221" t="s">
        <v>222</v>
      </c>
      <c r="G113" s="222" t="s">
        <v>223</v>
      </c>
      <c r="H113" s="223">
        <v>125</v>
      </c>
      <c r="I113" s="224"/>
      <c r="J113" s="225">
        <f>ROUND(I113*H113,2)</f>
        <v>0</v>
      </c>
      <c r="K113" s="221" t="s">
        <v>202</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203</v>
      </c>
      <c r="AT113" s="230" t="s">
        <v>136</v>
      </c>
      <c r="AU113" s="230" t="s">
        <v>82</v>
      </c>
      <c r="AY113" s="18" t="s">
        <v>133</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203</v>
      </c>
      <c r="BM113" s="230" t="s">
        <v>224</v>
      </c>
    </row>
    <row r="114" s="2" customFormat="1">
      <c r="A114" s="39"/>
      <c r="B114" s="40"/>
      <c r="C114" s="41"/>
      <c r="D114" s="242" t="s">
        <v>205</v>
      </c>
      <c r="E114" s="41"/>
      <c r="F114" s="243" t="s">
        <v>225</v>
      </c>
      <c r="G114" s="41"/>
      <c r="H114" s="41"/>
      <c r="I114" s="137"/>
      <c r="J114" s="41"/>
      <c r="K114" s="41"/>
      <c r="L114" s="45"/>
      <c r="M114" s="244"/>
      <c r="N114" s="245"/>
      <c r="O114" s="85"/>
      <c r="P114" s="85"/>
      <c r="Q114" s="85"/>
      <c r="R114" s="85"/>
      <c r="S114" s="85"/>
      <c r="T114" s="86"/>
      <c r="U114" s="39"/>
      <c r="V114" s="39"/>
      <c r="W114" s="39"/>
      <c r="X114" s="39"/>
      <c r="Y114" s="39"/>
      <c r="Z114" s="39"/>
      <c r="AA114" s="39"/>
      <c r="AB114" s="39"/>
      <c r="AC114" s="39"/>
      <c r="AD114" s="39"/>
      <c r="AE114" s="39"/>
      <c r="AT114" s="18" t="s">
        <v>205</v>
      </c>
      <c r="AU114" s="18" t="s">
        <v>82</v>
      </c>
    </row>
    <row r="115" s="2" customFormat="1" ht="21.75" customHeight="1">
      <c r="A115" s="39"/>
      <c r="B115" s="40"/>
      <c r="C115" s="219" t="s">
        <v>211</v>
      </c>
      <c r="D115" s="219" t="s">
        <v>136</v>
      </c>
      <c r="E115" s="220" t="s">
        <v>226</v>
      </c>
      <c r="F115" s="221" t="s">
        <v>227</v>
      </c>
      <c r="G115" s="222" t="s">
        <v>223</v>
      </c>
      <c r="H115" s="223">
        <v>125</v>
      </c>
      <c r="I115" s="224"/>
      <c r="J115" s="225">
        <f>ROUND(I115*H115,2)</f>
        <v>0</v>
      </c>
      <c r="K115" s="221" t="s">
        <v>202</v>
      </c>
      <c r="L115" s="45"/>
      <c r="M115" s="226" t="s">
        <v>19</v>
      </c>
      <c r="N115" s="227" t="s">
        <v>43</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203</v>
      </c>
      <c r="AT115" s="230" t="s">
        <v>136</v>
      </c>
      <c r="AU115" s="230" t="s">
        <v>82</v>
      </c>
      <c r="AY115" s="18" t="s">
        <v>133</v>
      </c>
      <c r="BE115" s="231">
        <f>IF(N115="základní",J115,0)</f>
        <v>0</v>
      </c>
      <c r="BF115" s="231">
        <f>IF(N115="snížená",J115,0)</f>
        <v>0</v>
      </c>
      <c r="BG115" s="231">
        <f>IF(N115="zákl. přenesená",J115,0)</f>
        <v>0</v>
      </c>
      <c r="BH115" s="231">
        <f>IF(N115="sníž. přenesená",J115,0)</f>
        <v>0</v>
      </c>
      <c r="BI115" s="231">
        <f>IF(N115="nulová",J115,0)</f>
        <v>0</v>
      </c>
      <c r="BJ115" s="18" t="s">
        <v>80</v>
      </c>
      <c r="BK115" s="231">
        <f>ROUND(I115*H115,2)</f>
        <v>0</v>
      </c>
      <c r="BL115" s="18" t="s">
        <v>203</v>
      </c>
      <c r="BM115" s="230" t="s">
        <v>228</v>
      </c>
    </row>
    <row r="116" s="2" customFormat="1">
      <c r="A116" s="39"/>
      <c r="B116" s="40"/>
      <c r="C116" s="41"/>
      <c r="D116" s="242" t="s">
        <v>205</v>
      </c>
      <c r="E116" s="41"/>
      <c r="F116" s="243" t="s">
        <v>225</v>
      </c>
      <c r="G116" s="41"/>
      <c r="H116" s="41"/>
      <c r="I116" s="137"/>
      <c r="J116" s="41"/>
      <c r="K116" s="41"/>
      <c r="L116" s="45"/>
      <c r="M116" s="244"/>
      <c r="N116" s="245"/>
      <c r="O116" s="85"/>
      <c r="P116" s="85"/>
      <c r="Q116" s="85"/>
      <c r="R116" s="85"/>
      <c r="S116" s="85"/>
      <c r="T116" s="86"/>
      <c r="U116" s="39"/>
      <c r="V116" s="39"/>
      <c r="W116" s="39"/>
      <c r="X116" s="39"/>
      <c r="Y116" s="39"/>
      <c r="Z116" s="39"/>
      <c r="AA116" s="39"/>
      <c r="AB116" s="39"/>
      <c r="AC116" s="39"/>
      <c r="AD116" s="39"/>
      <c r="AE116" s="39"/>
      <c r="AT116" s="18" t="s">
        <v>205</v>
      </c>
      <c r="AU116" s="18" t="s">
        <v>82</v>
      </c>
    </row>
    <row r="117" s="2" customFormat="1" ht="16.5" customHeight="1">
      <c r="A117" s="39"/>
      <c r="B117" s="40"/>
      <c r="C117" s="219" t="s">
        <v>216</v>
      </c>
      <c r="D117" s="219" t="s">
        <v>136</v>
      </c>
      <c r="E117" s="220" t="s">
        <v>230</v>
      </c>
      <c r="F117" s="221" t="s">
        <v>231</v>
      </c>
      <c r="G117" s="222" t="s">
        <v>232</v>
      </c>
      <c r="H117" s="223">
        <v>200</v>
      </c>
      <c r="I117" s="224"/>
      <c r="J117" s="225">
        <f>ROUND(I117*H117,2)</f>
        <v>0</v>
      </c>
      <c r="K117" s="221" t="s">
        <v>202</v>
      </c>
      <c r="L117" s="45"/>
      <c r="M117" s="226" t="s">
        <v>19</v>
      </c>
      <c r="N117" s="227" t="s">
        <v>43</v>
      </c>
      <c r="O117" s="85"/>
      <c r="P117" s="228">
        <f>O117*H117</f>
        <v>0</v>
      </c>
      <c r="Q117" s="228">
        <v>0.090130000000000002</v>
      </c>
      <c r="R117" s="228">
        <f>Q117*H117</f>
        <v>18.026</v>
      </c>
      <c r="S117" s="228">
        <v>0</v>
      </c>
      <c r="T117" s="229">
        <f>S117*H117</f>
        <v>0</v>
      </c>
      <c r="U117" s="39"/>
      <c r="V117" s="39"/>
      <c r="W117" s="39"/>
      <c r="X117" s="39"/>
      <c r="Y117" s="39"/>
      <c r="Z117" s="39"/>
      <c r="AA117" s="39"/>
      <c r="AB117" s="39"/>
      <c r="AC117" s="39"/>
      <c r="AD117" s="39"/>
      <c r="AE117" s="39"/>
      <c r="AR117" s="230" t="s">
        <v>203</v>
      </c>
      <c r="AT117" s="230" t="s">
        <v>136</v>
      </c>
      <c r="AU117" s="230" t="s">
        <v>82</v>
      </c>
      <c r="AY117" s="18" t="s">
        <v>133</v>
      </c>
      <c r="BE117" s="231">
        <f>IF(N117="základní",J117,0)</f>
        <v>0</v>
      </c>
      <c r="BF117" s="231">
        <f>IF(N117="snížená",J117,0)</f>
        <v>0</v>
      </c>
      <c r="BG117" s="231">
        <f>IF(N117="zákl. přenesená",J117,0)</f>
        <v>0</v>
      </c>
      <c r="BH117" s="231">
        <f>IF(N117="sníž. přenesená",J117,0)</f>
        <v>0</v>
      </c>
      <c r="BI117" s="231">
        <f>IF(N117="nulová",J117,0)</f>
        <v>0</v>
      </c>
      <c r="BJ117" s="18" t="s">
        <v>80</v>
      </c>
      <c r="BK117" s="231">
        <f>ROUND(I117*H117,2)</f>
        <v>0</v>
      </c>
      <c r="BL117" s="18" t="s">
        <v>203</v>
      </c>
      <c r="BM117" s="230" t="s">
        <v>233</v>
      </c>
    </row>
    <row r="118" s="2" customFormat="1">
      <c r="A118" s="39"/>
      <c r="B118" s="40"/>
      <c r="C118" s="41"/>
      <c r="D118" s="242" t="s">
        <v>205</v>
      </c>
      <c r="E118" s="41"/>
      <c r="F118" s="243" t="s">
        <v>234</v>
      </c>
      <c r="G118" s="41"/>
      <c r="H118" s="41"/>
      <c r="I118" s="137"/>
      <c r="J118" s="41"/>
      <c r="K118" s="41"/>
      <c r="L118" s="45"/>
      <c r="M118" s="244"/>
      <c r="N118" s="245"/>
      <c r="O118" s="85"/>
      <c r="P118" s="85"/>
      <c r="Q118" s="85"/>
      <c r="R118" s="85"/>
      <c r="S118" s="85"/>
      <c r="T118" s="86"/>
      <c r="U118" s="39"/>
      <c r="V118" s="39"/>
      <c r="W118" s="39"/>
      <c r="X118" s="39"/>
      <c r="Y118" s="39"/>
      <c r="Z118" s="39"/>
      <c r="AA118" s="39"/>
      <c r="AB118" s="39"/>
      <c r="AC118" s="39"/>
      <c r="AD118" s="39"/>
      <c r="AE118" s="39"/>
      <c r="AT118" s="18" t="s">
        <v>205</v>
      </c>
      <c r="AU118" s="18" t="s">
        <v>82</v>
      </c>
    </row>
    <row r="119" s="12" customFormat="1" ht="22.8" customHeight="1">
      <c r="A119" s="12"/>
      <c r="B119" s="203"/>
      <c r="C119" s="204"/>
      <c r="D119" s="205" t="s">
        <v>71</v>
      </c>
      <c r="E119" s="217" t="s">
        <v>273</v>
      </c>
      <c r="F119" s="217" t="s">
        <v>274</v>
      </c>
      <c r="G119" s="204"/>
      <c r="H119" s="204"/>
      <c r="I119" s="207"/>
      <c r="J119" s="218">
        <f>BK119</f>
        <v>0</v>
      </c>
      <c r="K119" s="204"/>
      <c r="L119" s="209"/>
      <c r="M119" s="210"/>
      <c r="N119" s="211"/>
      <c r="O119" s="211"/>
      <c r="P119" s="212">
        <f>SUM(P120:P138)</f>
        <v>0</v>
      </c>
      <c r="Q119" s="211"/>
      <c r="R119" s="212">
        <f>SUM(R120:R138)</f>
        <v>0</v>
      </c>
      <c r="S119" s="211"/>
      <c r="T119" s="213">
        <f>SUM(T120:T138)</f>
        <v>0</v>
      </c>
      <c r="U119" s="12"/>
      <c r="V119" s="12"/>
      <c r="W119" s="12"/>
      <c r="X119" s="12"/>
      <c r="Y119" s="12"/>
      <c r="Z119" s="12"/>
      <c r="AA119" s="12"/>
      <c r="AB119" s="12"/>
      <c r="AC119" s="12"/>
      <c r="AD119" s="12"/>
      <c r="AE119" s="12"/>
      <c r="AR119" s="214" t="s">
        <v>80</v>
      </c>
      <c r="AT119" s="215" t="s">
        <v>71</v>
      </c>
      <c r="AU119" s="215" t="s">
        <v>80</v>
      </c>
      <c r="AY119" s="214" t="s">
        <v>133</v>
      </c>
      <c r="BK119" s="216">
        <f>SUM(BK120:BK138)</f>
        <v>0</v>
      </c>
    </row>
    <row r="120" s="2" customFormat="1" ht="21.75" customHeight="1">
      <c r="A120" s="39"/>
      <c r="B120" s="40"/>
      <c r="C120" s="219" t="s">
        <v>220</v>
      </c>
      <c r="D120" s="219" t="s">
        <v>136</v>
      </c>
      <c r="E120" s="220" t="s">
        <v>499</v>
      </c>
      <c r="F120" s="221" t="s">
        <v>500</v>
      </c>
      <c r="G120" s="222" t="s">
        <v>259</v>
      </c>
      <c r="H120" s="223">
        <v>380</v>
      </c>
      <c r="I120" s="224"/>
      <c r="J120" s="225">
        <f>ROUND(I120*H120,2)</f>
        <v>0</v>
      </c>
      <c r="K120" s="221" t="s">
        <v>140</v>
      </c>
      <c r="L120" s="45"/>
      <c r="M120" s="226" t="s">
        <v>19</v>
      </c>
      <c r="N120" s="227" t="s">
        <v>43</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203</v>
      </c>
      <c r="AT120" s="230" t="s">
        <v>136</v>
      </c>
      <c r="AU120" s="230" t="s">
        <v>82</v>
      </c>
      <c r="AY120" s="18" t="s">
        <v>133</v>
      </c>
      <c r="BE120" s="231">
        <f>IF(N120="základní",J120,0)</f>
        <v>0</v>
      </c>
      <c r="BF120" s="231">
        <f>IF(N120="snížená",J120,0)</f>
        <v>0</v>
      </c>
      <c r="BG120" s="231">
        <f>IF(N120="zákl. přenesená",J120,0)</f>
        <v>0</v>
      </c>
      <c r="BH120" s="231">
        <f>IF(N120="sníž. přenesená",J120,0)</f>
        <v>0</v>
      </c>
      <c r="BI120" s="231">
        <f>IF(N120="nulová",J120,0)</f>
        <v>0</v>
      </c>
      <c r="BJ120" s="18" t="s">
        <v>80</v>
      </c>
      <c r="BK120" s="231">
        <f>ROUND(I120*H120,2)</f>
        <v>0</v>
      </c>
      <c r="BL120" s="18" t="s">
        <v>203</v>
      </c>
      <c r="BM120" s="230" t="s">
        <v>501</v>
      </c>
    </row>
    <row r="121" s="2" customFormat="1" ht="21.75" customHeight="1">
      <c r="A121" s="39"/>
      <c r="B121" s="40"/>
      <c r="C121" s="232" t="s">
        <v>7</v>
      </c>
      <c r="D121" s="232" t="s">
        <v>130</v>
      </c>
      <c r="E121" s="233" t="s">
        <v>502</v>
      </c>
      <c r="F121" s="234" t="s">
        <v>503</v>
      </c>
      <c r="G121" s="235" t="s">
        <v>259</v>
      </c>
      <c r="H121" s="236">
        <v>380</v>
      </c>
      <c r="I121" s="237"/>
      <c r="J121" s="238">
        <f>ROUND(I121*H121,2)</f>
        <v>0</v>
      </c>
      <c r="K121" s="234" t="s">
        <v>140</v>
      </c>
      <c r="L121" s="239"/>
      <c r="M121" s="240" t="s">
        <v>19</v>
      </c>
      <c r="N121" s="241" t="s">
        <v>43</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148</v>
      </c>
      <c r="AT121" s="230" t="s">
        <v>130</v>
      </c>
      <c r="AU121" s="230" t="s">
        <v>82</v>
      </c>
      <c r="AY121" s="18" t="s">
        <v>133</v>
      </c>
      <c r="BE121" s="231">
        <f>IF(N121="základní",J121,0)</f>
        <v>0</v>
      </c>
      <c r="BF121" s="231">
        <f>IF(N121="snížená",J121,0)</f>
        <v>0</v>
      </c>
      <c r="BG121" s="231">
        <f>IF(N121="zákl. přenesená",J121,0)</f>
        <v>0</v>
      </c>
      <c r="BH121" s="231">
        <f>IF(N121="sníž. přenesená",J121,0)</f>
        <v>0</v>
      </c>
      <c r="BI121" s="231">
        <f>IF(N121="nulová",J121,0)</f>
        <v>0</v>
      </c>
      <c r="BJ121" s="18" t="s">
        <v>80</v>
      </c>
      <c r="BK121" s="231">
        <f>ROUND(I121*H121,2)</f>
        <v>0</v>
      </c>
      <c r="BL121" s="18" t="s">
        <v>148</v>
      </c>
      <c r="BM121" s="230" t="s">
        <v>504</v>
      </c>
    </row>
    <row r="122" s="2" customFormat="1" ht="21.75" customHeight="1">
      <c r="A122" s="39"/>
      <c r="B122" s="40"/>
      <c r="C122" s="219" t="s">
        <v>229</v>
      </c>
      <c r="D122" s="219" t="s">
        <v>136</v>
      </c>
      <c r="E122" s="220" t="s">
        <v>499</v>
      </c>
      <c r="F122" s="221" t="s">
        <v>500</v>
      </c>
      <c r="G122" s="222" t="s">
        <v>259</v>
      </c>
      <c r="H122" s="223">
        <v>150</v>
      </c>
      <c r="I122" s="224"/>
      <c r="J122" s="225">
        <f>ROUND(I122*H122,2)</f>
        <v>0</v>
      </c>
      <c r="K122" s="221" t="s">
        <v>140</v>
      </c>
      <c r="L122" s="45"/>
      <c r="M122" s="226" t="s">
        <v>19</v>
      </c>
      <c r="N122" s="227" t="s">
        <v>43</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203</v>
      </c>
      <c r="AT122" s="230" t="s">
        <v>136</v>
      </c>
      <c r="AU122" s="230" t="s">
        <v>82</v>
      </c>
      <c r="AY122" s="18" t="s">
        <v>133</v>
      </c>
      <c r="BE122" s="231">
        <f>IF(N122="základní",J122,0)</f>
        <v>0</v>
      </c>
      <c r="BF122" s="231">
        <f>IF(N122="snížená",J122,0)</f>
        <v>0</v>
      </c>
      <c r="BG122" s="231">
        <f>IF(N122="zákl. přenesená",J122,0)</f>
        <v>0</v>
      </c>
      <c r="BH122" s="231">
        <f>IF(N122="sníž. přenesená",J122,0)</f>
        <v>0</v>
      </c>
      <c r="BI122" s="231">
        <f>IF(N122="nulová",J122,0)</f>
        <v>0</v>
      </c>
      <c r="BJ122" s="18" t="s">
        <v>80</v>
      </c>
      <c r="BK122" s="231">
        <f>ROUND(I122*H122,2)</f>
        <v>0</v>
      </c>
      <c r="BL122" s="18" t="s">
        <v>203</v>
      </c>
      <c r="BM122" s="230" t="s">
        <v>505</v>
      </c>
    </row>
    <row r="123" s="2" customFormat="1" ht="21.75" customHeight="1">
      <c r="A123" s="39"/>
      <c r="B123" s="40"/>
      <c r="C123" s="232" t="s">
        <v>235</v>
      </c>
      <c r="D123" s="232" t="s">
        <v>130</v>
      </c>
      <c r="E123" s="233" t="s">
        <v>506</v>
      </c>
      <c r="F123" s="234" t="s">
        <v>507</v>
      </c>
      <c r="G123" s="235" t="s">
        <v>259</v>
      </c>
      <c r="H123" s="236">
        <v>150</v>
      </c>
      <c r="I123" s="237"/>
      <c r="J123" s="238">
        <f>ROUND(I123*H123,2)</f>
        <v>0</v>
      </c>
      <c r="K123" s="234" t="s">
        <v>140</v>
      </c>
      <c r="L123" s="239"/>
      <c r="M123" s="240" t="s">
        <v>19</v>
      </c>
      <c r="N123" s="241" t="s">
        <v>43</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148</v>
      </c>
      <c r="AT123" s="230" t="s">
        <v>130</v>
      </c>
      <c r="AU123" s="230" t="s">
        <v>82</v>
      </c>
      <c r="AY123" s="18" t="s">
        <v>133</v>
      </c>
      <c r="BE123" s="231">
        <f>IF(N123="základní",J123,0)</f>
        <v>0</v>
      </c>
      <c r="BF123" s="231">
        <f>IF(N123="snížená",J123,0)</f>
        <v>0</v>
      </c>
      <c r="BG123" s="231">
        <f>IF(N123="zákl. přenesená",J123,0)</f>
        <v>0</v>
      </c>
      <c r="BH123" s="231">
        <f>IF(N123="sníž. přenesená",J123,0)</f>
        <v>0</v>
      </c>
      <c r="BI123" s="231">
        <f>IF(N123="nulová",J123,0)</f>
        <v>0</v>
      </c>
      <c r="BJ123" s="18" t="s">
        <v>80</v>
      </c>
      <c r="BK123" s="231">
        <f>ROUND(I123*H123,2)</f>
        <v>0</v>
      </c>
      <c r="BL123" s="18" t="s">
        <v>148</v>
      </c>
      <c r="BM123" s="230" t="s">
        <v>508</v>
      </c>
    </row>
    <row r="124" s="2" customFormat="1" ht="21.75" customHeight="1">
      <c r="A124" s="39"/>
      <c r="B124" s="40"/>
      <c r="C124" s="219" t="s">
        <v>242</v>
      </c>
      <c r="D124" s="219" t="s">
        <v>136</v>
      </c>
      <c r="E124" s="220" t="s">
        <v>276</v>
      </c>
      <c r="F124" s="221" t="s">
        <v>509</v>
      </c>
      <c r="G124" s="222" t="s">
        <v>139</v>
      </c>
      <c r="H124" s="223">
        <v>2</v>
      </c>
      <c r="I124" s="224"/>
      <c r="J124" s="225">
        <f>ROUND(I124*H124,2)</f>
        <v>0</v>
      </c>
      <c r="K124" s="221" t="s">
        <v>140</v>
      </c>
      <c r="L124" s="45"/>
      <c r="M124" s="226" t="s">
        <v>19</v>
      </c>
      <c r="N124" s="227" t="s">
        <v>43</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203</v>
      </c>
      <c r="AT124" s="230" t="s">
        <v>136</v>
      </c>
      <c r="AU124" s="230" t="s">
        <v>82</v>
      </c>
      <c r="AY124" s="18" t="s">
        <v>133</v>
      </c>
      <c r="BE124" s="231">
        <f>IF(N124="základní",J124,0)</f>
        <v>0</v>
      </c>
      <c r="BF124" s="231">
        <f>IF(N124="snížená",J124,0)</f>
        <v>0</v>
      </c>
      <c r="BG124" s="231">
        <f>IF(N124="zákl. přenesená",J124,0)</f>
        <v>0</v>
      </c>
      <c r="BH124" s="231">
        <f>IF(N124="sníž. přenesená",J124,0)</f>
        <v>0</v>
      </c>
      <c r="BI124" s="231">
        <f>IF(N124="nulová",J124,0)</f>
        <v>0</v>
      </c>
      <c r="BJ124" s="18" t="s">
        <v>80</v>
      </c>
      <c r="BK124" s="231">
        <f>ROUND(I124*H124,2)</f>
        <v>0</v>
      </c>
      <c r="BL124" s="18" t="s">
        <v>203</v>
      </c>
      <c r="BM124" s="230" t="s">
        <v>510</v>
      </c>
    </row>
    <row r="125" s="2" customFormat="1" ht="21.75" customHeight="1">
      <c r="A125" s="39"/>
      <c r="B125" s="40"/>
      <c r="C125" s="232" t="s">
        <v>246</v>
      </c>
      <c r="D125" s="232" t="s">
        <v>130</v>
      </c>
      <c r="E125" s="233" t="s">
        <v>280</v>
      </c>
      <c r="F125" s="234" t="s">
        <v>281</v>
      </c>
      <c r="G125" s="235" t="s">
        <v>139</v>
      </c>
      <c r="H125" s="236">
        <v>2</v>
      </c>
      <c r="I125" s="237"/>
      <c r="J125" s="238">
        <f>ROUND(I125*H125,2)</f>
        <v>0</v>
      </c>
      <c r="K125" s="234" t="s">
        <v>140</v>
      </c>
      <c r="L125" s="239"/>
      <c r="M125" s="240" t="s">
        <v>19</v>
      </c>
      <c r="N125" s="241" t="s">
        <v>43</v>
      </c>
      <c r="O125" s="85"/>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148</v>
      </c>
      <c r="AT125" s="230" t="s">
        <v>130</v>
      </c>
      <c r="AU125" s="230" t="s">
        <v>82</v>
      </c>
      <c r="AY125" s="18" t="s">
        <v>133</v>
      </c>
      <c r="BE125" s="231">
        <f>IF(N125="základní",J125,0)</f>
        <v>0</v>
      </c>
      <c r="BF125" s="231">
        <f>IF(N125="snížená",J125,0)</f>
        <v>0</v>
      </c>
      <c r="BG125" s="231">
        <f>IF(N125="zákl. přenesená",J125,0)</f>
        <v>0</v>
      </c>
      <c r="BH125" s="231">
        <f>IF(N125="sníž. přenesená",J125,0)</f>
        <v>0</v>
      </c>
      <c r="BI125" s="231">
        <f>IF(N125="nulová",J125,0)</f>
        <v>0</v>
      </c>
      <c r="BJ125" s="18" t="s">
        <v>80</v>
      </c>
      <c r="BK125" s="231">
        <f>ROUND(I125*H125,2)</f>
        <v>0</v>
      </c>
      <c r="BL125" s="18" t="s">
        <v>148</v>
      </c>
      <c r="BM125" s="230" t="s">
        <v>511</v>
      </c>
    </row>
    <row r="126" s="2" customFormat="1" ht="21.75" customHeight="1">
      <c r="A126" s="39"/>
      <c r="B126" s="40"/>
      <c r="C126" s="232" t="s">
        <v>250</v>
      </c>
      <c r="D126" s="232" t="s">
        <v>130</v>
      </c>
      <c r="E126" s="233" t="s">
        <v>437</v>
      </c>
      <c r="F126" s="234" t="s">
        <v>438</v>
      </c>
      <c r="G126" s="235" t="s">
        <v>259</v>
      </c>
      <c r="H126" s="236">
        <v>2000</v>
      </c>
      <c r="I126" s="237"/>
      <c r="J126" s="238">
        <f>ROUND(I126*H126,2)</f>
        <v>0</v>
      </c>
      <c r="K126" s="234" t="s">
        <v>140</v>
      </c>
      <c r="L126" s="239"/>
      <c r="M126" s="240" t="s">
        <v>19</v>
      </c>
      <c r="N126" s="241" t="s">
        <v>43</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439</v>
      </c>
      <c r="AT126" s="230" t="s">
        <v>130</v>
      </c>
      <c r="AU126" s="230" t="s">
        <v>82</v>
      </c>
      <c r="AY126" s="18" t="s">
        <v>133</v>
      </c>
      <c r="BE126" s="231">
        <f>IF(N126="základní",J126,0)</f>
        <v>0</v>
      </c>
      <c r="BF126" s="231">
        <f>IF(N126="snížená",J126,0)</f>
        <v>0</v>
      </c>
      <c r="BG126" s="231">
        <f>IF(N126="zákl. přenesená",J126,0)</f>
        <v>0</v>
      </c>
      <c r="BH126" s="231">
        <f>IF(N126="sníž. přenesená",J126,0)</f>
        <v>0</v>
      </c>
      <c r="BI126" s="231">
        <f>IF(N126="nulová",J126,0)</f>
        <v>0</v>
      </c>
      <c r="BJ126" s="18" t="s">
        <v>80</v>
      </c>
      <c r="BK126" s="231">
        <f>ROUND(I126*H126,2)</f>
        <v>0</v>
      </c>
      <c r="BL126" s="18" t="s">
        <v>203</v>
      </c>
      <c r="BM126" s="230" t="s">
        <v>512</v>
      </c>
    </row>
    <row r="127" s="2" customFormat="1" ht="16.5" customHeight="1">
      <c r="A127" s="39"/>
      <c r="B127" s="40"/>
      <c r="C127" s="219" t="s">
        <v>256</v>
      </c>
      <c r="D127" s="219" t="s">
        <v>136</v>
      </c>
      <c r="E127" s="220" t="s">
        <v>409</v>
      </c>
      <c r="F127" s="221" t="s">
        <v>410</v>
      </c>
      <c r="G127" s="222" t="s">
        <v>259</v>
      </c>
      <c r="H127" s="223">
        <v>2000</v>
      </c>
      <c r="I127" s="224"/>
      <c r="J127" s="225">
        <f>ROUND(I127*H127,2)</f>
        <v>0</v>
      </c>
      <c r="K127" s="221" t="s">
        <v>202</v>
      </c>
      <c r="L127" s="45"/>
      <c r="M127" s="226" t="s">
        <v>19</v>
      </c>
      <c r="N127" s="227" t="s">
        <v>43</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203</v>
      </c>
      <c r="AT127" s="230" t="s">
        <v>136</v>
      </c>
      <c r="AU127" s="230" t="s">
        <v>82</v>
      </c>
      <c r="AY127" s="18" t="s">
        <v>133</v>
      </c>
      <c r="BE127" s="231">
        <f>IF(N127="základní",J127,0)</f>
        <v>0</v>
      </c>
      <c r="BF127" s="231">
        <f>IF(N127="snížená",J127,0)</f>
        <v>0</v>
      </c>
      <c r="BG127" s="231">
        <f>IF(N127="zákl. přenesená",J127,0)</f>
        <v>0</v>
      </c>
      <c r="BH127" s="231">
        <f>IF(N127="sníž. přenesená",J127,0)</f>
        <v>0</v>
      </c>
      <c r="BI127" s="231">
        <f>IF(N127="nulová",J127,0)</f>
        <v>0</v>
      </c>
      <c r="BJ127" s="18" t="s">
        <v>80</v>
      </c>
      <c r="BK127" s="231">
        <f>ROUND(I127*H127,2)</f>
        <v>0</v>
      </c>
      <c r="BL127" s="18" t="s">
        <v>203</v>
      </c>
      <c r="BM127" s="230" t="s">
        <v>513</v>
      </c>
    </row>
    <row r="128" s="2" customFormat="1" ht="21.75" customHeight="1">
      <c r="A128" s="39"/>
      <c r="B128" s="40"/>
      <c r="C128" s="219" t="s">
        <v>261</v>
      </c>
      <c r="D128" s="219" t="s">
        <v>136</v>
      </c>
      <c r="E128" s="220" t="s">
        <v>499</v>
      </c>
      <c r="F128" s="221" t="s">
        <v>500</v>
      </c>
      <c r="G128" s="222" t="s">
        <v>259</v>
      </c>
      <c r="H128" s="223">
        <v>250</v>
      </c>
      <c r="I128" s="224"/>
      <c r="J128" s="225">
        <f>ROUND(I128*H128,2)</f>
        <v>0</v>
      </c>
      <c r="K128" s="221" t="s">
        <v>140</v>
      </c>
      <c r="L128" s="45"/>
      <c r="M128" s="226" t="s">
        <v>19</v>
      </c>
      <c r="N128" s="227" t="s">
        <v>43</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141</v>
      </c>
      <c r="AT128" s="230" t="s">
        <v>136</v>
      </c>
      <c r="AU128" s="230" t="s">
        <v>82</v>
      </c>
      <c r="AY128" s="18" t="s">
        <v>133</v>
      </c>
      <c r="BE128" s="231">
        <f>IF(N128="základní",J128,0)</f>
        <v>0</v>
      </c>
      <c r="BF128" s="231">
        <f>IF(N128="snížená",J128,0)</f>
        <v>0</v>
      </c>
      <c r="BG128" s="231">
        <f>IF(N128="zákl. přenesená",J128,0)</f>
        <v>0</v>
      </c>
      <c r="BH128" s="231">
        <f>IF(N128="sníž. přenesená",J128,0)</f>
        <v>0</v>
      </c>
      <c r="BI128" s="231">
        <f>IF(N128="nulová",J128,0)</f>
        <v>0</v>
      </c>
      <c r="BJ128" s="18" t="s">
        <v>80</v>
      </c>
      <c r="BK128" s="231">
        <f>ROUND(I128*H128,2)</f>
        <v>0</v>
      </c>
      <c r="BL128" s="18" t="s">
        <v>141</v>
      </c>
      <c r="BM128" s="230" t="s">
        <v>514</v>
      </c>
    </row>
    <row r="129" s="2" customFormat="1" ht="21.75" customHeight="1">
      <c r="A129" s="39"/>
      <c r="B129" s="40"/>
      <c r="C129" s="232" t="s">
        <v>265</v>
      </c>
      <c r="D129" s="232" t="s">
        <v>130</v>
      </c>
      <c r="E129" s="233" t="s">
        <v>515</v>
      </c>
      <c r="F129" s="234" t="s">
        <v>516</v>
      </c>
      <c r="G129" s="235" t="s">
        <v>259</v>
      </c>
      <c r="H129" s="236">
        <v>250</v>
      </c>
      <c r="I129" s="237"/>
      <c r="J129" s="238">
        <f>ROUND(I129*H129,2)</f>
        <v>0</v>
      </c>
      <c r="K129" s="234" t="s">
        <v>140</v>
      </c>
      <c r="L129" s="239"/>
      <c r="M129" s="240" t="s">
        <v>19</v>
      </c>
      <c r="N129" s="241" t="s">
        <v>43</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148</v>
      </c>
      <c r="AT129" s="230" t="s">
        <v>130</v>
      </c>
      <c r="AU129" s="230" t="s">
        <v>82</v>
      </c>
      <c r="AY129" s="18" t="s">
        <v>133</v>
      </c>
      <c r="BE129" s="231">
        <f>IF(N129="základní",J129,0)</f>
        <v>0</v>
      </c>
      <c r="BF129" s="231">
        <f>IF(N129="snížená",J129,0)</f>
        <v>0</v>
      </c>
      <c r="BG129" s="231">
        <f>IF(N129="zákl. přenesená",J129,0)</f>
        <v>0</v>
      </c>
      <c r="BH129" s="231">
        <f>IF(N129="sníž. přenesená",J129,0)</f>
        <v>0</v>
      </c>
      <c r="BI129" s="231">
        <f>IF(N129="nulová",J129,0)</f>
        <v>0</v>
      </c>
      <c r="BJ129" s="18" t="s">
        <v>80</v>
      </c>
      <c r="BK129" s="231">
        <f>ROUND(I129*H129,2)</f>
        <v>0</v>
      </c>
      <c r="BL129" s="18" t="s">
        <v>148</v>
      </c>
      <c r="BM129" s="230" t="s">
        <v>517</v>
      </c>
    </row>
    <row r="130" s="2" customFormat="1" ht="21.75" customHeight="1">
      <c r="A130" s="39"/>
      <c r="B130" s="40"/>
      <c r="C130" s="219" t="s">
        <v>269</v>
      </c>
      <c r="D130" s="219" t="s">
        <v>136</v>
      </c>
      <c r="E130" s="220" t="s">
        <v>518</v>
      </c>
      <c r="F130" s="221" t="s">
        <v>519</v>
      </c>
      <c r="G130" s="222" t="s">
        <v>259</v>
      </c>
      <c r="H130" s="223">
        <v>960</v>
      </c>
      <c r="I130" s="224"/>
      <c r="J130" s="225">
        <f>ROUND(I130*H130,2)</f>
        <v>0</v>
      </c>
      <c r="K130" s="221" t="s">
        <v>140</v>
      </c>
      <c r="L130" s="45"/>
      <c r="M130" s="226" t="s">
        <v>19</v>
      </c>
      <c r="N130" s="227" t="s">
        <v>43</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141</v>
      </c>
      <c r="AT130" s="230" t="s">
        <v>136</v>
      </c>
      <c r="AU130" s="230" t="s">
        <v>82</v>
      </c>
      <c r="AY130" s="18" t="s">
        <v>133</v>
      </c>
      <c r="BE130" s="231">
        <f>IF(N130="základní",J130,0)</f>
        <v>0</v>
      </c>
      <c r="BF130" s="231">
        <f>IF(N130="snížená",J130,0)</f>
        <v>0</v>
      </c>
      <c r="BG130" s="231">
        <f>IF(N130="zákl. přenesená",J130,0)</f>
        <v>0</v>
      </c>
      <c r="BH130" s="231">
        <f>IF(N130="sníž. přenesená",J130,0)</f>
        <v>0</v>
      </c>
      <c r="BI130" s="231">
        <f>IF(N130="nulová",J130,0)</f>
        <v>0</v>
      </c>
      <c r="BJ130" s="18" t="s">
        <v>80</v>
      </c>
      <c r="BK130" s="231">
        <f>ROUND(I130*H130,2)</f>
        <v>0</v>
      </c>
      <c r="BL130" s="18" t="s">
        <v>141</v>
      </c>
      <c r="BM130" s="230" t="s">
        <v>520</v>
      </c>
    </row>
    <row r="131" s="2" customFormat="1" ht="21.75" customHeight="1">
      <c r="A131" s="39"/>
      <c r="B131" s="40"/>
      <c r="C131" s="232" t="s">
        <v>275</v>
      </c>
      <c r="D131" s="232" t="s">
        <v>130</v>
      </c>
      <c r="E131" s="233" t="s">
        <v>521</v>
      </c>
      <c r="F131" s="234" t="s">
        <v>522</v>
      </c>
      <c r="G131" s="235" t="s">
        <v>259</v>
      </c>
      <c r="H131" s="236">
        <v>860</v>
      </c>
      <c r="I131" s="237"/>
      <c r="J131" s="238">
        <f>ROUND(I131*H131,2)</f>
        <v>0</v>
      </c>
      <c r="K131" s="234" t="s">
        <v>140</v>
      </c>
      <c r="L131" s="239"/>
      <c r="M131" s="240" t="s">
        <v>19</v>
      </c>
      <c r="N131" s="241" t="s">
        <v>43</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148</v>
      </c>
      <c r="AT131" s="230" t="s">
        <v>130</v>
      </c>
      <c r="AU131" s="230" t="s">
        <v>82</v>
      </c>
      <c r="AY131" s="18" t="s">
        <v>133</v>
      </c>
      <c r="BE131" s="231">
        <f>IF(N131="základní",J131,0)</f>
        <v>0</v>
      </c>
      <c r="BF131" s="231">
        <f>IF(N131="snížená",J131,0)</f>
        <v>0</v>
      </c>
      <c r="BG131" s="231">
        <f>IF(N131="zákl. přenesená",J131,0)</f>
        <v>0</v>
      </c>
      <c r="BH131" s="231">
        <f>IF(N131="sníž. přenesená",J131,0)</f>
        <v>0</v>
      </c>
      <c r="BI131" s="231">
        <f>IF(N131="nulová",J131,0)</f>
        <v>0</v>
      </c>
      <c r="BJ131" s="18" t="s">
        <v>80</v>
      </c>
      <c r="BK131" s="231">
        <f>ROUND(I131*H131,2)</f>
        <v>0</v>
      </c>
      <c r="BL131" s="18" t="s">
        <v>148</v>
      </c>
      <c r="BM131" s="230" t="s">
        <v>523</v>
      </c>
    </row>
    <row r="132" s="2" customFormat="1" ht="21.75" customHeight="1">
      <c r="A132" s="39"/>
      <c r="B132" s="40"/>
      <c r="C132" s="232" t="s">
        <v>279</v>
      </c>
      <c r="D132" s="232" t="s">
        <v>130</v>
      </c>
      <c r="E132" s="233" t="s">
        <v>524</v>
      </c>
      <c r="F132" s="234" t="s">
        <v>525</v>
      </c>
      <c r="G132" s="235" t="s">
        <v>259</v>
      </c>
      <c r="H132" s="236">
        <v>100</v>
      </c>
      <c r="I132" s="237"/>
      <c r="J132" s="238">
        <f>ROUND(I132*H132,2)</f>
        <v>0</v>
      </c>
      <c r="K132" s="234" t="s">
        <v>140</v>
      </c>
      <c r="L132" s="239"/>
      <c r="M132" s="240" t="s">
        <v>19</v>
      </c>
      <c r="N132" s="241" t="s">
        <v>43</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148</v>
      </c>
      <c r="AT132" s="230" t="s">
        <v>130</v>
      </c>
      <c r="AU132" s="230" t="s">
        <v>82</v>
      </c>
      <c r="AY132" s="18" t="s">
        <v>133</v>
      </c>
      <c r="BE132" s="231">
        <f>IF(N132="základní",J132,0)</f>
        <v>0</v>
      </c>
      <c r="BF132" s="231">
        <f>IF(N132="snížená",J132,0)</f>
        <v>0</v>
      </c>
      <c r="BG132" s="231">
        <f>IF(N132="zákl. přenesená",J132,0)</f>
        <v>0</v>
      </c>
      <c r="BH132" s="231">
        <f>IF(N132="sníž. přenesená",J132,0)</f>
        <v>0</v>
      </c>
      <c r="BI132" s="231">
        <f>IF(N132="nulová",J132,0)</f>
        <v>0</v>
      </c>
      <c r="BJ132" s="18" t="s">
        <v>80</v>
      </c>
      <c r="BK132" s="231">
        <f>ROUND(I132*H132,2)</f>
        <v>0</v>
      </c>
      <c r="BL132" s="18" t="s">
        <v>148</v>
      </c>
      <c r="BM132" s="230" t="s">
        <v>526</v>
      </c>
    </row>
    <row r="133" s="2" customFormat="1" ht="21.75" customHeight="1">
      <c r="A133" s="39"/>
      <c r="B133" s="40"/>
      <c r="C133" s="219" t="s">
        <v>283</v>
      </c>
      <c r="D133" s="219" t="s">
        <v>136</v>
      </c>
      <c r="E133" s="220" t="s">
        <v>527</v>
      </c>
      <c r="F133" s="221" t="s">
        <v>528</v>
      </c>
      <c r="G133" s="222" t="s">
        <v>139</v>
      </c>
      <c r="H133" s="223">
        <v>2</v>
      </c>
      <c r="I133" s="224"/>
      <c r="J133" s="225">
        <f>ROUND(I133*H133,2)</f>
        <v>0</v>
      </c>
      <c r="K133" s="221" t="s">
        <v>140</v>
      </c>
      <c r="L133" s="45"/>
      <c r="M133" s="226" t="s">
        <v>19</v>
      </c>
      <c r="N133" s="227" t="s">
        <v>43</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141</v>
      </c>
      <c r="AT133" s="230" t="s">
        <v>136</v>
      </c>
      <c r="AU133" s="230" t="s">
        <v>82</v>
      </c>
      <c r="AY133" s="18" t="s">
        <v>133</v>
      </c>
      <c r="BE133" s="231">
        <f>IF(N133="základní",J133,0)</f>
        <v>0</v>
      </c>
      <c r="BF133" s="231">
        <f>IF(N133="snížená",J133,0)</f>
        <v>0</v>
      </c>
      <c r="BG133" s="231">
        <f>IF(N133="zákl. přenesená",J133,0)</f>
        <v>0</v>
      </c>
      <c r="BH133" s="231">
        <f>IF(N133="sníž. přenesená",J133,0)</f>
        <v>0</v>
      </c>
      <c r="BI133" s="231">
        <f>IF(N133="nulová",J133,0)</f>
        <v>0</v>
      </c>
      <c r="BJ133" s="18" t="s">
        <v>80</v>
      </c>
      <c r="BK133" s="231">
        <f>ROUND(I133*H133,2)</f>
        <v>0</v>
      </c>
      <c r="BL133" s="18" t="s">
        <v>141</v>
      </c>
      <c r="BM133" s="230" t="s">
        <v>529</v>
      </c>
    </row>
    <row r="134" s="2" customFormat="1" ht="21.75" customHeight="1">
      <c r="A134" s="39"/>
      <c r="B134" s="40"/>
      <c r="C134" s="232" t="s">
        <v>287</v>
      </c>
      <c r="D134" s="232" t="s">
        <v>130</v>
      </c>
      <c r="E134" s="233" t="s">
        <v>280</v>
      </c>
      <c r="F134" s="234" t="s">
        <v>281</v>
      </c>
      <c r="G134" s="235" t="s">
        <v>139</v>
      </c>
      <c r="H134" s="236">
        <v>2</v>
      </c>
      <c r="I134" s="237"/>
      <c r="J134" s="238">
        <f>ROUND(I134*H134,2)</f>
        <v>0</v>
      </c>
      <c r="K134" s="234" t="s">
        <v>140</v>
      </c>
      <c r="L134" s="239"/>
      <c r="M134" s="240" t="s">
        <v>19</v>
      </c>
      <c r="N134" s="241" t="s">
        <v>43</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141</v>
      </c>
      <c r="AT134" s="230" t="s">
        <v>130</v>
      </c>
      <c r="AU134" s="230" t="s">
        <v>82</v>
      </c>
      <c r="AY134" s="18" t="s">
        <v>133</v>
      </c>
      <c r="BE134" s="231">
        <f>IF(N134="základní",J134,0)</f>
        <v>0</v>
      </c>
      <c r="BF134" s="231">
        <f>IF(N134="snížená",J134,0)</f>
        <v>0</v>
      </c>
      <c r="BG134" s="231">
        <f>IF(N134="zákl. přenesená",J134,0)</f>
        <v>0</v>
      </c>
      <c r="BH134" s="231">
        <f>IF(N134="sníž. přenesená",J134,0)</f>
        <v>0</v>
      </c>
      <c r="BI134" s="231">
        <f>IF(N134="nulová",J134,0)</f>
        <v>0</v>
      </c>
      <c r="BJ134" s="18" t="s">
        <v>80</v>
      </c>
      <c r="BK134" s="231">
        <f>ROUND(I134*H134,2)</f>
        <v>0</v>
      </c>
      <c r="BL134" s="18" t="s">
        <v>141</v>
      </c>
      <c r="BM134" s="230" t="s">
        <v>530</v>
      </c>
    </row>
    <row r="135" s="2" customFormat="1" ht="21.75" customHeight="1">
      <c r="A135" s="39"/>
      <c r="B135" s="40"/>
      <c r="C135" s="219" t="s">
        <v>293</v>
      </c>
      <c r="D135" s="219" t="s">
        <v>136</v>
      </c>
      <c r="E135" s="220" t="s">
        <v>422</v>
      </c>
      <c r="F135" s="221" t="s">
        <v>423</v>
      </c>
      <c r="G135" s="222" t="s">
        <v>139</v>
      </c>
      <c r="H135" s="223">
        <v>16</v>
      </c>
      <c r="I135" s="224"/>
      <c r="J135" s="225">
        <f>ROUND(I135*H135,2)</f>
        <v>0</v>
      </c>
      <c r="K135" s="221" t="s">
        <v>140</v>
      </c>
      <c r="L135" s="45"/>
      <c r="M135" s="226" t="s">
        <v>19</v>
      </c>
      <c r="N135" s="227" t="s">
        <v>43</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141</v>
      </c>
      <c r="AT135" s="230" t="s">
        <v>136</v>
      </c>
      <c r="AU135" s="230" t="s">
        <v>82</v>
      </c>
      <c r="AY135" s="18" t="s">
        <v>133</v>
      </c>
      <c r="BE135" s="231">
        <f>IF(N135="základní",J135,0)</f>
        <v>0</v>
      </c>
      <c r="BF135" s="231">
        <f>IF(N135="snížená",J135,0)</f>
        <v>0</v>
      </c>
      <c r="BG135" s="231">
        <f>IF(N135="zákl. přenesená",J135,0)</f>
        <v>0</v>
      </c>
      <c r="BH135" s="231">
        <f>IF(N135="sníž. přenesená",J135,0)</f>
        <v>0</v>
      </c>
      <c r="BI135" s="231">
        <f>IF(N135="nulová",J135,0)</f>
        <v>0</v>
      </c>
      <c r="BJ135" s="18" t="s">
        <v>80</v>
      </c>
      <c r="BK135" s="231">
        <f>ROUND(I135*H135,2)</f>
        <v>0</v>
      </c>
      <c r="BL135" s="18" t="s">
        <v>141</v>
      </c>
      <c r="BM135" s="230" t="s">
        <v>531</v>
      </c>
    </row>
    <row r="136" s="2" customFormat="1" ht="21.75" customHeight="1">
      <c r="A136" s="39"/>
      <c r="B136" s="40"/>
      <c r="C136" s="232" t="s">
        <v>297</v>
      </c>
      <c r="D136" s="232" t="s">
        <v>130</v>
      </c>
      <c r="E136" s="233" t="s">
        <v>418</v>
      </c>
      <c r="F136" s="234" t="s">
        <v>532</v>
      </c>
      <c r="G136" s="235" t="s">
        <v>139</v>
      </c>
      <c r="H136" s="236">
        <v>16</v>
      </c>
      <c r="I136" s="237"/>
      <c r="J136" s="238">
        <f>ROUND(I136*H136,2)</f>
        <v>0</v>
      </c>
      <c r="K136" s="234" t="s">
        <v>140</v>
      </c>
      <c r="L136" s="239"/>
      <c r="M136" s="240" t="s">
        <v>19</v>
      </c>
      <c r="N136" s="241" t="s">
        <v>43</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148</v>
      </c>
      <c r="AT136" s="230" t="s">
        <v>130</v>
      </c>
      <c r="AU136" s="230" t="s">
        <v>82</v>
      </c>
      <c r="AY136" s="18" t="s">
        <v>133</v>
      </c>
      <c r="BE136" s="231">
        <f>IF(N136="základní",J136,0)</f>
        <v>0</v>
      </c>
      <c r="BF136" s="231">
        <f>IF(N136="snížená",J136,0)</f>
        <v>0</v>
      </c>
      <c r="BG136" s="231">
        <f>IF(N136="zákl. přenesená",J136,0)</f>
        <v>0</v>
      </c>
      <c r="BH136" s="231">
        <f>IF(N136="sníž. přenesená",J136,0)</f>
        <v>0</v>
      </c>
      <c r="BI136" s="231">
        <f>IF(N136="nulová",J136,0)</f>
        <v>0</v>
      </c>
      <c r="BJ136" s="18" t="s">
        <v>80</v>
      </c>
      <c r="BK136" s="231">
        <f>ROUND(I136*H136,2)</f>
        <v>0</v>
      </c>
      <c r="BL136" s="18" t="s">
        <v>148</v>
      </c>
      <c r="BM136" s="230" t="s">
        <v>533</v>
      </c>
    </row>
    <row r="137" s="2" customFormat="1" ht="21.75" customHeight="1">
      <c r="A137" s="39"/>
      <c r="B137" s="40"/>
      <c r="C137" s="219" t="s">
        <v>301</v>
      </c>
      <c r="D137" s="219" t="s">
        <v>136</v>
      </c>
      <c r="E137" s="220" t="s">
        <v>288</v>
      </c>
      <c r="F137" s="221" t="s">
        <v>289</v>
      </c>
      <c r="G137" s="222" t="s">
        <v>259</v>
      </c>
      <c r="H137" s="223">
        <v>300</v>
      </c>
      <c r="I137" s="224"/>
      <c r="J137" s="225">
        <f>ROUND(I137*H137,2)</f>
        <v>0</v>
      </c>
      <c r="K137" s="221" t="s">
        <v>140</v>
      </c>
      <c r="L137" s="45"/>
      <c r="M137" s="226" t="s">
        <v>19</v>
      </c>
      <c r="N137" s="227" t="s">
        <v>43</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141</v>
      </c>
      <c r="AT137" s="230" t="s">
        <v>136</v>
      </c>
      <c r="AU137" s="230" t="s">
        <v>82</v>
      </c>
      <c r="AY137" s="18" t="s">
        <v>133</v>
      </c>
      <c r="BE137" s="231">
        <f>IF(N137="základní",J137,0)</f>
        <v>0</v>
      </c>
      <c r="BF137" s="231">
        <f>IF(N137="snížená",J137,0)</f>
        <v>0</v>
      </c>
      <c r="BG137" s="231">
        <f>IF(N137="zákl. přenesená",J137,0)</f>
        <v>0</v>
      </c>
      <c r="BH137" s="231">
        <f>IF(N137="sníž. přenesená",J137,0)</f>
        <v>0</v>
      </c>
      <c r="BI137" s="231">
        <f>IF(N137="nulová",J137,0)</f>
        <v>0</v>
      </c>
      <c r="BJ137" s="18" t="s">
        <v>80</v>
      </c>
      <c r="BK137" s="231">
        <f>ROUND(I137*H137,2)</f>
        <v>0</v>
      </c>
      <c r="BL137" s="18" t="s">
        <v>141</v>
      </c>
      <c r="BM137" s="230" t="s">
        <v>534</v>
      </c>
    </row>
    <row r="138" s="2" customFormat="1" ht="21.75" customHeight="1">
      <c r="A138" s="39"/>
      <c r="B138" s="40"/>
      <c r="C138" s="232" t="s">
        <v>305</v>
      </c>
      <c r="D138" s="232" t="s">
        <v>130</v>
      </c>
      <c r="E138" s="233" t="s">
        <v>284</v>
      </c>
      <c r="F138" s="234" t="s">
        <v>285</v>
      </c>
      <c r="G138" s="235" t="s">
        <v>259</v>
      </c>
      <c r="H138" s="236">
        <v>300</v>
      </c>
      <c r="I138" s="237"/>
      <c r="J138" s="238">
        <f>ROUND(I138*H138,2)</f>
        <v>0</v>
      </c>
      <c r="K138" s="234" t="s">
        <v>140</v>
      </c>
      <c r="L138" s="239"/>
      <c r="M138" s="240" t="s">
        <v>19</v>
      </c>
      <c r="N138" s="241" t="s">
        <v>43</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148</v>
      </c>
      <c r="AT138" s="230" t="s">
        <v>130</v>
      </c>
      <c r="AU138" s="230" t="s">
        <v>82</v>
      </c>
      <c r="AY138" s="18" t="s">
        <v>133</v>
      </c>
      <c r="BE138" s="231">
        <f>IF(N138="základní",J138,0)</f>
        <v>0</v>
      </c>
      <c r="BF138" s="231">
        <f>IF(N138="snížená",J138,0)</f>
        <v>0</v>
      </c>
      <c r="BG138" s="231">
        <f>IF(N138="zákl. přenesená",J138,0)</f>
        <v>0</v>
      </c>
      <c r="BH138" s="231">
        <f>IF(N138="sníž. přenesená",J138,0)</f>
        <v>0</v>
      </c>
      <c r="BI138" s="231">
        <f>IF(N138="nulová",J138,0)</f>
        <v>0</v>
      </c>
      <c r="BJ138" s="18" t="s">
        <v>80</v>
      </c>
      <c r="BK138" s="231">
        <f>ROUND(I138*H138,2)</f>
        <v>0</v>
      </c>
      <c r="BL138" s="18" t="s">
        <v>148</v>
      </c>
      <c r="BM138" s="230" t="s">
        <v>535</v>
      </c>
    </row>
    <row r="139" s="12" customFormat="1" ht="25.92" customHeight="1">
      <c r="A139" s="12"/>
      <c r="B139" s="203"/>
      <c r="C139" s="204"/>
      <c r="D139" s="205" t="s">
        <v>71</v>
      </c>
      <c r="E139" s="206" t="s">
        <v>291</v>
      </c>
      <c r="F139" s="206" t="s">
        <v>292</v>
      </c>
      <c r="G139" s="204"/>
      <c r="H139" s="204"/>
      <c r="I139" s="207"/>
      <c r="J139" s="208">
        <f>BK139</f>
        <v>0</v>
      </c>
      <c r="K139" s="204"/>
      <c r="L139" s="209"/>
      <c r="M139" s="210"/>
      <c r="N139" s="211"/>
      <c r="O139" s="211"/>
      <c r="P139" s="212">
        <f>P140+SUM(P141:P167)+P176</f>
        <v>0</v>
      </c>
      <c r="Q139" s="211"/>
      <c r="R139" s="212">
        <f>R140+SUM(R141:R167)+R176</f>
        <v>4.5707399999999998</v>
      </c>
      <c r="S139" s="211"/>
      <c r="T139" s="213">
        <f>T140+SUM(T141:T167)+T176</f>
        <v>0</v>
      </c>
      <c r="U139" s="12"/>
      <c r="V139" s="12"/>
      <c r="W139" s="12"/>
      <c r="X139" s="12"/>
      <c r="Y139" s="12"/>
      <c r="Z139" s="12"/>
      <c r="AA139" s="12"/>
      <c r="AB139" s="12"/>
      <c r="AC139" s="12"/>
      <c r="AD139" s="12"/>
      <c r="AE139" s="12"/>
      <c r="AR139" s="214" t="s">
        <v>150</v>
      </c>
      <c r="AT139" s="215" t="s">
        <v>71</v>
      </c>
      <c r="AU139" s="215" t="s">
        <v>72</v>
      </c>
      <c r="AY139" s="214" t="s">
        <v>133</v>
      </c>
      <c r="BK139" s="216">
        <f>BK140+SUM(BK141:BK167)+BK176</f>
        <v>0</v>
      </c>
    </row>
    <row r="140" s="2" customFormat="1" ht="21.75" customHeight="1">
      <c r="A140" s="39"/>
      <c r="B140" s="40"/>
      <c r="C140" s="219" t="s">
        <v>309</v>
      </c>
      <c r="D140" s="219" t="s">
        <v>136</v>
      </c>
      <c r="E140" s="220" t="s">
        <v>536</v>
      </c>
      <c r="F140" s="221" t="s">
        <v>537</v>
      </c>
      <c r="G140" s="222" t="s">
        <v>259</v>
      </c>
      <c r="H140" s="223">
        <v>15</v>
      </c>
      <c r="I140" s="224"/>
      <c r="J140" s="225">
        <f>ROUND(I140*H140,2)</f>
        <v>0</v>
      </c>
      <c r="K140" s="221" t="s">
        <v>140</v>
      </c>
      <c r="L140" s="45"/>
      <c r="M140" s="226" t="s">
        <v>19</v>
      </c>
      <c r="N140" s="227" t="s">
        <v>43</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141</v>
      </c>
      <c r="AT140" s="230" t="s">
        <v>136</v>
      </c>
      <c r="AU140" s="230" t="s">
        <v>80</v>
      </c>
      <c r="AY140" s="18" t="s">
        <v>133</v>
      </c>
      <c r="BE140" s="231">
        <f>IF(N140="základní",J140,0)</f>
        <v>0</v>
      </c>
      <c r="BF140" s="231">
        <f>IF(N140="snížená",J140,0)</f>
        <v>0</v>
      </c>
      <c r="BG140" s="231">
        <f>IF(N140="zákl. přenesená",J140,0)</f>
        <v>0</v>
      </c>
      <c r="BH140" s="231">
        <f>IF(N140="sníž. přenesená",J140,0)</f>
        <v>0</v>
      </c>
      <c r="BI140" s="231">
        <f>IF(N140="nulová",J140,0)</f>
        <v>0</v>
      </c>
      <c r="BJ140" s="18" t="s">
        <v>80</v>
      </c>
      <c r="BK140" s="231">
        <f>ROUND(I140*H140,2)</f>
        <v>0</v>
      </c>
      <c r="BL140" s="18" t="s">
        <v>141</v>
      </c>
      <c r="BM140" s="230" t="s">
        <v>538</v>
      </c>
    </row>
    <row r="141" s="2" customFormat="1" ht="21.75" customHeight="1">
      <c r="A141" s="39"/>
      <c r="B141" s="40"/>
      <c r="C141" s="232" t="s">
        <v>313</v>
      </c>
      <c r="D141" s="232" t="s">
        <v>130</v>
      </c>
      <c r="E141" s="233" t="s">
        <v>539</v>
      </c>
      <c r="F141" s="234" t="s">
        <v>540</v>
      </c>
      <c r="G141" s="235" t="s">
        <v>259</v>
      </c>
      <c r="H141" s="236">
        <v>15</v>
      </c>
      <c r="I141" s="237"/>
      <c r="J141" s="238">
        <f>ROUND(I141*H141,2)</f>
        <v>0</v>
      </c>
      <c r="K141" s="234" t="s">
        <v>140</v>
      </c>
      <c r="L141" s="239"/>
      <c r="M141" s="240" t="s">
        <v>19</v>
      </c>
      <c r="N141" s="241" t="s">
        <v>43</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148</v>
      </c>
      <c r="AT141" s="230" t="s">
        <v>130</v>
      </c>
      <c r="AU141" s="230" t="s">
        <v>80</v>
      </c>
      <c r="AY141" s="18" t="s">
        <v>133</v>
      </c>
      <c r="BE141" s="231">
        <f>IF(N141="základní",J141,0)</f>
        <v>0</v>
      </c>
      <c r="BF141" s="231">
        <f>IF(N141="snížená",J141,0)</f>
        <v>0</v>
      </c>
      <c r="BG141" s="231">
        <f>IF(N141="zákl. přenesená",J141,0)</f>
        <v>0</v>
      </c>
      <c r="BH141" s="231">
        <f>IF(N141="sníž. přenesená",J141,0)</f>
        <v>0</v>
      </c>
      <c r="BI141" s="231">
        <f>IF(N141="nulová",J141,0)</f>
        <v>0</v>
      </c>
      <c r="BJ141" s="18" t="s">
        <v>80</v>
      </c>
      <c r="BK141" s="231">
        <f>ROUND(I141*H141,2)</f>
        <v>0</v>
      </c>
      <c r="BL141" s="18" t="s">
        <v>148</v>
      </c>
      <c r="BM141" s="230" t="s">
        <v>541</v>
      </c>
    </row>
    <row r="142" s="2" customFormat="1" ht="21.75" customHeight="1">
      <c r="A142" s="39"/>
      <c r="B142" s="40"/>
      <c r="C142" s="232" t="s">
        <v>317</v>
      </c>
      <c r="D142" s="232" t="s">
        <v>130</v>
      </c>
      <c r="E142" s="233" t="s">
        <v>542</v>
      </c>
      <c r="F142" s="234" t="s">
        <v>543</v>
      </c>
      <c r="G142" s="235" t="s">
        <v>259</v>
      </c>
      <c r="H142" s="236">
        <v>15</v>
      </c>
      <c r="I142" s="237"/>
      <c r="J142" s="238">
        <f>ROUND(I142*H142,2)</f>
        <v>0</v>
      </c>
      <c r="K142" s="234" t="s">
        <v>140</v>
      </c>
      <c r="L142" s="239"/>
      <c r="M142" s="240" t="s">
        <v>19</v>
      </c>
      <c r="N142" s="241" t="s">
        <v>43</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148</v>
      </c>
      <c r="AT142" s="230" t="s">
        <v>130</v>
      </c>
      <c r="AU142" s="230" t="s">
        <v>80</v>
      </c>
      <c r="AY142" s="18" t="s">
        <v>133</v>
      </c>
      <c r="BE142" s="231">
        <f>IF(N142="základní",J142,0)</f>
        <v>0</v>
      </c>
      <c r="BF142" s="231">
        <f>IF(N142="snížená",J142,0)</f>
        <v>0</v>
      </c>
      <c r="BG142" s="231">
        <f>IF(N142="zákl. přenesená",J142,0)</f>
        <v>0</v>
      </c>
      <c r="BH142" s="231">
        <f>IF(N142="sníž. přenesená",J142,0)</f>
        <v>0</v>
      </c>
      <c r="BI142" s="231">
        <f>IF(N142="nulová",J142,0)</f>
        <v>0</v>
      </c>
      <c r="BJ142" s="18" t="s">
        <v>80</v>
      </c>
      <c r="BK142" s="231">
        <f>ROUND(I142*H142,2)</f>
        <v>0</v>
      </c>
      <c r="BL142" s="18" t="s">
        <v>148</v>
      </c>
      <c r="BM142" s="230" t="s">
        <v>544</v>
      </c>
    </row>
    <row r="143" s="2" customFormat="1" ht="44.25" customHeight="1">
      <c r="A143" s="39"/>
      <c r="B143" s="40"/>
      <c r="C143" s="219" t="s">
        <v>322</v>
      </c>
      <c r="D143" s="219" t="s">
        <v>136</v>
      </c>
      <c r="E143" s="220" t="s">
        <v>294</v>
      </c>
      <c r="F143" s="221" t="s">
        <v>295</v>
      </c>
      <c r="G143" s="222" t="s">
        <v>139</v>
      </c>
      <c r="H143" s="223">
        <v>1</v>
      </c>
      <c r="I143" s="224"/>
      <c r="J143" s="225">
        <f>ROUND(I143*H143,2)</f>
        <v>0</v>
      </c>
      <c r="K143" s="221" t="s">
        <v>140</v>
      </c>
      <c r="L143" s="45"/>
      <c r="M143" s="226" t="s">
        <v>19</v>
      </c>
      <c r="N143" s="227" t="s">
        <v>43</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141</v>
      </c>
      <c r="AT143" s="230" t="s">
        <v>136</v>
      </c>
      <c r="AU143" s="230" t="s">
        <v>80</v>
      </c>
      <c r="AY143" s="18" t="s">
        <v>133</v>
      </c>
      <c r="BE143" s="231">
        <f>IF(N143="základní",J143,0)</f>
        <v>0</v>
      </c>
      <c r="BF143" s="231">
        <f>IF(N143="snížená",J143,0)</f>
        <v>0</v>
      </c>
      <c r="BG143" s="231">
        <f>IF(N143="zákl. přenesená",J143,0)</f>
        <v>0</v>
      </c>
      <c r="BH143" s="231">
        <f>IF(N143="sníž. přenesená",J143,0)</f>
        <v>0</v>
      </c>
      <c r="BI143" s="231">
        <f>IF(N143="nulová",J143,0)</f>
        <v>0</v>
      </c>
      <c r="BJ143" s="18" t="s">
        <v>80</v>
      </c>
      <c r="BK143" s="231">
        <f>ROUND(I143*H143,2)</f>
        <v>0</v>
      </c>
      <c r="BL143" s="18" t="s">
        <v>141</v>
      </c>
      <c r="BM143" s="230" t="s">
        <v>545</v>
      </c>
    </row>
    <row r="144" s="2" customFormat="1" ht="21.75" customHeight="1">
      <c r="A144" s="39"/>
      <c r="B144" s="40"/>
      <c r="C144" s="219" t="s">
        <v>326</v>
      </c>
      <c r="D144" s="219" t="s">
        <v>136</v>
      </c>
      <c r="E144" s="220" t="s">
        <v>298</v>
      </c>
      <c r="F144" s="221" t="s">
        <v>299</v>
      </c>
      <c r="G144" s="222" t="s">
        <v>139</v>
      </c>
      <c r="H144" s="223">
        <v>6</v>
      </c>
      <c r="I144" s="224"/>
      <c r="J144" s="225">
        <f>ROUND(I144*H144,2)</f>
        <v>0</v>
      </c>
      <c r="K144" s="221" t="s">
        <v>140</v>
      </c>
      <c r="L144" s="45"/>
      <c r="M144" s="226" t="s">
        <v>19</v>
      </c>
      <c r="N144" s="227" t="s">
        <v>43</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141</v>
      </c>
      <c r="AT144" s="230" t="s">
        <v>136</v>
      </c>
      <c r="AU144" s="230" t="s">
        <v>80</v>
      </c>
      <c r="AY144" s="18" t="s">
        <v>133</v>
      </c>
      <c r="BE144" s="231">
        <f>IF(N144="základní",J144,0)</f>
        <v>0</v>
      </c>
      <c r="BF144" s="231">
        <f>IF(N144="snížená",J144,0)</f>
        <v>0</v>
      </c>
      <c r="BG144" s="231">
        <f>IF(N144="zákl. přenesená",J144,0)</f>
        <v>0</v>
      </c>
      <c r="BH144" s="231">
        <f>IF(N144="sníž. přenesená",J144,0)</f>
        <v>0</v>
      </c>
      <c r="BI144" s="231">
        <f>IF(N144="nulová",J144,0)</f>
        <v>0</v>
      </c>
      <c r="BJ144" s="18" t="s">
        <v>80</v>
      </c>
      <c r="BK144" s="231">
        <f>ROUND(I144*H144,2)</f>
        <v>0</v>
      </c>
      <c r="BL144" s="18" t="s">
        <v>141</v>
      </c>
      <c r="BM144" s="230" t="s">
        <v>546</v>
      </c>
    </row>
    <row r="145" s="2" customFormat="1" ht="55.5" customHeight="1">
      <c r="A145" s="39"/>
      <c r="B145" s="40"/>
      <c r="C145" s="219" t="s">
        <v>330</v>
      </c>
      <c r="D145" s="219" t="s">
        <v>136</v>
      </c>
      <c r="E145" s="220" t="s">
        <v>302</v>
      </c>
      <c r="F145" s="221" t="s">
        <v>303</v>
      </c>
      <c r="G145" s="222" t="s">
        <v>139</v>
      </c>
      <c r="H145" s="223">
        <v>1</v>
      </c>
      <c r="I145" s="224"/>
      <c r="J145" s="225">
        <f>ROUND(I145*H145,2)</f>
        <v>0</v>
      </c>
      <c r="K145" s="221" t="s">
        <v>140</v>
      </c>
      <c r="L145" s="45"/>
      <c r="M145" s="226" t="s">
        <v>19</v>
      </c>
      <c r="N145" s="227" t="s">
        <v>43</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141</v>
      </c>
      <c r="AT145" s="230" t="s">
        <v>136</v>
      </c>
      <c r="AU145" s="230" t="s">
        <v>80</v>
      </c>
      <c r="AY145" s="18" t="s">
        <v>133</v>
      </c>
      <c r="BE145" s="231">
        <f>IF(N145="základní",J145,0)</f>
        <v>0</v>
      </c>
      <c r="BF145" s="231">
        <f>IF(N145="snížená",J145,0)</f>
        <v>0</v>
      </c>
      <c r="BG145" s="231">
        <f>IF(N145="zákl. přenesená",J145,0)</f>
        <v>0</v>
      </c>
      <c r="BH145" s="231">
        <f>IF(N145="sníž. přenesená",J145,0)</f>
        <v>0</v>
      </c>
      <c r="BI145" s="231">
        <f>IF(N145="nulová",J145,0)</f>
        <v>0</v>
      </c>
      <c r="BJ145" s="18" t="s">
        <v>80</v>
      </c>
      <c r="BK145" s="231">
        <f>ROUND(I145*H145,2)</f>
        <v>0</v>
      </c>
      <c r="BL145" s="18" t="s">
        <v>141</v>
      </c>
      <c r="BM145" s="230" t="s">
        <v>304</v>
      </c>
    </row>
    <row r="146" s="2" customFormat="1" ht="21.75" customHeight="1">
      <c r="A146" s="39"/>
      <c r="B146" s="40"/>
      <c r="C146" s="219" t="s">
        <v>334</v>
      </c>
      <c r="D146" s="219" t="s">
        <v>136</v>
      </c>
      <c r="E146" s="220" t="s">
        <v>306</v>
      </c>
      <c r="F146" s="221" t="s">
        <v>307</v>
      </c>
      <c r="G146" s="222" t="s">
        <v>139</v>
      </c>
      <c r="H146" s="223">
        <v>6</v>
      </c>
      <c r="I146" s="224"/>
      <c r="J146" s="225">
        <f>ROUND(I146*H146,2)</f>
        <v>0</v>
      </c>
      <c r="K146" s="221" t="s">
        <v>140</v>
      </c>
      <c r="L146" s="45"/>
      <c r="M146" s="226" t="s">
        <v>19</v>
      </c>
      <c r="N146" s="227" t="s">
        <v>43</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141</v>
      </c>
      <c r="AT146" s="230" t="s">
        <v>136</v>
      </c>
      <c r="AU146" s="230" t="s">
        <v>80</v>
      </c>
      <c r="AY146" s="18" t="s">
        <v>133</v>
      </c>
      <c r="BE146" s="231">
        <f>IF(N146="základní",J146,0)</f>
        <v>0</v>
      </c>
      <c r="BF146" s="231">
        <f>IF(N146="snížená",J146,0)</f>
        <v>0</v>
      </c>
      <c r="BG146" s="231">
        <f>IF(N146="zákl. přenesená",J146,0)</f>
        <v>0</v>
      </c>
      <c r="BH146" s="231">
        <f>IF(N146="sníž. přenesená",J146,0)</f>
        <v>0</v>
      </c>
      <c r="BI146" s="231">
        <f>IF(N146="nulová",J146,0)</f>
        <v>0</v>
      </c>
      <c r="BJ146" s="18" t="s">
        <v>80</v>
      </c>
      <c r="BK146" s="231">
        <f>ROUND(I146*H146,2)</f>
        <v>0</v>
      </c>
      <c r="BL146" s="18" t="s">
        <v>141</v>
      </c>
      <c r="BM146" s="230" t="s">
        <v>308</v>
      </c>
    </row>
    <row r="147" s="2" customFormat="1" ht="21.75" customHeight="1">
      <c r="A147" s="39"/>
      <c r="B147" s="40"/>
      <c r="C147" s="219" t="s">
        <v>339</v>
      </c>
      <c r="D147" s="219" t="s">
        <v>136</v>
      </c>
      <c r="E147" s="220" t="s">
        <v>310</v>
      </c>
      <c r="F147" s="221" t="s">
        <v>311</v>
      </c>
      <c r="G147" s="222" t="s">
        <v>139</v>
      </c>
      <c r="H147" s="223">
        <v>1</v>
      </c>
      <c r="I147" s="224"/>
      <c r="J147" s="225">
        <f>ROUND(I147*H147,2)</f>
        <v>0</v>
      </c>
      <c r="K147" s="221" t="s">
        <v>140</v>
      </c>
      <c r="L147" s="45"/>
      <c r="M147" s="226" t="s">
        <v>19</v>
      </c>
      <c r="N147" s="227" t="s">
        <v>43</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141</v>
      </c>
      <c r="AT147" s="230" t="s">
        <v>136</v>
      </c>
      <c r="AU147" s="230" t="s">
        <v>80</v>
      </c>
      <c r="AY147" s="18" t="s">
        <v>133</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141</v>
      </c>
      <c r="BM147" s="230" t="s">
        <v>312</v>
      </c>
    </row>
    <row r="148" s="2" customFormat="1" ht="21.75" customHeight="1">
      <c r="A148" s="39"/>
      <c r="B148" s="40"/>
      <c r="C148" s="219" t="s">
        <v>344</v>
      </c>
      <c r="D148" s="219" t="s">
        <v>136</v>
      </c>
      <c r="E148" s="220" t="s">
        <v>318</v>
      </c>
      <c r="F148" s="221" t="s">
        <v>319</v>
      </c>
      <c r="G148" s="222" t="s">
        <v>320</v>
      </c>
      <c r="H148" s="223">
        <v>12</v>
      </c>
      <c r="I148" s="224"/>
      <c r="J148" s="225">
        <f>ROUND(I148*H148,2)</f>
        <v>0</v>
      </c>
      <c r="K148" s="221" t="s">
        <v>140</v>
      </c>
      <c r="L148" s="45"/>
      <c r="M148" s="226" t="s">
        <v>19</v>
      </c>
      <c r="N148" s="227" t="s">
        <v>43</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141</v>
      </c>
      <c r="AT148" s="230" t="s">
        <v>136</v>
      </c>
      <c r="AU148" s="230" t="s">
        <v>80</v>
      </c>
      <c r="AY148" s="18" t="s">
        <v>133</v>
      </c>
      <c r="BE148" s="231">
        <f>IF(N148="základní",J148,0)</f>
        <v>0</v>
      </c>
      <c r="BF148" s="231">
        <f>IF(N148="snížená",J148,0)</f>
        <v>0</v>
      </c>
      <c r="BG148" s="231">
        <f>IF(N148="zákl. přenesená",J148,0)</f>
        <v>0</v>
      </c>
      <c r="BH148" s="231">
        <f>IF(N148="sníž. přenesená",J148,0)</f>
        <v>0</v>
      </c>
      <c r="BI148" s="231">
        <f>IF(N148="nulová",J148,0)</f>
        <v>0</v>
      </c>
      <c r="BJ148" s="18" t="s">
        <v>80</v>
      </c>
      <c r="BK148" s="231">
        <f>ROUND(I148*H148,2)</f>
        <v>0</v>
      </c>
      <c r="BL148" s="18" t="s">
        <v>141</v>
      </c>
      <c r="BM148" s="230" t="s">
        <v>321</v>
      </c>
    </row>
    <row r="149" s="2" customFormat="1" ht="33" customHeight="1">
      <c r="A149" s="39"/>
      <c r="B149" s="40"/>
      <c r="C149" s="219" t="s">
        <v>349</v>
      </c>
      <c r="D149" s="219" t="s">
        <v>136</v>
      </c>
      <c r="E149" s="220" t="s">
        <v>323</v>
      </c>
      <c r="F149" s="221" t="s">
        <v>324</v>
      </c>
      <c r="G149" s="222" t="s">
        <v>320</v>
      </c>
      <c r="H149" s="223">
        <v>20</v>
      </c>
      <c r="I149" s="224"/>
      <c r="J149" s="225">
        <f>ROUND(I149*H149,2)</f>
        <v>0</v>
      </c>
      <c r="K149" s="221" t="s">
        <v>140</v>
      </c>
      <c r="L149" s="45"/>
      <c r="M149" s="226" t="s">
        <v>19</v>
      </c>
      <c r="N149" s="227" t="s">
        <v>43</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141</v>
      </c>
      <c r="AT149" s="230" t="s">
        <v>136</v>
      </c>
      <c r="AU149" s="230" t="s">
        <v>80</v>
      </c>
      <c r="AY149" s="18" t="s">
        <v>133</v>
      </c>
      <c r="BE149" s="231">
        <f>IF(N149="základní",J149,0)</f>
        <v>0</v>
      </c>
      <c r="BF149" s="231">
        <f>IF(N149="snížená",J149,0)</f>
        <v>0</v>
      </c>
      <c r="BG149" s="231">
        <f>IF(N149="zákl. přenesená",J149,0)</f>
        <v>0</v>
      </c>
      <c r="BH149" s="231">
        <f>IF(N149="sníž. přenesená",J149,0)</f>
        <v>0</v>
      </c>
      <c r="BI149" s="231">
        <f>IF(N149="nulová",J149,0)</f>
        <v>0</v>
      </c>
      <c r="BJ149" s="18" t="s">
        <v>80</v>
      </c>
      <c r="BK149" s="231">
        <f>ROUND(I149*H149,2)</f>
        <v>0</v>
      </c>
      <c r="BL149" s="18" t="s">
        <v>141</v>
      </c>
      <c r="BM149" s="230" t="s">
        <v>325</v>
      </c>
    </row>
    <row r="150" s="2" customFormat="1" ht="21.75" customHeight="1">
      <c r="A150" s="39"/>
      <c r="B150" s="40"/>
      <c r="C150" s="219" t="s">
        <v>354</v>
      </c>
      <c r="D150" s="219" t="s">
        <v>136</v>
      </c>
      <c r="E150" s="220" t="s">
        <v>327</v>
      </c>
      <c r="F150" s="221" t="s">
        <v>328</v>
      </c>
      <c r="G150" s="222" t="s">
        <v>320</v>
      </c>
      <c r="H150" s="223">
        <v>8</v>
      </c>
      <c r="I150" s="224"/>
      <c r="J150" s="225">
        <f>ROUND(I150*H150,2)</f>
        <v>0</v>
      </c>
      <c r="K150" s="221" t="s">
        <v>140</v>
      </c>
      <c r="L150" s="45"/>
      <c r="M150" s="226" t="s">
        <v>19</v>
      </c>
      <c r="N150" s="227" t="s">
        <v>43</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141</v>
      </c>
      <c r="AT150" s="230" t="s">
        <v>136</v>
      </c>
      <c r="AU150" s="230" t="s">
        <v>80</v>
      </c>
      <c r="AY150" s="18" t="s">
        <v>133</v>
      </c>
      <c r="BE150" s="231">
        <f>IF(N150="základní",J150,0)</f>
        <v>0</v>
      </c>
      <c r="BF150" s="231">
        <f>IF(N150="snížená",J150,0)</f>
        <v>0</v>
      </c>
      <c r="BG150" s="231">
        <f>IF(N150="zákl. přenesená",J150,0)</f>
        <v>0</v>
      </c>
      <c r="BH150" s="231">
        <f>IF(N150="sníž. přenesená",J150,0)</f>
        <v>0</v>
      </c>
      <c r="BI150" s="231">
        <f>IF(N150="nulová",J150,0)</f>
        <v>0</v>
      </c>
      <c r="BJ150" s="18" t="s">
        <v>80</v>
      </c>
      <c r="BK150" s="231">
        <f>ROUND(I150*H150,2)</f>
        <v>0</v>
      </c>
      <c r="BL150" s="18" t="s">
        <v>141</v>
      </c>
      <c r="BM150" s="230" t="s">
        <v>329</v>
      </c>
    </row>
    <row r="151" s="2" customFormat="1" ht="21.75" customHeight="1">
      <c r="A151" s="39"/>
      <c r="B151" s="40"/>
      <c r="C151" s="219" t="s">
        <v>359</v>
      </c>
      <c r="D151" s="219" t="s">
        <v>136</v>
      </c>
      <c r="E151" s="220" t="s">
        <v>331</v>
      </c>
      <c r="F151" s="221" t="s">
        <v>332</v>
      </c>
      <c r="G151" s="222" t="s">
        <v>320</v>
      </c>
      <c r="H151" s="223">
        <v>4</v>
      </c>
      <c r="I151" s="224"/>
      <c r="J151" s="225">
        <f>ROUND(I151*H151,2)</f>
        <v>0</v>
      </c>
      <c r="K151" s="221" t="s">
        <v>140</v>
      </c>
      <c r="L151" s="45"/>
      <c r="M151" s="226" t="s">
        <v>19</v>
      </c>
      <c r="N151" s="227" t="s">
        <v>43</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141</v>
      </c>
      <c r="AT151" s="230" t="s">
        <v>136</v>
      </c>
      <c r="AU151" s="230" t="s">
        <v>80</v>
      </c>
      <c r="AY151" s="18" t="s">
        <v>133</v>
      </c>
      <c r="BE151" s="231">
        <f>IF(N151="základní",J151,0)</f>
        <v>0</v>
      </c>
      <c r="BF151" s="231">
        <f>IF(N151="snížená",J151,0)</f>
        <v>0</v>
      </c>
      <c r="BG151" s="231">
        <f>IF(N151="zákl. přenesená",J151,0)</f>
        <v>0</v>
      </c>
      <c r="BH151" s="231">
        <f>IF(N151="sníž. přenesená",J151,0)</f>
        <v>0</v>
      </c>
      <c r="BI151" s="231">
        <f>IF(N151="nulová",J151,0)</f>
        <v>0</v>
      </c>
      <c r="BJ151" s="18" t="s">
        <v>80</v>
      </c>
      <c r="BK151" s="231">
        <f>ROUND(I151*H151,2)</f>
        <v>0</v>
      </c>
      <c r="BL151" s="18" t="s">
        <v>141</v>
      </c>
      <c r="BM151" s="230" t="s">
        <v>333</v>
      </c>
    </row>
    <row r="152" s="2" customFormat="1" ht="100.5" customHeight="1">
      <c r="A152" s="39"/>
      <c r="B152" s="40"/>
      <c r="C152" s="219" t="s">
        <v>363</v>
      </c>
      <c r="D152" s="219" t="s">
        <v>136</v>
      </c>
      <c r="E152" s="220" t="s">
        <v>335</v>
      </c>
      <c r="F152" s="221" t="s">
        <v>547</v>
      </c>
      <c r="G152" s="222" t="s">
        <v>139</v>
      </c>
      <c r="H152" s="223">
        <v>20</v>
      </c>
      <c r="I152" s="224"/>
      <c r="J152" s="225">
        <f>ROUND(I152*H152,2)</f>
        <v>0</v>
      </c>
      <c r="K152" s="221" t="s">
        <v>140</v>
      </c>
      <c r="L152" s="45"/>
      <c r="M152" s="226" t="s">
        <v>19</v>
      </c>
      <c r="N152" s="227" t="s">
        <v>43</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141</v>
      </c>
      <c r="AT152" s="230" t="s">
        <v>136</v>
      </c>
      <c r="AU152" s="230" t="s">
        <v>80</v>
      </c>
      <c r="AY152" s="18" t="s">
        <v>133</v>
      </c>
      <c r="BE152" s="231">
        <f>IF(N152="základní",J152,0)</f>
        <v>0</v>
      </c>
      <c r="BF152" s="231">
        <f>IF(N152="snížená",J152,0)</f>
        <v>0</v>
      </c>
      <c r="BG152" s="231">
        <f>IF(N152="zákl. přenesená",J152,0)</f>
        <v>0</v>
      </c>
      <c r="BH152" s="231">
        <f>IF(N152="sníž. přenesená",J152,0)</f>
        <v>0</v>
      </c>
      <c r="BI152" s="231">
        <f>IF(N152="nulová",J152,0)</f>
        <v>0</v>
      </c>
      <c r="BJ152" s="18" t="s">
        <v>80</v>
      </c>
      <c r="BK152" s="231">
        <f>ROUND(I152*H152,2)</f>
        <v>0</v>
      </c>
      <c r="BL152" s="18" t="s">
        <v>141</v>
      </c>
      <c r="BM152" s="230" t="s">
        <v>548</v>
      </c>
    </row>
    <row r="153" s="2" customFormat="1">
      <c r="A153" s="39"/>
      <c r="B153" s="40"/>
      <c r="C153" s="41"/>
      <c r="D153" s="242" t="s">
        <v>205</v>
      </c>
      <c r="E153" s="41"/>
      <c r="F153" s="243" t="s">
        <v>549</v>
      </c>
      <c r="G153" s="41"/>
      <c r="H153" s="41"/>
      <c r="I153" s="137"/>
      <c r="J153" s="41"/>
      <c r="K153" s="41"/>
      <c r="L153" s="45"/>
      <c r="M153" s="244"/>
      <c r="N153" s="245"/>
      <c r="O153" s="85"/>
      <c r="P153" s="85"/>
      <c r="Q153" s="85"/>
      <c r="R153" s="85"/>
      <c r="S153" s="85"/>
      <c r="T153" s="86"/>
      <c r="U153" s="39"/>
      <c r="V153" s="39"/>
      <c r="W153" s="39"/>
      <c r="X153" s="39"/>
      <c r="Y153" s="39"/>
      <c r="Z153" s="39"/>
      <c r="AA153" s="39"/>
      <c r="AB153" s="39"/>
      <c r="AC153" s="39"/>
      <c r="AD153" s="39"/>
      <c r="AE153" s="39"/>
      <c r="AT153" s="18" t="s">
        <v>205</v>
      </c>
      <c r="AU153" s="18" t="s">
        <v>80</v>
      </c>
    </row>
    <row r="154" s="2" customFormat="1" ht="100.5" customHeight="1">
      <c r="A154" s="39"/>
      <c r="B154" s="40"/>
      <c r="C154" s="219" t="s">
        <v>367</v>
      </c>
      <c r="D154" s="219" t="s">
        <v>136</v>
      </c>
      <c r="E154" s="220" t="s">
        <v>340</v>
      </c>
      <c r="F154" s="221" t="s">
        <v>550</v>
      </c>
      <c r="G154" s="222" t="s">
        <v>342</v>
      </c>
      <c r="H154" s="223">
        <v>100</v>
      </c>
      <c r="I154" s="224"/>
      <c r="J154" s="225">
        <f>ROUND(I154*H154,2)</f>
        <v>0</v>
      </c>
      <c r="K154" s="221" t="s">
        <v>140</v>
      </c>
      <c r="L154" s="45"/>
      <c r="M154" s="226" t="s">
        <v>19</v>
      </c>
      <c r="N154" s="227" t="s">
        <v>43</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141</v>
      </c>
      <c r="AT154" s="230" t="s">
        <v>136</v>
      </c>
      <c r="AU154" s="230" t="s">
        <v>80</v>
      </c>
      <c r="AY154" s="18" t="s">
        <v>133</v>
      </c>
      <c r="BE154" s="231">
        <f>IF(N154="základní",J154,0)</f>
        <v>0</v>
      </c>
      <c r="BF154" s="231">
        <f>IF(N154="snížená",J154,0)</f>
        <v>0</v>
      </c>
      <c r="BG154" s="231">
        <f>IF(N154="zákl. přenesená",J154,0)</f>
        <v>0</v>
      </c>
      <c r="BH154" s="231">
        <f>IF(N154="sníž. přenesená",J154,0)</f>
        <v>0</v>
      </c>
      <c r="BI154" s="231">
        <f>IF(N154="nulová",J154,0)</f>
        <v>0</v>
      </c>
      <c r="BJ154" s="18" t="s">
        <v>80</v>
      </c>
      <c r="BK154" s="231">
        <f>ROUND(I154*H154,2)</f>
        <v>0</v>
      </c>
      <c r="BL154" s="18" t="s">
        <v>141</v>
      </c>
      <c r="BM154" s="230" t="s">
        <v>551</v>
      </c>
    </row>
    <row r="155" s="2" customFormat="1">
      <c r="A155" s="39"/>
      <c r="B155" s="40"/>
      <c r="C155" s="41"/>
      <c r="D155" s="242" t="s">
        <v>205</v>
      </c>
      <c r="E155" s="41"/>
      <c r="F155" s="243" t="s">
        <v>549</v>
      </c>
      <c r="G155" s="41"/>
      <c r="H155" s="41"/>
      <c r="I155" s="137"/>
      <c r="J155" s="41"/>
      <c r="K155" s="41"/>
      <c r="L155" s="45"/>
      <c r="M155" s="244"/>
      <c r="N155" s="245"/>
      <c r="O155" s="85"/>
      <c r="P155" s="85"/>
      <c r="Q155" s="85"/>
      <c r="R155" s="85"/>
      <c r="S155" s="85"/>
      <c r="T155" s="86"/>
      <c r="U155" s="39"/>
      <c r="V155" s="39"/>
      <c r="W155" s="39"/>
      <c r="X155" s="39"/>
      <c r="Y155" s="39"/>
      <c r="Z155" s="39"/>
      <c r="AA155" s="39"/>
      <c r="AB155" s="39"/>
      <c r="AC155" s="39"/>
      <c r="AD155" s="39"/>
      <c r="AE155" s="39"/>
      <c r="AT155" s="18" t="s">
        <v>205</v>
      </c>
      <c r="AU155" s="18" t="s">
        <v>80</v>
      </c>
    </row>
    <row r="156" s="2" customFormat="1" ht="33" customHeight="1">
      <c r="A156" s="39"/>
      <c r="B156" s="40"/>
      <c r="C156" s="219" t="s">
        <v>373</v>
      </c>
      <c r="D156" s="219" t="s">
        <v>136</v>
      </c>
      <c r="E156" s="220" t="s">
        <v>345</v>
      </c>
      <c r="F156" s="221" t="s">
        <v>552</v>
      </c>
      <c r="G156" s="222" t="s">
        <v>342</v>
      </c>
      <c r="H156" s="223">
        <v>10</v>
      </c>
      <c r="I156" s="224"/>
      <c r="J156" s="225">
        <f>ROUND(I156*H156,2)</f>
        <v>0</v>
      </c>
      <c r="K156" s="221" t="s">
        <v>140</v>
      </c>
      <c r="L156" s="45"/>
      <c r="M156" s="226" t="s">
        <v>19</v>
      </c>
      <c r="N156" s="227" t="s">
        <v>43</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141</v>
      </c>
      <c r="AT156" s="230" t="s">
        <v>136</v>
      </c>
      <c r="AU156" s="230" t="s">
        <v>80</v>
      </c>
      <c r="AY156" s="18" t="s">
        <v>133</v>
      </c>
      <c r="BE156" s="231">
        <f>IF(N156="základní",J156,0)</f>
        <v>0</v>
      </c>
      <c r="BF156" s="231">
        <f>IF(N156="snížená",J156,0)</f>
        <v>0</v>
      </c>
      <c r="BG156" s="231">
        <f>IF(N156="zákl. přenesená",J156,0)</f>
        <v>0</v>
      </c>
      <c r="BH156" s="231">
        <f>IF(N156="sníž. přenesená",J156,0)</f>
        <v>0</v>
      </c>
      <c r="BI156" s="231">
        <f>IF(N156="nulová",J156,0)</f>
        <v>0</v>
      </c>
      <c r="BJ156" s="18" t="s">
        <v>80</v>
      </c>
      <c r="BK156" s="231">
        <f>ROUND(I156*H156,2)</f>
        <v>0</v>
      </c>
      <c r="BL156" s="18" t="s">
        <v>141</v>
      </c>
      <c r="BM156" s="230" t="s">
        <v>347</v>
      </c>
    </row>
    <row r="157" s="2" customFormat="1">
      <c r="A157" s="39"/>
      <c r="B157" s="40"/>
      <c r="C157" s="41"/>
      <c r="D157" s="242" t="s">
        <v>205</v>
      </c>
      <c r="E157" s="41"/>
      <c r="F157" s="243" t="s">
        <v>553</v>
      </c>
      <c r="G157" s="41"/>
      <c r="H157" s="41"/>
      <c r="I157" s="137"/>
      <c r="J157" s="41"/>
      <c r="K157" s="41"/>
      <c r="L157" s="45"/>
      <c r="M157" s="244"/>
      <c r="N157" s="245"/>
      <c r="O157" s="85"/>
      <c r="P157" s="85"/>
      <c r="Q157" s="85"/>
      <c r="R157" s="85"/>
      <c r="S157" s="85"/>
      <c r="T157" s="86"/>
      <c r="U157" s="39"/>
      <c r="V157" s="39"/>
      <c r="W157" s="39"/>
      <c r="X157" s="39"/>
      <c r="Y157" s="39"/>
      <c r="Z157" s="39"/>
      <c r="AA157" s="39"/>
      <c r="AB157" s="39"/>
      <c r="AC157" s="39"/>
      <c r="AD157" s="39"/>
      <c r="AE157" s="39"/>
      <c r="AT157" s="18" t="s">
        <v>205</v>
      </c>
      <c r="AU157" s="18" t="s">
        <v>80</v>
      </c>
    </row>
    <row r="158" s="2" customFormat="1" ht="33" customHeight="1">
      <c r="A158" s="39"/>
      <c r="B158" s="40"/>
      <c r="C158" s="219" t="s">
        <v>377</v>
      </c>
      <c r="D158" s="219" t="s">
        <v>136</v>
      </c>
      <c r="E158" s="220" t="s">
        <v>350</v>
      </c>
      <c r="F158" s="221" t="s">
        <v>554</v>
      </c>
      <c r="G158" s="222" t="s">
        <v>139</v>
      </c>
      <c r="H158" s="223">
        <v>2</v>
      </c>
      <c r="I158" s="224"/>
      <c r="J158" s="225">
        <f>ROUND(I158*H158,2)</f>
        <v>0</v>
      </c>
      <c r="K158" s="221" t="s">
        <v>140</v>
      </c>
      <c r="L158" s="45"/>
      <c r="M158" s="226" t="s">
        <v>19</v>
      </c>
      <c r="N158" s="227" t="s">
        <v>43</v>
      </c>
      <c r="O158" s="85"/>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141</v>
      </c>
      <c r="AT158" s="230" t="s">
        <v>136</v>
      </c>
      <c r="AU158" s="230" t="s">
        <v>80</v>
      </c>
      <c r="AY158" s="18" t="s">
        <v>133</v>
      </c>
      <c r="BE158" s="231">
        <f>IF(N158="základní",J158,0)</f>
        <v>0</v>
      </c>
      <c r="BF158" s="231">
        <f>IF(N158="snížená",J158,0)</f>
        <v>0</v>
      </c>
      <c r="BG158" s="231">
        <f>IF(N158="zákl. přenesená",J158,0)</f>
        <v>0</v>
      </c>
      <c r="BH158" s="231">
        <f>IF(N158="sníž. přenesená",J158,0)</f>
        <v>0</v>
      </c>
      <c r="BI158" s="231">
        <f>IF(N158="nulová",J158,0)</f>
        <v>0</v>
      </c>
      <c r="BJ158" s="18" t="s">
        <v>80</v>
      </c>
      <c r="BK158" s="231">
        <f>ROUND(I158*H158,2)</f>
        <v>0</v>
      </c>
      <c r="BL158" s="18" t="s">
        <v>141</v>
      </c>
      <c r="BM158" s="230" t="s">
        <v>352</v>
      </c>
    </row>
    <row r="159" s="2" customFormat="1">
      <c r="A159" s="39"/>
      <c r="B159" s="40"/>
      <c r="C159" s="41"/>
      <c r="D159" s="242" t="s">
        <v>205</v>
      </c>
      <c r="E159" s="41"/>
      <c r="F159" s="243" t="s">
        <v>555</v>
      </c>
      <c r="G159" s="41"/>
      <c r="H159" s="41"/>
      <c r="I159" s="137"/>
      <c r="J159" s="41"/>
      <c r="K159" s="41"/>
      <c r="L159" s="45"/>
      <c r="M159" s="244"/>
      <c r="N159" s="245"/>
      <c r="O159" s="85"/>
      <c r="P159" s="85"/>
      <c r="Q159" s="85"/>
      <c r="R159" s="85"/>
      <c r="S159" s="85"/>
      <c r="T159" s="86"/>
      <c r="U159" s="39"/>
      <c r="V159" s="39"/>
      <c r="W159" s="39"/>
      <c r="X159" s="39"/>
      <c r="Y159" s="39"/>
      <c r="Z159" s="39"/>
      <c r="AA159" s="39"/>
      <c r="AB159" s="39"/>
      <c r="AC159" s="39"/>
      <c r="AD159" s="39"/>
      <c r="AE159" s="39"/>
      <c r="AT159" s="18" t="s">
        <v>205</v>
      </c>
      <c r="AU159" s="18" t="s">
        <v>80</v>
      </c>
    </row>
    <row r="160" s="2" customFormat="1" ht="44.25" customHeight="1">
      <c r="A160" s="39"/>
      <c r="B160" s="40"/>
      <c r="C160" s="219" t="s">
        <v>381</v>
      </c>
      <c r="D160" s="219" t="s">
        <v>136</v>
      </c>
      <c r="E160" s="220" t="s">
        <v>355</v>
      </c>
      <c r="F160" s="221" t="s">
        <v>556</v>
      </c>
      <c r="G160" s="222" t="s">
        <v>342</v>
      </c>
      <c r="H160" s="223">
        <v>5</v>
      </c>
      <c r="I160" s="224"/>
      <c r="J160" s="225">
        <f>ROUND(I160*H160,2)</f>
        <v>0</v>
      </c>
      <c r="K160" s="221" t="s">
        <v>140</v>
      </c>
      <c r="L160" s="45"/>
      <c r="M160" s="226" t="s">
        <v>19</v>
      </c>
      <c r="N160" s="227" t="s">
        <v>43</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141</v>
      </c>
      <c r="AT160" s="230" t="s">
        <v>136</v>
      </c>
      <c r="AU160" s="230" t="s">
        <v>80</v>
      </c>
      <c r="AY160" s="18" t="s">
        <v>133</v>
      </c>
      <c r="BE160" s="231">
        <f>IF(N160="základní",J160,0)</f>
        <v>0</v>
      </c>
      <c r="BF160" s="231">
        <f>IF(N160="snížená",J160,0)</f>
        <v>0</v>
      </c>
      <c r="BG160" s="231">
        <f>IF(N160="zákl. přenesená",J160,0)</f>
        <v>0</v>
      </c>
      <c r="BH160" s="231">
        <f>IF(N160="sníž. přenesená",J160,0)</f>
        <v>0</v>
      </c>
      <c r="BI160" s="231">
        <f>IF(N160="nulová",J160,0)</f>
        <v>0</v>
      </c>
      <c r="BJ160" s="18" t="s">
        <v>80</v>
      </c>
      <c r="BK160" s="231">
        <f>ROUND(I160*H160,2)</f>
        <v>0</v>
      </c>
      <c r="BL160" s="18" t="s">
        <v>141</v>
      </c>
      <c r="BM160" s="230" t="s">
        <v>357</v>
      </c>
    </row>
    <row r="161" s="2" customFormat="1">
      <c r="A161" s="39"/>
      <c r="B161" s="40"/>
      <c r="C161" s="41"/>
      <c r="D161" s="242" t="s">
        <v>205</v>
      </c>
      <c r="E161" s="41"/>
      <c r="F161" s="243" t="s">
        <v>557</v>
      </c>
      <c r="G161" s="41"/>
      <c r="H161" s="41"/>
      <c r="I161" s="137"/>
      <c r="J161" s="41"/>
      <c r="K161" s="41"/>
      <c r="L161" s="45"/>
      <c r="M161" s="244"/>
      <c r="N161" s="245"/>
      <c r="O161" s="85"/>
      <c r="P161" s="85"/>
      <c r="Q161" s="85"/>
      <c r="R161" s="85"/>
      <c r="S161" s="85"/>
      <c r="T161" s="86"/>
      <c r="U161" s="39"/>
      <c r="V161" s="39"/>
      <c r="W161" s="39"/>
      <c r="X161" s="39"/>
      <c r="Y161" s="39"/>
      <c r="Z161" s="39"/>
      <c r="AA161" s="39"/>
      <c r="AB161" s="39"/>
      <c r="AC161" s="39"/>
      <c r="AD161" s="39"/>
      <c r="AE161" s="39"/>
      <c r="AT161" s="18" t="s">
        <v>205</v>
      </c>
      <c r="AU161" s="18" t="s">
        <v>80</v>
      </c>
    </row>
    <row r="162" s="2" customFormat="1" ht="44.25" customHeight="1">
      <c r="A162" s="39"/>
      <c r="B162" s="40"/>
      <c r="C162" s="219" t="s">
        <v>386</v>
      </c>
      <c r="D162" s="219" t="s">
        <v>136</v>
      </c>
      <c r="E162" s="220" t="s">
        <v>360</v>
      </c>
      <c r="F162" s="221" t="s">
        <v>558</v>
      </c>
      <c r="G162" s="222" t="s">
        <v>342</v>
      </c>
      <c r="H162" s="223">
        <v>2</v>
      </c>
      <c r="I162" s="224"/>
      <c r="J162" s="225">
        <f>ROUND(I162*H162,2)</f>
        <v>0</v>
      </c>
      <c r="K162" s="221" t="s">
        <v>140</v>
      </c>
      <c r="L162" s="45"/>
      <c r="M162" s="226" t="s">
        <v>19</v>
      </c>
      <c r="N162" s="227" t="s">
        <v>43</v>
      </c>
      <c r="O162" s="85"/>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141</v>
      </c>
      <c r="AT162" s="230" t="s">
        <v>136</v>
      </c>
      <c r="AU162" s="230" t="s">
        <v>80</v>
      </c>
      <c r="AY162" s="18" t="s">
        <v>133</v>
      </c>
      <c r="BE162" s="231">
        <f>IF(N162="základní",J162,0)</f>
        <v>0</v>
      </c>
      <c r="BF162" s="231">
        <f>IF(N162="snížená",J162,0)</f>
        <v>0</v>
      </c>
      <c r="BG162" s="231">
        <f>IF(N162="zákl. přenesená",J162,0)</f>
        <v>0</v>
      </c>
      <c r="BH162" s="231">
        <f>IF(N162="sníž. přenesená",J162,0)</f>
        <v>0</v>
      </c>
      <c r="BI162" s="231">
        <f>IF(N162="nulová",J162,0)</f>
        <v>0</v>
      </c>
      <c r="BJ162" s="18" t="s">
        <v>80</v>
      </c>
      <c r="BK162" s="231">
        <f>ROUND(I162*H162,2)</f>
        <v>0</v>
      </c>
      <c r="BL162" s="18" t="s">
        <v>141</v>
      </c>
      <c r="BM162" s="230" t="s">
        <v>362</v>
      </c>
    </row>
    <row r="163" s="2" customFormat="1">
      <c r="A163" s="39"/>
      <c r="B163" s="40"/>
      <c r="C163" s="41"/>
      <c r="D163" s="242" t="s">
        <v>205</v>
      </c>
      <c r="E163" s="41"/>
      <c r="F163" s="243" t="s">
        <v>557</v>
      </c>
      <c r="G163" s="41"/>
      <c r="H163" s="41"/>
      <c r="I163" s="137"/>
      <c r="J163" s="41"/>
      <c r="K163" s="41"/>
      <c r="L163" s="45"/>
      <c r="M163" s="244"/>
      <c r="N163" s="245"/>
      <c r="O163" s="85"/>
      <c r="P163" s="85"/>
      <c r="Q163" s="85"/>
      <c r="R163" s="85"/>
      <c r="S163" s="85"/>
      <c r="T163" s="86"/>
      <c r="U163" s="39"/>
      <c r="V163" s="39"/>
      <c r="W163" s="39"/>
      <c r="X163" s="39"/>
      <c r="Y163" s="39"/>
      <c r="Z163" s="39"/>
      <c r="AA163" s="39"/>
      <c r="AB163" s="39"/>
      <c r="AC163" s="39"/>
      <c r="AD163" s="39"/>
      <c r="AE163" s="39"/>
      <c r="AT163" s="18" t="s">
        <v>205</v>
      </c>
      <c r="AU163" s="18" t="s">
        <v>80</v>
      </c>
    </row>
    <row r="164" s="2" customFormat="1" ht="44.25" customHeight="1">
      <c r="A164" s="39"/>
      <c r="B164" s="40"/>
      <c r="C164" s="219" t="s">
        <v>390</v>
      </c>
      <c r="D164" s="219" t="s">
        <v>136</v>
      </c>
      <c r="E164" s="220" t="s">
        <v>364</v>
      </c>
      <c r="F164" s="221" t="s">
        <v>559</v>
      </c>
      <c r="G164" s="222" t="s">
        <v>342</v>
      </c>
      <c r="H164" s="223">
        <v>2</v>
      </c>
      <c r="I164" s="224"/>
      <c r="J164" s="225">
        <f>ROUND(I164*H164,2)</f>
        <v>0</v>
      </c>
      <c r="K164" s="221" t="s">
        <v>140</v>
      </c>
      <c r="L164" s="45"/>
      <c r="M164" s="226" t="s">
        <v>19</v>
      </c>
      <c r="N164" s="227" t="s">
        <v>43</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141</v>
      </c>
      <c r="AT164" s="230" t="s">
        <v>136</v>
      </c>
      <c r="AU164" s="230" t="s">
        <v>80</v>
      </c>
      <c r="AY164" s="18" t="s">
        <v>133</v>
      </c>
      <c r="BE164" s="231">
        <f>IF(N164="základní",J164,0)</f>
        <v>0</v>
      </c>
      <c r="BF164" s="231">
        <f>IF(N164="snížená",J164,0)</f>
        <v>0</v>
      </c>
      <c r="BG164" s="231">
        <f>IF(N164="zákl. přenesená",J164,0)</f>
        <v>0</v>
      </c>
      <c r="BH164" s="231">
        <f>IF(N164="sníž. přenesená",J164,0)</f>
        <v>0</v>
      </c>
      <c r="BI164" s="231">
        <f>IF(N164="nulová",J164,0)</f>
        <v>0</v>
      </c>
      <c r="BJ164" s="18" t="s">
        <v>80</v>
      </c>
      <c r="BK164" s="231">
        <f>ROUND(I164*H164,2)</f>
        <v>0</v>
      </c>
      <c r="BL164" s="18" t="s">
        <v>141</v>
      </c>
      <c r="BM164" s="230" t="s">
        <v>366</v>
      </c>
    </row>
    <row r="165" s="2" customFormat="1">
      <c r="A165" s="39"/>
      <c r="B165" s="40"/>
      <c r="C165" s="41"/>
      <c r="D165" s="242" t="s">
        <v>205</v>
      </c>
      <c r="E165" s="41"/>
      <c r="F165" s="243" t="s">
        <v>557</v>
      </c>
      <c r="G165" s="41"/>
      <c r="H165" s="41"/>
      <c r="I165" s="137"/>
      <c r="J165" s="41"/>
      <c r="K165" s="41"/>
      <c r="L165" s="45"/>
      <c r="M165" s="244"/>
      <c r="N165" s="245"/>
      <c r="O165" s="85"/>
      <c r="P165" s="85"/>
      <c r="Q165" s="85"/>
      <c r="R165" s="85"/>
      <c r="S165" s="85"/>
      <c r="T165" s="86"/>
      <c r="U165" s="39"/>
      <c r="V165" s="39"/>
      <c r="W165" s="39"/>
      <c r="X165" s="39"/>
      <c r="Y165" s="39"/>
      <c r="Z165" s="39"/>
      <c r="AA165" s="39"/>
      <c r="AB165" s="39"/>
      <c r="AC165" s="39"/>
      <c r="AD165" s="39"/>
      <c r="AE165" s="39"/>
      <c r="AT165" s="18" t="s">
        <v>205</v>
      </c>
      <c r="AU165" s="18" t="s">
        <v>80</v>
      </c>
    </row>
    <row r="166" s="2" customFormat="1" ht="21.75" customHeight="1">
      <c r="A166" s="39"/>
      <c r="B166" s="40"/>
      <c r="C166" s="232" t="s">
        <v>398</v>
      </c>
      <c r="D166" s="232" t="s">
        <v>130</v>
      </c>
      <c r="E166" s="233" t="s">
        <v>368</v>
      </c>
      <c r="F166" s="234" t="s">
        <v>369</v>
      </c>
      <c r="G166" s="235" t="s">
        <v>139</v>
      </c>
      <c r="H166" s="236">
        <v>4</v>
      </c>
      <c r="I166" s="237"/>
      <c r="J166" s="238">
        <f>ROUND(I166*H166,2)</f>
        <v>0</v>
      </c>
      <c r="K166" s="234" t="s">
        <v>140</v>
      </c>
      <c r="L166" s="239"/>
      <c r="M166" s="240" t="s">
        <v>19</v>
      </c>
      <c r="N166" s="241" t="s">
        <v>43</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148</v>
      </c>
      <c r="AT166" s="230" t="s">
        <v>130</v>
      </c>
      <c r="AU166" s="230" t="s">
        <v>80</v>
      </c>
      <c r="AY166" s="18" t="s">
        <v>133</v>
      </c>
      <c r="BE166" s="231">
        <f>IF(N166="základní",J166,0)</f>
        <v>0</v>
      </c>
      <c r="BF166" s="231">
        <f>IF(N166="snížená",J166,0)</f>
        <v>0</v>
      </c>
      <c r="BG166" s="231">
        <f>IF(N166="zákl. přenesená",J166,0)</f>
        <v>0</v>
      </c>
      <c r="BH166" s="231">
        <f>IF(N166="sníž. přenesená",J166,0)</f>
        <v>0</v>
      </c>
      <c r="BI166" s="231">
        <f>IF(N166="nulová",J166,0)</f>
        <v>0</v>
      </c>
      <c r="BJ166" s="18" t="s">
        <v>80</v>
      </c>
      <c r="BK166" s="231">
        <f>ROUND(I166*H166,2)</f>
        <v>0</v>
      </c>
      <c r="BL166" s="18" t="s">
        <v>148</v>
      </c>
      <c r="BM166" s="230" t="s">
        <v>560</v>
      </c>
    </row>
    <row r="167" s="12" customFormat="1" ht="22.8" customHeight="1">
      <c r="A167" s="12"/>
      <c r="B167" s="203"/>
      <c r="C167" s="204"/>
      <c r="D167" s="205" t="s">
        <v>71</v>
      </c>
      <c r="E167" s="217" t="s">
        <v>561</v>
      </c>
      <c r="F167" s="217" t="s">
        <v>562</v>
      </c>
      <c r="G167" s="204"/>
      <c r="H167" s="204"/>
      <c r="I167" s="207"/>
      <c r="J167" s="218">
        <f>BK167</f>
        <v>0</v>
      </c>
      <c r="K167" s="204"/>
      <c r="L167" s="209"/>
      <c r="M167" s="210"/>
      <c r="N167" s="211"/>
      <c r="O167" s="211"/>
      <c r="P167" s="212">
        <f>SUM(P168:P175)</f>
        <v>0</v>
      </c>
      <c r="Q167" s="211"/>
      <c r="R167" s="212">
        <f>SUM(R168:R175)</f>
        <v>1.5235799999999999</v>
      </c>
      <c r="S167" s="211"/>
      <c r="T167" s="213">
        <f>SUM(T168:T175)</f>
        <v>0</v>
      </c>
      <c r="U167" s="12"/>
      <c r="V167" s="12"/>
      <c r="W167" s="12"/>
      <c r="X167" s="12"/>
      <c r="Y167" s="12"/>
      <c r="Z167" s="12"/>
      <c r="AA167" s="12"/>
      <c r="AB167" s="12"/>
      <c r="AC167" s="12"/>
      <c r="AD167" s="12"/>
      <c r="AE167" s="12"/>
      <c r="AR167" s="214" t="s">
        <v>132</v>
      </c>
      <c r="AT167" s="215" t="s">
        <v>71</v>
      </c>
      <c r="AU167" s="215" t="s">
        <v>80</v>
      </c>
      <c r="AY167" s="214" t="s">
        <v>133</v>
      </c>
      <c r="BK167" s="216">
        <f>SUM(BK168:BK175)</f>
        <v>0</v>
      </c>
    </row>
    <row r="168" s="2" customFormat="1" ht="21.75" customHeight="1">
      <c r="A168" s="39"/>
      <c r="B168" s="40"/>
      <c r="C168" s="232" t="s">
        <v>403</v>
      </c>
      <c r="D168" s="232" t="s">
        <v>130</v>
      </c>
      <c r="E168" s="233" t="s">
        <v>521</v>
      </c>
      <c r="F168" s="234" t="s">
        <v>522</v>
      </c>
      <c r="G168" s="235" t="s">
        <v>259</v>
      </c>
      <c r="H168" s="236">
        <v>750</v>
      </c>
      <c r="I168" s="237"/>
      <c r="J168" s="238">
        <f>ROUND(I168*H168,2)</f>
        <v>0</v>
      </c>
      <c r="K168" s="234" t="s">
        <v>140</v>
      </c>
      <c r="L168" s="239"/>
      <c r="M168" s="240" t="s">
        <v>19</v>
      </c>
      <c r="N168" s="241" t="s">
        <v>43</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148</v>
      </c>
      <c r="AT168" s="230" t="s">
        <v>130</v>
      </c>
      <c r="AU168" s="230" t="s">
        <v>82</v>
      </c>
      <c r="AY168" s="18" t="s">
        <v>133</v>
      </c>
      <c r="BE168" s="231">
        <f>IF(N168="základní",J168,0)</f>
        <v>0</v>
      </c>
      <c r="BF168" s="231">
        <f>IF(N168="snížená",J168,0)</f>
        <v>0</v>
      </c>
      <c r="BG168" s="231">
        <f>IF(N168="zákl. přenesená",J168,0)</f>
        <v>0</v>
      </c>
      <c r="BH168" s="231">
        <f>IF(N168="sníž. přenesená",J168,0)</f>
        <v>0</v>
      </c>
      <c r="BI168" s="231">
        <f>IF(N168="nulová",J168,0)</f>
        <v>0</v>
      </c>
      <c r="BJ168" s="18" t="s">
        <v>80</v>
      </c>
      <c r="BK168" s="231">
        <f>ROUND(I168*H168,2)</f>
        <v>0</v>
      </c>
      <c r="BL168" s="18" t="s">
        <v>148</v>
      </c>
      <c r="BM168" s="230" t="s">
        <v>563</v>
      </c>
    </row>
    <row r="169" s="2" customFormat="1" ht="21.75" customHeight="1">
      <c r="A169" s="39"/>
      <c r="B169" s="40"/>
      <c r="C169" s="219" t="s">
        <v>408</v>
      </c>
      <c r="D169" s="219" t="s">
        <v>136</v>
      </c>
      <c r="E169" s="220" t="s">
        <v>518</v>
      </c>
      <c r="F169" s="221" t="s">
        <v>519</v>
      </c>
      <c r="G169" s="222" t="s">
        <v>259</v>
      </c>
      <c r="H169" s="223">
        <v>750</v>
      </c>
      <c r="I169" s="224"/>
      <c r="J169" s="225">
        <f>ROUND(I169*H169,2)</f>
        <v>0</v>
      </c>
      <c r="K169" s="221" t="s">
        <v>140</v>
      </c>
      <c r="L169" s="45"/>
      <c r="M169" s="226" t="s">
        <v>19</v>
      </c>
      <c r="N169" s="227" t="s">
        <v>43</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203</v>
      </c>
      <c r="AT169" s="230" t="s">
        <v>136</v>
      </c>
      <c r="AU169" s="230" t="s">
        <v>82</v>
      </c>
      <c r="AY169" s="18" t="s">
        <v>133</v>
      </c>
      <c r="BE169" s="231">
        <f>IF(N169="základní",J169,0)</f>
        <v>0</v>
      </c>
      <c r="BF169" s="231">
        <f>IF(N169="snížená",J169,0)</f>
        <v>0</v>
      </c>
      <c r="BG169" s="231">
        <f>IF(N169="zákl. přenesená",J169,0)</f>
        <v>0</v>
      </c>
      <c r="BH169" s="231">
        <f>IF(N169="sníž. přenesená",J169,0)</f>
        <v>0</v>
      </c>
      <c r="BI169" s="231">
        <f>IF(N169="nulová",J169,0)</f>
        <v>0</v>
      </c>
      <c r="BJ169" s="18" t="s">
        <v>80</v>
      </c>
      <c r="BK169" s="231">
        <f>ROUND(I169*H169,2)</f>
        <v>0</v>
      </c>
      <c r="BL169" s="18" t="s">
        <v>203</v>
      </c>
      <c r="BM169" s="230" t="s">
        <v>564</v>
      </c>
    </row>
    <row r="170" s="2" customFormat="1" ht="16.5" customHeight="1">
      <c r="A170" s="39"/>
      <c r="B170" s="40"/>
      <c r="C170" s="219" t="s">
        <v>412</v>
      </c>
      <c r="D170" s="219" t="s">
        <v>136</v>
      </c>
      <c r="E170" s="220" t="s">
        <v>409</v>
      </c>
      <c r="F170" s="221" t="s">
        <v>410</v>
      </c>
      <c r="G170" s="222" t="s">
        <v>259</v>
      </c>
      <c r="H170" s="223">
        <v>750</v>
      </c>
      <c r="I170" s="224"/>
      <c r="J170" s="225">
        <f>ROUND(I170*H170,2)</f>
        <v>0</v>
      </c>
      <c r="K170" s="221" t="s">
        <v>202</v>
      </c>
      <c r="L170" s="45"/>
      <c r="M170" s="226" t="s">
        <v>19</v>
      </c>
      <c r="N170" s="227" t="s">
        <v>43</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203</v>
      </c>
      <c r="AT170" s="230" t="s">
        <v>136</v>
      </c>
      <c r="AU170" s="230" t="s">
        <v>82</v>
      </c>
      <c r="AY170" s="18" t="s">
        <v>133</v>
      </c>
      <c r="BE170" s="231">
        <f>IF(N170="základní",J170,0)</f>
        <v>0</v>
      </c>
      <c r="BF170" s="231">
        <f>IF(N170="snížená",J170,0)</f>
        <v>0</v>
      </c>
      <c r="BG170" s="231">
        <f>IF(N170="zákl. přenesená",J170,0)</f>
        <v>0</v>
      </c>
      <c r="BH170" s="231">
        <f>IF(N170="sníž. přenesená",J170,0)</f>
        <v>0</v>
      </c>
      <c r="BI170" s="231">
        <f>IF(N170="nulová",J170,0)</f>
        <v>0</v>
      </c>
      <c r="BJ170" s="18" t="s">
        <v>80</v>
      </c>
      <c r="BK170" s="231">
        <f>ROUND(I170*H170,2)</f>
        <v>0</v>
      </c>
      <c r="BL170" s="18" t="s">
        <v>203</v>
      </c>
      <c r="BM170" s="230" t="s">
        <v>565</v>
      </c>
    </row>
    <row r="171" s="2" customFormat="1" ht="21.75" customHeight="1">
      <c r="A171" s="39"/>
      <c r="B171" s="40"/>
      <c r="C171" s="232" t="s">
        <v>417</v>
      </c>
      <c r="D171" s="232" t="s">
        <v>130</v>
      </c>
      <c r="E171" s="233" t="s">
        <v>455</v>
      </c>
      <c r="F171" s="234" t="s">
        <v>456</v>
      </c>
      <c r="G171" s="235" t="s">
        <v>139</v>
      </c>
      <c r="H171" s="236">
        <v>1</v>
      </c>
      <c r="I171" s="237"/>
      <c r="J171" s="238">
        <f>ROUND(I171*H171,2)</f>
        <v>0</v>
      </c>
      <c r="K171" s="234" t="s">
        <v>140</v>
      </c>
      <c r="L171" s="239"/>
      <c r="M171" s="240" t="s">
        <v>19</v>
      </c>
      <c r="N171" s="241" t="s">
        <v>43</v>
      </c>
      <c r="O171" s="85"/>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148</v>
      </c>
      <c r="AT171" s="230" t="s">
        <v>130</v>
      </c>
      <c r="AU171" s="230" t="s">
        <v>82</v>
      </c>
      <c r="AY171" s="18" t="s">
        <v>133</v>
      </c>
      <c r="BE171" s="231">
        <f>IF(N171="základní",J171,0)</f>
        <v>0</v>
      </c>
      <c r="BF171" s="231">
        <f>IF(N171="snížená",J171,0)</f>
        <v>0</v>
      </c>
      <c r="BG171" s="231">
        <f>IF(N171="zákl. přenesená",J171,0)</f>
        <v>0</v>
      </c>
      <c r="BH171" s="231">
        <f>IF(N171="sníž. přenesená",J171,0)</f>
        <v>0</v>
      </c>
      <c r="BI171" s="231">
        <f>IF(N171="nulová",J171,0)</f>
        <v>0</v>
      </c>
      <c r="BJ171" s="18" t="s">
        <v>80</v>
      </c>
      <c r="BK171" s="231">
        <f>ROUND(I171*H171,2)</f>
        <v>0</v>
      </c>
      <c r="BL171" s="18" t="s">
        <v>148</v>
      </c>
      <c r="BM171" s="230" t="s">
        <v>566</v>
      </c>
    </row>
    <row r="172" s="2" customFormat="1" ht="21.75" customHeight="1">
      <c r="A172" s="39"/>
      <c r="B172" s="40"/>
      <c r="C172" s="219" t="s">
        <v>421</v>
      </c>
      <c r="D172" s="219" t="s">
        <v>136</v>
      </c>
      <c r="E172" s="220" t="s">
        <v>452</v>
      </c>
      <c r="F172" s="221" t="s">
        <v>453</v>
      </c>
      <c r="G172" s="222" t="s">
        <v>139</v>
      </c>
      <c r="H172" s="223">
        <v>1</v>
      </c>
      <c r="I172" s="224"/>
      <c r="J172" s="225">
        <f>ROUND(I172*H172,2)</f>
        <v>0</v>
      </c>
      <c r="K172" s="221" t="s">
        <v>140</v>
      </c>
      <c r="L172" s="45"/>
      <c r="M172" s="226" t="s">
        <v>19</v>
      </c>
      <c r="N172" s="227" t="s">
        <v>43</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203</v>
      </c>
      <c r="AT172" s="230" t="s">
        <v>136</v>
      </c>
      <c r="AU172" s="230" t="s">
        <v>82</v>
      </c>
      <c r="AY172" s="18" t="s">
        <v>133</v>
      </c>
      <c r="BE172" s="231">
        <f>IF(N172="základní",J172,0)</f>
        <v>0</v>
      </c>
      <c r="BF172" s="231">
        <f>IF(N172="snížená",J172,0)</f>
        <v>0</v>
      </c>
      <c r="BG172" s="231">
        <f>IF(N172="zákl. přenesená",J172,0)</f>
        <v>0</v>
      </c>
      <c r="BH172" s="231">
        <f>IF(N172="sníž. přenesená",J172,0)</f>
        <v>0</v>
      </c>
      <c r="BI172" s="231">
        <f>IF(N172="nulová",J172,0)</f>
        <v>0</v>
      </c>
      <c r="BJ172" s="18" t="s">
        <v>80</v>
      </c>
      <c r="BK172" s="231">
        <f>ROUND(I172*H172,2)</f>
        <v>0</v>
      </c>
      <c r="BL172" s="18" t="s">
        <v>203</v>
      </c>
      <c r="BM172" s="230" t="s">
        <v>567</v>
      </c>
    </row>
    <row r="173" s="2" customFormat="1" ht="33" customHeight="1">
      <c r="A173" s="39"/>
      <c r="B173" s="40"/>
      <c r="C173" s="219" t="s">
        <v>203</v>
      </c>
      <c r="D173" s="219" t="s">
        <v>136</v>
      </c>
      <c r="E173" s="220" t="s">
        <v>477</v>
      </c>
      <c r="F173" s="221" t="s">
        <v>478</v>
      </c>
      <c r="G173" s="222" t="s">
        <v>139</v>
      </c>
      <c r="H173" s="223">
        <v>1</v>
      </c>
      <c r="I173" s="224"/>
      <c r="J173" s="225">
        <f>ROUND(I173*H173,2)</f>
        <v>0</v>
      </c>
      <c r="K173" s="221" t="s">
        <v>202</v>
      </c>
      <c r="L173" s="45"/>
      <c r="M173" s="226" t="s">
        <v>19</v>
      </c>
      <c r="N173" s="227" t="s">
        <v>43</v>
      </c>
      <c r="O173" s="85"/>
      <c r="P173" s="228">
        <f>O173*H173</f>
        <v>0</v>
      </c>
      <c r="Q173" s="228">
        <v>1.5235799999999999</v>
      </c>
      <c r="R173" s="228">
        <f>Q173*H173</f>
        <v>1.5235799999999999</v>
      </c>
      <c r="S173" s="228">
        <v>0</v>
      </c>
      <c r="T173" s="229">
        <f>S173*H173</f>
        <v>0</v>
      </c>
      <c r="U173" s="39"/>
      <c r="V173" s="39"/>
      <c r="W173" s="39"/>
      <c r="X173" s="39"/>
      <c r="Y173" s="39"/>
      <c r="Z173" s="39"/>
      <c r="AA173" s="39"/>
      <c r="AB173" s="39"/>
      <c r="AC173" s="39"/>
      <c r="AD173" s="39"/>
      <c r="AE173" s="39"/>
      <c r="AR173" s="230" t="s">
        <v>203</v>
      </c>
      <c r="AT173" s="230" t="s">
        <v>136</v>
      </c>
      <c r="AU173" s="230" t="s">
        <v>82</v>
      </c>
      <c r="AY173" s="18" t="s">
        <v>133</v>
      </c>
      <c r="BE173" s="231">
        <f>IF(N173="základní",J173,0)</f>
        <v>0</v>
      </c>
      <c r="BF173" s="231">
        <f>IF(N173="snížená",J173,0)</f>
        <v>0</v>
      </c>
      <c r="BG173" s="231">
        <f>IF(N173="zákl. přenesená",J173,0)</f>
        <v>0</v>
      </c>
      <c r="BH173" s="231">
        <f>IF(N173="sníž. přenesená",J173,0)</f>
        <v>0</v>
      </c>
      <c r="BI173" s="231">
        <f>IF(N173="nulová",J173,0)</f>
        <v>0</v>
      </c>
      <c r="BJ173" s="18" t="s">
        <v>80</v>
      </c>
      <c r="BK173" s="231">
        <f>ROUND(I173*H173,2)</f>
        <v>0</v>
      </c>
      <c r="BL173" s="18" t="s">
        <v>203</v>
      </c>
      <c r="BM173" s="230" t="s">
        <v>568</v>
      </c>
    </row>
    <row r="174" s="2" customFormat="1">
      <c r="A174" s="39"/>
      <c r="B174" s="40"/>
      <c r="C174" s="41"/>
      <c r="D174" s="242" t="s">
        <v>205</v>
      </c>
      <c r="E174" s="41"/>
      <c r="F174" s="243" t="s">
        <v>480</v>
      </c>
      <c r="G174" s="41"/>
      <c r="H174" s="41"/>
      <c r="I174" s="137"/>
      <c r="J174" s="41"/>
      <c r="K174" s="41"/>
      <c r="L174" s="45"/>
      <c r="M174" s="244"/>
      <c r="N174" s="245"/>
      <c r="O174" s="85"/>
      <c r="P174" s="85"/>
      <c r="Q174" s="85"/>
      <c r="R174" s="85"/>
      <c r="S174" s="85"/>
      <c r="T174" s="86"/>
      <c r="U174" s="39"/>
      <c r="V174" s="39"/>
      <c r="W174" s="39"/>
      <c r="X174" s="39"/>
      <c r="Y174" s="39"/>
      <c r="Z174" s="39"/>
      <c r="AA174" s="39"/>
      <c r="AB174" s="39"/>
      <c r="AC174" s="39"/>
      <c r="AD174" s="39"/>
      <c r="AE174" s="39"/>
      <c r="AT174" s="18" t="s">
        <v>205</v>
      </c>
      <c r="AU174" s="18" t="s">
        <v>82</v>
      </c>
    </row>
    <row r="175" s="2" customFormat="1" ht="21.75" customHeight="1">
      <c r="A175" s="39"/>
      <c r="B175" s="40"/>
      <c r="C175" s="232" t="s">
        <v>426</v>
      </c>
      <c r="D175" s="232" t="s">
        <v>130</v>
      </c>
      <c r="E175" s="233" t="s">
        <v>437</v>
      </c>
      <c r="F175" s="234" t="s">
        <v>438</v>
      </c>
      <c r="G175" s="235" t="s">
        <v>259</v>
      </c>
      <c r="H175" s="236">
        <v>750</v>
      </c>
      <c r="I175" s="237"/>
      <c r="J175" s="238">
        <f>ROUND(I175*H175,2)</f>
        <v>0</v>
      </c>
      <c r="K175" s="234" t="s">
        <v>140</v>
      </c>
      <c r="L175" s="239"/>
      <c r="M175" s="240" t="s">
        <v>19</v>
      </c>
      <c r="N175" s="241" t="s">
        <v>43</v>
      </c>
      <c r="O175" s="85"/>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148</v>
      </c>
      <c r="AT175" s="230" t="s">
        <v>130</v>
      </c>
      <c r="AU175" s="230" t="s">
        <v>82</v>
      </c>
      <c r="AY175" s="18" t="s">
        <v>133</v>
      </c>
      <c r="BE175" s="231">
        <f>IF(N175="základní",J175,0)</f>
        <v>0</v>
      </c>
      <c r="BF175" s="231">
        <f>IF(N175="snížená",J175,0)</f>
        <v>0</v>
      </c>
      <c r="BG175" s="231">
        <f>IF(N175="zákl. přenesená",J175,0)</f>
        <v>0</v>
      </c>
      <c r="BH175" s="231">
        <f>IF(N175="sníž. přenesená",J175,0)</f>
        <v>0</v>
      </c>
      <c r="BI175" s="231">
        <f>IF(N175="nulová",J175,0)</f>
        <v>0</v>
      </c>
      <c r="BJ175" s="18" t="s">
        <v>80</v>
      </c>
      <c r="BK175" s="231">
        <f>ROUND(I175*H175,2)</f>
        <v>0</v>
      </c>
      <c r="BL175" s="18" t="s">
        <v>148</v>
      </c>
      <c r="BM175" s="230" t="s">
        <v>569</v>
      </c>
    </row>
    <row r="176" s="12" customFormat="1" ht="22.8" customHeight="1">
      <c r="A176" s="12"/>
      <c r="B176" s="203"/>
      <c r="C176" s="204"/>
      <c r="D176" s="205" t="s">
        <v>71</v>
      </c>
      <c r="E176" s="217" t="s">
        <v>570</v>
      </c>
      <c r="F176" s="217" t="s">
        <v>571</v>
      </c>
      <c r="G176" s="204"/>
      <c r="H176" s="204"/>
      <c r="I176" s="207"/>
      <c r="J176" s="218">
        <f>BK176</f>
        <v>0</v>
      </c>
      <c r="K176" s="204"/>
      <c r="L176" s="209"/>
      <c r="M176" s="210"/>
      <c r="N176" s="211"/>
      <c r="O176" s="211"/>
      <c r="P176" s="212">
        <f>SUM(P177:P184)</f>
        <v>0</v>
      </c>
      <c r="Q176" s="211"/>
      <c r="R176" s="212">
        <f>SUM(R177:R184)</f>
        <v>3.0471599999999999</v>
      </c>
      <c r="S176" s="211"/>
      <c r="T176" s="213">
        <f>SUM(T177:T184)</f>
        <v>0</v>
      </c>
      <c r="U176" s="12"/>
      <c r="V176" s="12"/>
      <c r="W176" s="12"/>
      <c r="X176" s="12"/>
      <c r="Y176" s="12"/>
      <c r="Z176" s="12"/>
      <c r="AA176" s="12"/>
      <c r="AB176" s="12"/>
      <c r="AC176" s="12"/>
      <c r="AD176" s="12"/>
      <c r="AE176" s="12"/>
      <c r="AR176" s="214" t="s">
        <v>132</v>
      </c>
      <c r="AT176" s="215" t="s">
        <v>71</v>
      </c>
      <c r="AU176" s="215" t="s">
        <v>80</v>
      </c>
      <c r="AY176" s="214" t="s">
        <v>133</v>
      </c>
      <c r="BK176" s="216">
        <f>SUM(BK177:BK184)</f>
        <v>0</v>
      </c>
    </row>
    <row r="177" s="2" customFormat="1" ht="21.75" customHeight="1">
      <c r="A177" s="39"/>
      <c r="B177" s="40"/>
      <c r="C177" s="232" t="s">
        <v>428</v>
      </c>
      <c r="D177" s="232" t="s">
        <v>130</v>
      </c>
      <c r="E177" s="233" t="s">
        <v>437</v>
      </c>
      <c r="F177" s="234" t="s">
        <v>438</v>
      </c>
      <c r="G177" s="235" t="s">
        <v>259</v>
      </c>
      <c r="H177" s="236">
        <v>1500</v>
      </c>
      <c r="I177" s="237"/>
      <c r="J177" s="238">
        <f>ROUND(I177*H177,2)</f>
        <v>0</v>
      </c>
      <c r="K177" s="234" t="s">
        <v>140</v>
      </c>
      <c r="L177" s="239"/>
      <c r="M177" s="240" t="s">
        <v>19</v>
      </c>
      <c r="N177" s="241" t="s">
        <v>43</v>
      </c>
      <c r="O177" s="85"/>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439</v>
      </c>
      <c r="AT177" s="230" t="s">
        <v>130</v>
      </c>
      <c r="AU177" s="230" t="s">
        <v>82</v>
      </c>
      <c r="AY177" s="18" t="s">
        <v>133</v>
      </c>
      <c r="BE177" s="231">
        <f>IF(N177="základní",J177,0)</f>
        <v>0</v>
      </c>
      <c r="BF177" s="231">
        <f>IF(N177="snížená",J177,0)</f>
        <v>0</v>
      </c>
      <c r="BG177" s="231">
        <f>IF(N177="zákl. přenesená",J177,0)</f>
        <v>0</v>
      </c>
      <c r="BH177" s="231">
        <f>IF(N177="sníž. přenesená",J177,0)</f>
        <v>0</v>
      </c>
      <c r="BI177" s="231">
        <f>IF(N177="nulová",J177,0)</f>
        <v>0</v>
      </c>
      <c r="BJ177" s="18" t="s">
        <v>80</v>
      </c>
      <c r="BK177" s="231">
        <f>ROUND(I177*H177,2)</f>
        <v>0</v>
      </c>
      <c r="BL177" s="18" t="s">
        <v>203</v>
      </c>
      <c r="BM177" s="230" t="s">
        <v>572</v>
      </c>
    </row>
    <row r="178" s="2" customFormat="1" ht="16.5" customHeight="1">
      <c r="A178" s="39"/>
      <c r="B178" s="40"/>
      <c r="C178" s="219" t="s">
        <v>430</v>
      </c>
      <c r="D178" s="219" t="s">
        <v>136</v>
      </c>
      <c r="E178" s="220" t="s">
        <v>409</v>
      </c>
      <c r="F178" s="221" t="s">
        <v>410</v>
      </c>
      <c r="G178" s="222" t="s">
        <v>259</v>
      </c>
      <c r="H178" s="223">
        <v>1500</v>
      </c>
      <c r="I178" s="224"/>
      <c r="J178" s="225">
        <f>ROUND(I178*H178,2)</f>
        <v>0</v>
      </c>
      <c r="K178" s="221" t="s">
        <v>202</v>
      </c>
      <c r="L178" s="45"/>
      <c r="M178" s="226" t="s">
        <v>19</v>
      </c>
      <c r="N178" s="227" t="s">
        <v>43</v>
      </c>
      <c r="O178" s="85"/>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203</v>
      </c>
      <c r="AT178" s="230" t="s">
        <v>136</v>
      </c>
      <c r="AU178" s="230" t="s">
        <v>82</v>
      </c>
      <c r="AY178" s="18" t="s">
        <v>133</v>
      </c>
      <c r="BE178" s="231">
        <f>IF(N178="základní",J178,0)</f>
        <v>0</v>
      </c>
      <c r="BF178" s="231">
        <f>IF(N178="snížená",J178,0)</f>
        <v>0</v>
      </c>
      <c r="BG178" s="231">
        <f>IF(N178="zákl. přenesená",J178,0)</f>
        <v>0</v>
      </c>
      <c r="BH178" s="231">
        <f>IF(N178="sníž. přenesená",J178,0)</f>
        <v>0</v>
      </c>
      <c r="BI178" s="231">
        <f>IF(N178="nulová",J178,0)</f>
        <v>0</v>
      </c>
      <c r="BJ178" s="18" t="s">
        <v>80</v>
      </c>
      <c r="BK178" s="231">
        <f>ROUND(I178*H178,2)</f>
        <v>0</v>
      </c>
      <c r="BL178" s="18" t="s">
        <v>203</v>
      </c>
      <c r="BM178" s="230" t="s">
        <v>573</v>
      </c>
    </row>
    <row r="179" s="2" customFormat="1" ht="33" customHeight="1">
      <c r="A179" s="39"/>
      <c r="B179" s="40"/>
      <c r="C179" s="219" t="s">
        <v>432</v>
      </c>
      <c r="D179" s="219" t="s">
        <v>136</v>
      </c>
      <c r="E179" s="220" t="s">
        <v>477</v>
      </c>
      <c r="F179" s="221" t="s">
        <v>478</v>
      </c>
      <c r="G179" s="222" t="s">
        <v>139</v>
      </c>
      <c r="H179" s="223">
        <v>2</v>
      </c>
      <c r="I179" s="224"/>
      <c r="J179" s="225">
        <f>ROUND(I179*H179,2)</f>
        <v>0</v>
      </c>
      <c r="K179" s="221" t="s">
        <v>202</v>
      </c>
      <c r="L179" s="45"/>
      <c r="M179" s="226" t="s">
        <v>19</v>
      </c>
      <c r="N179" s="227" t="s">
        <v>43</v>
      </c>
      <c r="O179" s="85"/>
      <c r="P179" s="228">
        <f>O179*H179</f>
        <v>0</v>
      </c>
      <c r="Q179" s="228">
        <v>1.5235799999999999</v>
      </c>
      <c r="R179" s="228">
        <f>Q179*H179</f>
        <v>3.0471599999999999</v>
      </c>
      <c r="S179" s="228">
        <v>0</v>
      </c>
      <c r="T179" s="229">
        <f>S179*H179</f>
        <v>0</v>
      </c>
      <c r="U179" s="39"/>
      <c r="V179" s="39"/>
      <c r="W179" s="39"/>
      <c r="X179" s="39"/>
      <c r="Y179" s="39"/>
      <c r="Z179" s="39"/>
      <c r="AA179" s="39"/>
      <c r="AB179" s="39"/>
      <c r="AC179" s="39"/>
      <c r="AD179" s="39"/>
      <c r="AE179" s="39"/>
      <c r="AR179" s="230" t="s">
        <v>203</v>
      </c>
      <c r="AT179" s="230" t="s">
        <v>136</v>
      </c>
      <c r="AU179" s="230" t="s">
        <v>82</v>
      </c>
      <c r="AY179" s="18" t="s">
        <v>133</v>
      </c>
      <c r="BE179" s="231">
        <f>IF(N179="základní",J179,0)</f>
        <v>0</v>
      </c>
      <c r="BF179" s="231">
        <f>IF(N179="snížená",J179,0)</f>
        <v>0</v>
      </c>
      <c r="BG179" s="231">
        <f>IF(N179="zákl. přenesená",J179,0)</f>
        <v>0</v>
      </c>
      <c r="BH179" s="231">
        <f>IF(N179="sníž. přenesená",J179,0)</f>
        <v>0</v>
      </c>
      <c r="BI179" s="231">
        <f>IF(N179="nulová",J179,0)</f>
        <v>0</v>
      </c>
      <c r="BJ179" s="18" t="s">
        <v>80</v>
      </c>
      <c r="BK179" s="231">
        <f>ROUND(I179*H179,2)</f>
        <v>0</v>
      </c>
      <c r="BL179" s="18" t="s">
        <v>203</v>
      </c>
      <c r="BM179" s="230" t="s">
        <v>574</v>
      </c>
    </row>
    <row r="180" s="2" customFormat="1">
      <c r="A180" s="39"/>
      <c r="B180" s="40"/>
      <c r="C180" s="41"/>
      <c r="D180" s="242" t="s">
        <v>205</v>
      </c>
      <c r="E180" s="41"/>
      <c r="F180" s="243" t="s">
        <v>480</v>
      </c>
      <c r="G180" s="41"/>
      <c r="H180" s="41"/>
      <c r="I180" s="137"/>
      <c r="J180" s="41"/>
      <c r="K180" s="41"/>
      <c r="L180" s="45"/>
      <c r="M180" s="244"/>
      <c r="N180" s="245"/>
      <c r="O180" s="85"/>
      <c r="P180" s="85"/>
      <c r="Q180" s="85"/>
      <c r="R180" s="85"/>
      <c r="S180" s="85"/>
      <c r="T180" s="86"/>
      <c r="U180" s="39"/>
      <c r="V180" s="39"/>
      <c r="W180" s="39"/>
      <c r="X180" s="39"/>
      <c r="Y180" s="39"/>
      <c r="Z180" s="39"/>
      <c r="AA180" s="39"/>
      <c r="AB180" s="39"/>
      <c r="AC180" s="39"/>
      <c r="AD180" s="39"/>
      <c r="AE180" s="39"/>
      <c r="AT180" s="18" t="s">
        <v>205</v>
      </c>
      <c r="AU180" s="18" t="s">
        <v>82</v>
      </c>
    </row>
    <row r="181" s="2" customFormat="1" ht="21.75" customHeight="1">
      <c r="A181" s="39"/>
      <c r="B181" s="40"/>
      <c r="C181" s="219" t="s">
        <v>434</v>
      </c>
      <c r="D181" s="219" t="s">
        <v>136</v>
      </c>
      <c r="E181" s="220" t="s">
        <v>452</v>
      </c>
      <c r="F181" s="221" t="s">
        <v>453</v>
      </c>
      <c r="G181" s="222" t="s">
        <v>139</v>
      </c>
      <c r="H181" s="223">
        <v>2</v>
      </c>
      <c r="I181" s="224"/>
      <c r="J181" s="225">
        <f>ROUND(I181*H181,2)</f>
        <v>0</v>
      </c>
      <c r="K181" s="221" t="s">
        <v>140</v>
      </c>
      <c r="L181" s="45"/>
      <c r="M181" s="226" t="s">
        <v>19</v>
      </c>
      <c r="N181" s="227" t="s">
        <v>43</v>
      </c>
      <c r="O181" s="85"/>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203</v>
      </c>
      <c r="AT181" s="230" t="s">
        <v>136</v>
      </c>
      <c r="AU181" s="230" t="s">
        <v>82</v>
      </c>
      <c r="AY181" s="18" t="s">
        <v>133</v>
      </c>
      <c r="BE181" s="231">
        <f>IF(N181="základní",J181,0)</f>
        <v>0</v>
      </c>
      <c r="BF181" s="231">
        <f>IF(N181="snížená",J181,0)</f>
        <v>0</v>
      </c>
      <c r="BG181" s="231">
        <f>IF(N181="zákl. přenesená",J181,0)</f>
        <v>0</v>
      </c>
      <c r="BH181" s="231">
        <f>IF(N181="sníž. přenesená",J181,0)</f>
        <v>0</v>
      </c>
      <c r="BI181" s="231">
        <f>IF(N181="nulová",J181,0)</f>
        <v>0</v>
      </c>
      <c r="BJ181" s="18" t="s">
        <v>80</v>
      </c>
      <c r="BK181" s="231">
        <f>ROUND(I181*H181,2)</f>
        <v>0</v>
      </c>
      <c r="BL181" s="18" t="s">
        <v>203</v>
      </c>
      <c r="BM181" s="230" t="s">
        <v>575</v>
      </c>
    </row>
    <row r="182" s="2" customFormat="1" ht="21.75" customHeight="1">
      <c r="A182" s="39"/>
      <c r="B182" s="40"/>
      <c r="C182" s="232" t="s">
        <v>436</v>
      </c>
      <c r="D182" s="232" t="s">
        <v>130</v>
      </c>
      <c r="E182" s="233" t="s">
        <v>455</v>
      </c>
      <c r="F182" s="234" t="s">
        <v>456</v>
      </c>
      <c r="G182" s="235" t="s">
        <v>139</v>
      </c>
      <c r="H182" s="236">
        <v>2</v>
      </c>
      <c r="I182" s="237"/>
      <c r="J182" s="238">
        <f>ROUND(I182*H182,2)</f>
        <v>0</v>
      </c>
      <c r="K182" s="234" t="s">
        <v>140</v>
      </c>
      <c r="L182" s="239"/>
      <c r="M182" s="240" t="s">
        <v>19</v>
      </c>
      <c r="N182" s="241" t="s">
        <v>43</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148</v>
      </c>
      <c r="AT182" s="230" t="s">
        <v>130</v>
      </c>
      <c r="AU182" s="230" t="s">
        <v>82</v>
      </c>
      <c r="AY182" s="18" t="s">
        <v>133</v>
      </c>
      <c r="BE182" s="231">
        <f>IF(N182="základní",J182,0)</f>
        <v>0</v>
      </c>
      <c r="BF182" s="231">
        <f>IF(N182="snížená",J182,0)</f>
        <v>0</v>
      </c>
      <c r="BG182" s="231">
        <f>IF(N182="zákl. přenesená",J182,0)</f>
        <v>0</v>
      </c>
      <c r="BH182" s="231">
        <f>IF(N182="sníž. přenesená",J182,0)</f>
        <v>0</v>
      </c>
      <c r="BI182" s="231">
        <f>IF(N182="nulová",J182,0)</f>
        <v>0</v>
      </c>
      <c r="BJ182" s="18" t="s">
        <v>80</v>
      </c>
      <c r="BK182" s="231">
        <f>ROUND(I182*H182,2)</f>
        <v>0</v>
      </c>
      <c r="BL182" s="18" t="s">
        <v>148</v>
      </c>
      <c r="BM182" s="230" t="s">
        <v>576</v>
      </c>
    </row>
    <row r="183" s="2" customFormat="1" ht="21.75" customHeight="1">
      <c r="A183" s="39"/>
      <c r="B183" s="40"/>
      <c r="C183" s="219" t="s">
        <v>441</v>
      </c>
      <c r="D183" s="219" t="s">
        <v>136</v>
      </c>
      <c r="E183" s="220" t="s">
        <v>518</v>
      </c>
      <c r="F183" s="221" t="s">
        <v>519</v>
      </c>
      <c r="G183" s="222" t="s">
        <v>259</v>
      </c>
      <c r="H183" s="223">
        <v>1550</v>
      </c>
      <c r="I183" s="224"/>
      <c r="J183" s="225">
        <f>ROUND(I183*H183,2)</f>
        <v>0</v>
      </c>
      <c r="K183" s="221" t="s">
        <v>140</v>
      </c>
      <c r="L183" s="45"/>
      <c r="M183" s="226" t="s">
        <v>19</v>
      </c>
      <c r="N183" s="227" t="s">
        <v>43</v>
      </c>
      <c r="O183" s="85"/>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141</v>
      </c>
      <c r="AT183" s="230" t="s">
        <v>136</v>
      </c>
      <c r="AU183" s="230" t="s">
        <v>82</v>
      </c>
      <c r="AY183" s="18" t="s">
        <v>133</v>
      </c>
      <c r="BE183" s="231">
        <f>IF(N183="základní",J183,0)</f>
        <v>0</v>
      </c>
      <c r="BF183" s="231">
        <f>IF(N183="snížená",J183,0)</f>
        <v>0</v>
      </c>
      <c r="BG183" s="231">
        <f>IF(N183="zákl. přenesená",J183,0)</f>
        <v>0</v>
      </c>
      <c r="BH183" s="231">
        <f>IF(N183="sníž. přenesená",J183,0)</f>
        <v>0</v>
      </c>
      <c r="BI183" s="231">
        <f>IF(N183="nulová",J183,0)</f>
        <v>0</v>
      </c>
      <c r="BJ183" s="18" t="s">
        <v>80</v>
      </c>
      <c r="BK183" s="231">
        <f>ROUND(I183*H183,2)</f>
        <v>0</v>
      </c>
      <c r="BL183" s="18" t="s">
        <v>141</v>
      </c>
      <c r="BM183" s="230" t="s">
        <v>577</v>
      </c>
    </row>
    <row r="184" s="2" customFormat="1" ht="21.75" customHeight="1">
      <c r="A184" s="39"/>
      <c r="B184" s="40"/>
      <c r="C184" s="232" t="s">
        <v>443</v>
      </c>
      <c r="D184" s="232" t="s">
        <v>130</v>
      </c>
      <c r="E184" s="233" t="s">
        <v>521</v>
      </c>
      <c r="F184" s="234" t="s">
        <v>522</v>
      </c>
      <c r="G184" s="235" t="s">
        <v>259</v>
      </c>
      <c r="H184" s="236">
        <v>1550</v>
      </c>
      <c r="I184" s="237"/>
      <c r="J184" s="238">
        <f>ROUND(I184*H184,2)</f>
        <v>0</v>
      </c>
      <c r="K184" s="234" t="s">
        <v>140</v>
      </c>
      <c r="L184" s="239"/>
      <c r="M184" s="257" t="s">
        <v>19</v>
      </c>
      <c r="N184" s="258" t="s">
        <v>43</v>
      </c>
      <c r="O184" s="259"/>
      <c r="P184" s="260">
        <f>O184*H184</f>
        <v>0</v>
      </c>
      <c r="Q184" s="260">
        <v>0</v>
      </c>
      <c r="R184" s="260">
        <f>Q184*H184</f>
        <v>0</v>
      </c>
      <c r="S184" s="260">
        <v>0</v>
      </c>
      <c r="T184" s="261">
        <f>S184*H184</f>
        <v>0</v>
      </c>
      <c r="U184" s="39"/>
      <c r="V184" s="39"/>
      <c r="W184" s="39"/>
      <c r="X184" s="39"/>
      <c r="Y184" s="39"/>
      <c r="Z184" s="39"/>
      <c r="AA184" s="39"/>
      <c r="AB184" s="39"/>
      <c r="AC184" s="39"/>
      <c r="AD184" s="39"/>
      <c r="AE184" s="39"/>
      <c r="AR184" s="230" t="s">
        <v>148</v>
      </c>
      <c r="AT184" s="230" t="s">
        <v>130</v>
      </c>
      <c r="AU184" s="230" t="s">
        <v>82</v>
      </c>
      <c r="AY184" s="18" t="s">
        <v>133</v>
      </c>
      <c r="BE184" s="231">
        <f>IF(N184="základní",J184,0)</f>
        <v>0</v>
      </c>
      <c r="BF184" s="231">
        <f>IF(N184="snížená",J184,0)</f>
        <v>0</v>
      </c>
      <c r="BG184" s="231">
        <f>IF(N184="zákl. přenesená",J184,0)</f>
        <v>0</v>
      </c>
      <c r="BH184" s="231">
        <f>IF(N184="sníž. přenesená",J184,0)</f>
        <v>0</v>
      </c>
      <c r="BI184" s="231">
        <f>IF(N184="nulová",J184,0)</f>
        <v>0</v>
      </c>
      <c r="BJ184" s="18" t="s">
        <v>80</v>
      </c>
      <c r="BK184" s="231">
        <f>ROUND(I184*H184,2)</f>
        <v>0</v>
      </c>
      <c r="BL184" s="18" t="s">
        <v>148</v>
      </c>
      <c r="BM184" s="230" t="s">
        <v>578</v>
      </c>
    </row>
    <row r="185" s="2" customFormat="1" ht="6.96" customHeight="1">
      <c r="A185" s="39"/>
      <c r="B185" s="60"/>
      <c r="C185" s="61"/>
      <c r="D185" s="61"/>
      <c r="E185" s="61"/>
      <c r="F185" s="61"/>
      <c r="G185" s="61"/>
      <c r="H185" s="61"/>
      <c r="I185" s="167"/>
      <c r="J185" s="61"/>
      <c r="K185" s="61"/>
      <c r="L185" s="45"/>
      <c r="M185" s="39"/>
      <c r="O185" s="39"/>
      <c r="P185" s="39"/>
      <c r="Q185" s="39"/>
      <c r="R185" s="39"/>
      <c r="S185" s="39"/>
      <c r="T185" s="39"/>
      <c r="U185" s="39"/>
      <c r="V185" s="39"/>
      <c r="W185" s="39"/>
      <c r="X185" s="39"/>
      <c r="Y185" s="39"/>
      <c r="Z185" s="39"/>
      <c r="AA185" s="39"/>
      <c r="AB185" s="39"/>
      <c r="AC185" s="39"/>
      <c r="AD185" s="39"/>
      <c r="AE185" s="39"/>
    </row>
  </sheetData>
  <sheetProtection sheet="1" autoFilter="0" formatColumns="0" formatRows="0" objects="1" scenarios="1" spinCount="100000" saltValue="1NS9UjCV+M3uNyuNcT4IGDa1KFq2k1ESKIUiCPn/pd2HfHn34rCbNUGnaMQYQL0omkfBxMmGgeU9WqMZU2bcrA==" hashValue="aKo5ipCD3ahswQ/CgNHfI2OPrJ2GbmVgs8kHB0HHKBajZijse37phMVr1DnHrAIMIcM8CdltHJDzSzK/P+w5Lw==" algorithmName="SHA-512" password="CC35"/>
  <autoFilter ref="C85:K184"/>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89</v>
      </c>
    </row>
    <row r="3" s="1" customFormat="1" ht="6.96" customHeight="1">
      <c r="B3" s="130"/>
      <c r="C3" s="131"/>
      <c r="D3" s="131"/>
      <c r="E3" s="131"/>
      <c r="F3" s="131"/>
      <c r="G3" s="131"/>
      <c r="H3" s="131"/>
      <c r="I3" s="132"/>
      <c r="J3" s="131"/>
      <c r="K3" s="131"/>
      <c r="L3" s="21"/>
      <c r="AT3" s="18" t="s">
        <v>82</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osvětlení a silnoproudých zařízení v žst. Rakšice</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579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11. 5. 2020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28</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ROUND(J96,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ROUND((SUM(BE96:BE257)),  2)</f>
        <v>0</v>
      </c>
      <c r="G33" s="39"/>
      <c r="H33" s="39"/>
      <c r="I33" s="156">
        <v>0.20999999999999999</v>
      </c>
      <c r="J33" s="155">
        <f>ROUND(((SUM(BE96:BE257))*I33),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ROUND((SUM(BF96:BF257)),  2)</f>
        <v>0</v>
      </c>
      <c r="G34" s="39"/>
      <c r="H34" s="39"/>
      <c r="I34" s="156">
        <v>0.14999999999999999</v>
      </c>
      <c r="J34" s="155">
        <f>ROUND(((SUM(BF96:BF257))*I34),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ROUND((SUM(BG96:BG257)),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ROUND((SUM(BH96:BH257)),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ROUND((SUM(BI96:BI257)),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osvětlení a silnoproudých zařízení v žst. Rakšice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D.1.1 - Architektonicko stavební řešení</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žst. Rakšice</v>
      </c>
      <c r="G52" s="41"/>
      <c r="H52" s="41"/>
      <c r="I52" s="141" t="s">
        <v>23</v>
      </c>
      <c r="J52" s="73" t="str">
        <f>IF(J12="","",J12)</f>
        <v>11. 5. 2020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 OŘ Brno</v>
      </c>
      <c r="G54" s="41"/>
      <c r="H54" s="41"/>
      <c r="I54" s="141" t="s">
        <v>31</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RPE, s.r.o.</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J96</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580</v>
      </c>
      <c r="E60" s="180"/>
      <c r="F60" s="180"/>
      <c r="G60" s="180"/>
      <c r="H60" s="180"/>
      <c r="I60" s="181"/>
      <c r="J60" s="182">
        <f>J97</f>
        <v>0</v>
      </c>
      <c r="K60" s="178"/>
      <c r="L60" s="183"/>
      <c r="S60" s="9"/>
      <c r="T60" s="9"/>
      <c r="U60" s="9"/>
      <c r="V60" s="9"/>
      <c r="W60" s="9"/>
      <c r="X60" s="9"/>
      <c r="Y60" s="9"/>
      <c r="Z60" s="9"/>
      <c r="AA60" s="9"/>
      <c r="AB60" s="9"/>
      <c r="AC60" s="9"/>
      <c r="AD60" s="9"/>
      <c r="AE60" s="9"/>
    </row>
    <row r="61" s="9" customFormat="1" ht="24.96" customHeight="1">
      <c r="A61" s="9"/>
      <c r="B61" s="177"/>
      <c r="C61" s="178"/>
      <c r="D61" s="179" t="s">
        <v>581</v>
      </c>
      <c r="E61" s="180"/>
      <c r="F61" s="180"/>
      <c r="G61" s="180"/>
      <c r="H61" s="180"/>
      <c r="I61" s="181"/>
      <c r="J61" s="182">
        <f>J117</f>
        <v>0</v>
      </c>
      <c r="K61" s="178"/>
      <c r="L61" s="183"/>
      <c r="S61" s="9"/>
      <c r="T61" s="9"/>
      <c r="U61" s="9"/>
      <c r="V61" s="9"/>
      <c r="W61" s="9"/>
      <c r="X61" s="9"/>
      <c r="Y61" s="9"/>
      <c r="Z61" s="9"/>
      <c r="AA61" s="9"/>
      <c r="AB61" s="9"/>
      <c r="AC61" s="9"/>
      <c r="AD61" s="9"/>
      <c r="AE61" s="9"/>
    </row>
    <row r="62" s="9" customFormat="1" ht="24.96" customHeight="1">
      <c r="A62" s="9"/>
      <c r="B62" s="177"/>
      <c r="C62" s="178"/>
      <c r="D62" s="179" t="s">
        <v>582</v>
      </c>
      <c r="E62" s="180"/>
      <c r="F62" s="180"/>
      <c r="G62" s="180"/>
      <c r="H62" s="180"/>
      <c r="I62" s="181"/>
      <c r="J62" s="182">
        <f>J119</f>
        <v>0</v>
      </c>
      <c r="K62" s="178"/>
      <c r="L62" s="183"/>
      <c r="S62" s="9"/>
      <c r="T62" s="9"/>
      <c r="U62" s="9"/>
      <c r="V62" s="9"/>
      <c r="W62" s="9"/>
      <c r="X62" s="9"/>
      <c r="Y62" s="9"/>
      <c r="Z62" s="9"/>
      <c r="AA62" s="9"/>
      <c r="AB62" s="9"/>
      <c r="AC62" s="9"/>
      <c r="AD62" s="9"/>
      <c r="AE62" s="9"/>
    </row>
    <row r="63" s="9" customFormat="1" ht="24.96" customHeight="1">
      <c r="A63" s="9"/>
      <c r="B63" s="177"/>
      <c r="C63" s="178"/>
      <c r="D63" s="179" t="s">
        <v>583</v>
      </c>
      <c r="E63" s="180"/>
      <c r="F63" s="180"/>
      <c r="G63" s="180"/>
      <c r="H63" s="180"/>
      <c r="I63" s="181"/>
      <c r="J63" s="182">
        <f>J122</f>
        <v>0</v>
      </c>
      <c r="K63" s="178"/>
      <c r="L63" s="183"/>
      <c r="S63" s="9"/>
      <c r="T63" s="9"/>
      <c r="U63" s="9"/>
      <c r="V63" s="9"/>
      <c r="W63" s="9"/>
      <c r="X63" s="9"/>
      <c r="Y63" s="9"/>
      <c r="Z63" s="9"/>
      <c r="AA63" s="9"/>
      <c r="AB63" s="9"/>
      <c r="AC63" s="9"/>
      <c r="AD63" s="9"/>
      <c r="AE63" s="9"/>
    </row>
    <row r="64" s="9" customFormat="1" ht="24.96" customHeight="1">
      <c r="A64" s="9"/>
      <c r="B64" s="177"/>
      <c r="C64" s="178"/>
      <c r="D64" s="179" t="s">
        <v>584</v>
      </c>
      <c r="E64" s="180"/>
      <c r="F64" s="180"/>
      <c r="G64" s="180"/>
      <c r="H64" s="180"/>
      <c r="I64" s="181"/>
      <c r="J64" s="182">
        <f>J136</f>
        <v>0</v>
      </c>
      <c r="K64" s="178"/>
      <c r="L64" s="183"/>
      <c r="S64" s="9"/>
      <c r="T64" s="9"/>
      <c r="U64" s="9"/>
      <c r="V64" s="9"/>
      <c r="W64" s="9"/>
      <c r="X64" s="9"/>
      <c r="Y64" s="9"/>
      <c r="Z64" s="9"/>
      <c r="AA64" s="9"/>
      <c r="AB64" s="9"/>
      <c r="AC64" s="9"/>
      <c r="AD64" s="9"/>
      <c r="AE64" s="9"/>
    </row>
    <row r="65" s="9" customFormat="1" ht="24.96" customHeight="1">
      <c r="A65" s="9"/>
      <c r="B65" s="177"/>
      <c r="C65" s="178"/>
      <c r="D65" s="179" t="s">
        <v>585</v>
      </c>
      <c r="E65" s="180"/>
      <c r="F65" s="180"/>
      <c r="G65" s="180"/>
      <c r="H65" s="180"/>
      <c r="I65" s="181"/>
      <c r="J65" s="182">
        <f>J141</f>
        <v>0</v>
      </c>
      <c r="K65" s="178"/>
      <c r="L65" s="183"/>
      <c r="S65" s="9"/>
      <c r="T65" s="9"/>
      <c r="U65" s="9"/>
      <c r="V65" s="9"/>
      <c r="W65" s="9"/>
      <c r="X65" s="9"/>
      <c r="Y65" s="9"/>
      <c r="Z65" s="9"/>
      <c r="AA65" s="9"/>
      <c r="AB65" s="9"/>
      <c r="AC65" s="9"/>
      <c r="AD65" s="9"/>
      <c r="AE65" s="9"/>
    </row>
    <row r="66" s="9" customFormat="1" ht="24.96" customHeight="1">
      <c r="A66" s="9"/>
      <c r="B66" s="177"/>
      <c r="C66" s="178"/>
      <c r="D66" s="179" t="s">
        <v>586</v>
      </c>
      <c r="E66" s="180"/>
      <c r="F66" s="180"/>
      <c r="G66" s="180"/>
      <c r="H66" s="180"/>
      <c r="I66" s="181"/>
      <c r="J66" s="182">
        <f>J159</f>
        <v>0</v>
      </c>
      <c r="K66" s="178"/>
      <c r="L66" s="183"/>
      <c r="S66" s="9"/>
      <c r="T66" s="9"/>
      <c r="U66" s="9"/>
      <c r="V66" s="9"/>
      <c r="W66" s="9"/>
      <c r="X66" s="9"/>
      <c r="Y66" s="9"/>
      <c r="Z66" s="9"/>
      <c r="AA66" s="9"/>
      <c r="AB66" s="9"/>
      <c r="AC66" s="9"/>
      <c r="AD66" s="9"/>
      <c r="AE66" s="9"/>
    </row>
    <row r="67" s="9" customFormat="1" ht="24.96" customHeight="1">
      <c r="A67" s="9"/>
      <c r="B67" s="177"/>
      <c r="C67" s="178"/>
      <c r="D67" s="179" t="s">
        <v>587</v>
      </c>
      <c r="E67" s="180"/>
      <c r="F67" s="180"/>
      <c r="G67" s="180"/>
      <c r="H67" s="180"/>
      <c r="I67" s="181"/>
      <c r="J67" s="182">
        <f>J163</f>
        <v>0</v>
      </c>
      <c r="K67" s="178"/>
      <c r="L67" s="183"/>
      <c r="S67" s="9"/>
      <c r="T67" s="9"/>
      <c r="U67" s="9"/>
      <c r="V67" s="9"/>
      <c r="W67" s="9"/>
      <c r="X67" s="9"/>
      <c r="Y67" s="9"/>
      <c r="Z67" s="9"/>
      <c r="AA67" s="9"/>
      <c r="AB67" s="9"/>
      <c r="AC67" s="9"/>
      <c r="AD67" s="9"/>
      <c r="AE67" s="9"/>
    </row>
    <row r="68" s="9" customFormat="1" ht="24.96" customHeight="1">
      <c r="A68" s="9"/>
      <c r="B68" s="177"/>
      <c r="C68" s="178"/>
      <c r="D68" s="179" t="s">
        <v>588</v>
      </c>
      <c r="E68" s="180"/>
      <c r="F68" s="180"/>
      <c r="G68" s="180"/>
      <c r="H68" s="180"/>
      <c r="I68" s="181"/>
      <c r="J68" s="182">
        <f>J168</f>
        <v>0</v>
      </c>
      <c r="K68" s="178"/>
      <c r="L68" s="183"/>
      <c r="S68" s="9"/>
      <c r="T68" s="9"/>
      <c r="U68" s="9"/>
      <c r="V68" s="9"/>
      <c r="W68" s="9"/>
      <c r="X68" s="9"/>
      <c r="Y68" s="9"/>
      <c r="Z68" s="9"/>
      <c r="AA68" s="9"/>
      <c r="AB68" s="9"/>
      <c r="AC68" s="9"/>
      <c r="AD68" s="9"/>
      <c r="AE68" s="9"/>
    </row>
    <row r="69" s="9" customFormat="1" ht="24.96" customHeight="1">
      <c r="A69" s="9"/>
      <c r="B69" s="177"/>
      <c r="C69" s="178"/>
      <c r="D69" s="179" t="s">
        <v>589</v>
      </c>
      <c r="E69" s="180"/>
      <c r="F69" s="180"/>
      <c r="G69" s="180"/>
      <c r="H69" s="180"/>
      <c r="I69" s="181"/>
      <c r="J69" s="182">
        <f>J177</f>
        <v>0</v>
      </c>
      <c r="K69" s="178"/>
      <c r="L69" s="183"/>
      <c r="S69" s="9"/>
      <c r="T69" s="9"/>
      <c r="U69" s="9"/>
      <c r="V69" s="9"/>
      <c r="W69" s="9"/>
      <c r="X69" s="9"/>
      <c r="Y69" s="9"/>
      <c r="Z69" s="9"/>
      <c r="AA69" s="9"/>
      <c r="AB69" s="9"/>
      <c r="AC69" s="9"/>
      <c r="AD69" s="9"/>
      <c r="AE69" s="9"/>
    </row>
    <row r="70" s="9" customFormat="1" ht="24.96" customHeight="1">
      <c r="A70" s="9"/>
      <c r="B70" s="177"/>
      <c r="C70" s="178"/>
      <c r="D70" s="179" t="s">
        <v>590</v>
      </c>
      <c r="E70" s="180"/>
      <c r="F70" s="180"/>
      <c r="G70" s="180"/>
      <c r="H70" s="180"/>
      <c r="I70" s="181"/>
      <c r="J70" s="182">
        <f>J211</f>
        <v>0</v>
      </c>
      <c r="K70" s="178"/>
      <c r="L70" s="183"/>
      <c r="S70" s="9"/>
      <c r="T70" s="9"/>
      <c r="U70" s="9"/>
      <c r="V70" s="9"/>
      <c r="W70" s="9"/>
      <c r="X70" s="9"/>
      <c r="Y70" s="9"/>
      <c r="Z70" s="9"/>
      <c r="AA70" s="9"/>
      <c r="AB70" s="9"/>
      <c r="AC70" s="9"/>
      <c r="AD70" s="9"/>
      <c r="AE70" s="9"/>
    </row>
    <row r="71" s="9" customFormat="1" ht="24.96" customHeight="1">
      <c r="A71" s="9"/>
      <c r="B71" s="177"/>
      <c r="C71" s="178"/>
      <c r="D71" s="179" t="s">
        <v>591</v>
      </c>
      <c r="E71" s="180"/>
      <c r="F71" s="180"/>
      <c r="G71" s="180"/>
      <c r="H71" s="180"/>
      <c r="I71" s="181"/>
      <c r="J71" s="182">
        <f>J215</f>
        <v>0</v>
      </c>
      <c r="K71" s="178"/>
      <c r="L71" s="183"/>
      <c r="S71" s="9"/>
      <c r="T71" s="9"/>
      <c r="U71" s="9"/>
      <c r="V71" s="9"/>
      <c r="W71" s="9"/>
      <c r="X71" s="9"/>
      <c r="Y71" s="9"/>
      <c r="Z71" s="9"/>
      <c r="AA71" s="9"/>
      <c r="AB71" s="9"/>
      <c r="AC71" s="9"/>
      <c r="AD71" s="9"/>
      <c r="AE71" s="9"/>
    </row>
    <row r="72" s="9" customFormat="1" ht="24.96" customHeight="1">
      <c r="A72" s="9"/>
      <c r="B72" s="177"/>
      <c r="C72" s="178"/>
      <c r="D72" s="179" t="s">
        <v>592</v>
      </c>
      <c r="E72" s="180"/>
      <c r="F72" s="180"/>
      <c r="G72" s="180"/>
      <c r="H72" s="180"/>
      <c r="I72" s="181"/>
      <c r="J72" s="182">
        <f>J218</f>
        <v>0</v>
      </c>
      <c r="K72" s="178"/>
      <c r="L72" s="183"/>
      <c r="S72" s="9"/>
      <c r="T72" s="9"/>
      <c r="U72" s="9"/>
      <c r="V72" s="9"/>
      <c r="W72" s="9"/>
      <c r="X72" s="9"/>
      <c r="Y72" s="9"/>
      <c r="Z72" s="9"/>
      <c r="AA72" s="9"/>
      <c r="AB72" s="9"/>
      <c r="AC72" s="9"/>
      <c r="AD72" s="9"/>
      <c r="AE72" s="9"/>
    </row>
    <row r="73" s="9" customFormat="1" ht="24.96" customHeight="1">
      <c r="A73" s="9"/>
      <c r="B73" s="177"/>
      <c r="C73" s="178"/>
      <c r="D73" s="179" t="s">
        <v>593</v>
      </c>
      <c r="E73" s="180"/>
      <c r="F73" s="180"/>
      <c r="G73" s="180"/>
      <c r="H73" s="180"/>
      <c r="I73" s="181"/>
      <c r="J73" s="182">
        <f>J225</f>
        <v>0</v>
      </c>
      <c r="K73" s="178"/>
      <c r="L73" s="183"/>
      <c r="S73" s="9"/>
      <c r="T73" s="9"/>
      <c r="U73" s="9"/>
      <c r="V73" s="9"/>
      <c r="W73" s="9"/>
      <c r="X73" s="9"/>
      <c r="Y73" s="9"/>
      <c r="Z73" s="9"/>
      <c r="AA73" s="9"/>
      <c r="AB73" s="9"/>
      <c r="AC73" s="9"/>
      <c r="AD73" s="9"/>
      <c r="AE73" s="9"/>
    </row>
    <row r="74" s="9" customFormat="1" ht="24.96" customHeight="1">
      <c r="A74" s="9"/>
      <c r="B74" s="177"/>
      <c r="C74" s="178"/>
      <c r="D74" s="179" t="s">
        <v>594</v>
      </c>
      <c r="E74" s="180"/>
      <c r="F74" s="180"/>
      <c r="G74" s="180"/>
      <c r="H74" s="180"/>
      <c r="I74" s="181"/>
      <c r="J74" s="182">
        <f>J235</f>
        <v>0</v>
      </c>
      <c r="K74" s="178"/>
      <c r="L74" s="183"/>
      <c r="S74" s="9"/>
      <c r="T74" s="9"/>
      <c r="U74" s="9"/>
      <c r="V74" s="9"/>
      <c r="W74" s="9"/>
      <c r="X74" s="9"/>
      <c r="Y74" s="9"/>
      <c r="Z74" s="9"/>
      <c r="AA74" s="9"/>
      <c r="AB74" s="9"/>
      <c r="AC74" s="9"/>
      <c r="AD74" s="9"/>
      <c r="AE74" s="9"/>
    </row>
    <row r="75" s="9" customFormat="1" ht="24.96" customHeight="1">
      <c r="A75" s="9"/>
      <c r="B75" s="177"/>
      <c r="C75" s="178"/>
      <c r="D75" s="179" t="s">
        <v>595</v>
      </c>
      <c r="E75" s="180"/>
      <c r="F75" s="180"/>
      <c r="G75" s="180"/>
      <c r="H75" s="180"/>
      <c r="I75" s="181"/>
      <c r="J75" s="182">
        <f>J237</f>
        <v>0</v>
      </c>
      <c r="K75" s="178"/>
      <c r="L75" s="183"/>
      <c r="S75" s="9"/>
      <c r="T75" s="9"/>
      <c r="U75" s="9"/>
      <c r="V75" s="9"/>
      <c r="W75" s="9"/>
      <c r="X75" s="9"/>
      <c r="Y75" s="9"/>
      <c r="Z75" s="9"/>
      <c r="AA75" s="9"/>
      <c r="AB75" s="9"/>
      <c r="AC75" s="9"/>
      <c r="AD75" s="9"/>
      <c r="AE75" s="9"/>
    </row>
    <row r="76" s="9" customFormat="1" ht="24.96" customHeight="1">
      <c r="A76" s="9"/>
      <c r="B76" s="177"/>
      <c r="C76" s="178"/>
      <c r="D76" s="179" t="s">
        <v>596</v>
      </c>
      <c r="E76" s="180"/>
      <c r="F76" s="180"/>
      <c r="G76" s="180"/>
      <c r="H76" s="180"/>
      <c r="I76" s="181"/>
      <c r="J76" s="182">
        <f>J247</f>
        <v>0</v>
      </c>
      <c r="K76" s="178"/>
      <c r="L76" s="183"/>
      <c r="S76" s="9"/>
      <c r="T76" s="9"/>
      <c r="U76" s="9"/>
      <c r="V76" s="9"/>
      <c r="W76" s="9"/>
      <c r="X76" s="9"/>
      <c r="Y76" s="9"/>
      <c r="Z76" s="9"/>
      <c r="AA76" s="9"/>
      <c r="AB76" s="9"/>
      <c r="AC76" s="9"/>
      <c r="AD76" s="9"/>
      <c r="AE76" s="9"/>
    </row>
    <row r="77" s="2" customFormat="1" ht="21.84"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60"/>
      <c r="C78" s="61"/>
      <c r="D78" s="61"/>
      <c r="E78" s="61"/>
      <c r="F78" s="61"/>
      <c r="G78" s="61"/>
      <c r="H78" s="61"/>
      <c r="I78" s="167"/>
      <c r="J78" s="61"/>
      <c r="K78" s="61"/>
      <c r="L78" s="138"/>
      <c r="S78" s="39"/>
      <c r="T78" s="39"/>
      <c r="U78" s="39"/>
      <c r="V78" s="39"/>
      <c r="W78" s="39"/>
      <c r="X78" s="39"/>
      <c r="Y78" s="39"/>
      <c r="Z78" s="39"/>
      <c r="AA78" s="39"/>
      <c r="AB78" s="39"/>
      <c r="AC78" s="39"/>
      <c r="AD78" s="39"/>
      <c r="AE78" s="39"/>
    </row>
    <row r="82" s="2" customFormat="1" ht="6.96" customHeight="1">
      <c r="A82" s="39"/>
      <c r="B82" s="62"/>
      <c r="C82" s="63"/>
      <c r="D82" s="63"/>
      <c r="E82" s="63"/>
      <c r="F82" s="63"/>
      <c r="G82" s="63"/>
      <c r="H82" s="63"/>
      <c r="I82" s="170"/>
      <c r="J82" s="63"/>
      <c r="K82" s="63"/>
      <c r="L82" s="138"/>
      <c r="S82" s="39"/>
      <c r="T82" s="39"/>
      <c r="U82" s="39"/>
      <c r="V82" s="39"/>
      <c r="W82" s="39"/>
      <c r="X82" s="39"/>
      <c r="Y82" s="39"/>
      <c r="Z82" s="39"/>
      <c r="AA82" s="39"/>
      <c r="AB82" s="39"/>
      <c r="AC82" s="39"/>
      <c r="AD82" s="39"/>
      <c r="AE82" s="39"/>
    </row>
    <row r="83" s="2" customFormat="1" ht="24.96" customHeight="1">
      <c r="A83" s="39"/>
      <c r="B83" s="40"/>
      <c r="C83" s="24" t="s">
        <v>117</v>
      </c>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2" customHeight="1">
      <c r="A85" s="39"/>
      <c r="B85" s="40"/>
      <c r="C85" s="33" t="s">
        <v>16</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16.5" customHeight="1">
      <c r="A86" s="39"/>
      <c r="B86" s="40"/>
      <c r="C86" s="41"/>
      <c r="D86" s="41"/>
      <c r="E86" s="171" t="str">
        <f>E7</f>
        <v>Oprava osvětlení a silnoproudých zařízení v žst. Rakšice</v>
      </c>
      <c r="F86" s="33"/>
      <c r="G86" s="33"/>
      <c r="H86" s="33"/>
      <c r="I86" s="137"/>
      <c r="J86" s="41"/>
      <c r="K86" s="41"/>
      <c r="L86" s="138"/>
      <c r="S86" s="39"/>
      <c r="T86" s="39"/>
      <c r="U86" s="39"/>
      <c r="V86" s="39"/>
      <c r="W86" s="39"/>
      <c r="X86" s="39"/>
      <c r="Y86" s="39"/>
      <c r="Z86" s="39"/>
      <c r="AA86" s="39"/>
      <c r="AB86" s="39"/>
      <c r="AC86" s="39"/>
      <c r="AD86" s="39"/>
      <c r="AE86" s="39"/>
    </row>
    <row r="87" s="2" customFormat="1" ht="12" customHeight="1">
      <c r="A87" s="39"/>
      <c r="B87" s="40"/>
      <c r="C87" s="33" t="s">
        <v>101</v>
      </c>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6.5" customHeight="1">
      <c r="A88" s="39"/>
      <c r="B88" s="40"/>
      <c r="C88" s="41"/>
      <c r="D88" s="41"/>
      <c r="E88" s="70" t="str">
        <f>E9</f>
        <v>D.1.1 - Architektonicko stavební řešení</v>
      </c>
      <c r="F88" s="41"/>
      <c r="G88" s="41"/>
      <c r="H88" s="41"/>
      <c r="I88" s="137"/>
      <c r="J88" s="41"/>
      <c r="K88" s="41"/>
      <c r="L88" s="138"/>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F12</f>
        <v>žst. Rakšice</v>
      </c>
      <c r="G90" s="41"/>
      <c r="H90" s="41"/>
      <c r="I90" s="141" t="s">
        <v>23</v>
      </c>
      <c r="J90" s="73" t="str">
        <f>IF(J12="","",J12)</f>
        <v>11. 5. 2020</v>
      </c>
      <c r="K90" s="41"/>
      <c r="L90" s="138"/>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E15</f>
        <v>Správa železnic, s.o., OŘ Brno</v>
      </c>
      <c r="G92" s="41"/>
      <c r="H92" s="41"/>
      <c r="I92" s="141" t="s">
        <v>31</v>
      </c>
      <c r="J92" s="37" t="str">
        <f>E21</f>
        <v xml:space="preserve"> </v>
      </c>
      <c r="K92" s="41"/>
      <c r="L92" s="138"/>
      <c r="S92" s="39"/>
      <c r="T92" s="39"/>
      <c r="U92" s="39"/>
      <c r="V92" s="39"/>
      <c r="W92" s="39"/>
      <c r="X92" s="39"/>
      <c r="Y92" s="39"/>
      <c r="Z92" s="39"/>
      <c r="AA92" s="39"/>
      <c r="AB92" s="39"/>
      <c r="AC92" s="39"/>
      <c r="AD92" s="39"/>
      <c r="AE92" s="39"/>
    </row>
    <row r="93" s="2" customFormat="1" ht="15.15" customHeight="1">
      <c r="A93" s="39"/>
      <c r="B93" s="40"/>
      <c r="C93" s="33" t="s">
        <v>29</v>
      </c>
      <c r="D93" s="41"/>
      <c r="E93" s="41"/>
      <c r="F93" s="28" t="str">
        <f>IF(E18="","",E18)</f>
        <v>Vyplň údaj</v>
      </c>
      <c r="G93" s="41"/>
      <c r="H93" s="41"/>
      <c r="I93" s="141" t="s">
        <v>34</v>
      </c>
      <c r="J93" s="37" t="str">
        <f>E24</f>
        <v>RPE, s.r.o.</v>
      </c>
      <c r="K93" s="41"/>
      <c r="L93" s="138"/>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137"/>
      <c r="J94" s="41"/>
      <c r="K94" s="41"/>
      <c r="L94" s="138"/>
      <c r="S94" s="39"/>
      <c r="T94" s="39"/>
      <c r="U94" s="39"/>
      <c r="V94" s="39"/>
      <c r="W94" s="39"/>
      <c r="X94" s="39"/>
      <c r="Y94" s="39"/>
      <c r="Z94" s="39"/>
      <c r="AA94" s="39"/>
      <c r="AB94" s="39"/>
      <c r="AC94" s="39"/>
      <c r="AD94" s="39"/>
      <c r="AE94" s="39"/>
    </row>
    <row r="95" s="11" customFormat="1" ht="29.28" customHeight="1">
      <c r="A95" s="191"/>
      <c r="B95" s="192"/>
      <c r="C95" s="193" t="s">
        <v>118</v>
      </c>
      <c r="D95" s="194" t="s">
        <v>57</v>
      </c>
      <c r="E95" s="194" t="s">
        <v>53</v>
      </c>
      <c r="F95" s="194" t="s">
        <v>54</v>
      </c>
      <c r="G95" s="194" t="s">
        <v>119</v>
      </c>
      <c r="H95" s="194" t="s">
        <v>120</v>
      </c>
      <c r="I95" s="195" t="s">
        <v>121</v>
      </c>
      <c r="J95" s="194" t="s">
        <v>105</v>
      </c>
      <c r="K95" s="196" t="s">
        <v>122</v>
      </c>
      <c r="L95" s="197"/>
      <c r="M95" s="93" t="s">
        <v>19</v>
      </c>
      <c r="N95" s="94" t="s">
        <v>42</v>
      </c>
      <c r="O95" s="94" t="s">
        <v>123</v>
      </c>
      <c r="P95" s="94" t="s">
        <v>124</v>
      </c>
      <c r="Q95" s="94" t="s">
        <v>125</v>
      </c>
      <c r="R95" s="94" t="s">
        <v>126</v>
      </c>
      <c r="S95" s="94" t="s">
        <v>127</v>
      </c>
      <c r="T95" s="95" t="s">
        <v>128</v>
      </c>
      <c r="U95" s="191"/>
      <c r="V95" s="191"/>
      <c r="W95" s="191"/>
      <c r="X95" s="191"/>
      <c r="Y95" s="191"/>
      <c r="Z95" s="191"/>
      <c r="AA95" s="191"/>
      <c r="AB95" s="191"/>
      <c r="AC95" s="191"/>
      <c r="AD95" s="191"/>
      <c r="AE95" s="191"/>
    </row>
    <row r="96" s="2" customFormat="1" ht="22.8" customHeight="1">
      <c r="A96" s="39"/>
      <c r="B96" s="40"/>
      <c r="C96" s="100" t="s">
        <v>129</v>
      </c>
      <c r="D96" s="41"/>
      <c r="E96" s="41"/>
      <c r="F96" s="41"/>
      <c r="G96" s="41"/>
      <c r="H96" s="41"/>
      <c r="I96" s="137"/>
      <c r="J96" s="198">
        <f>BK96</f>
        <v>0</v>
      </c>
      <c r="K96" s="41"/>
      <c r="L96" s="45"/>
      <c r="M96" s="96"/>
      <c r="N96" s="199"/>
      <c r="O96" s="97"/>
      <c r="P96" s="200">
        <f>P97+P117+P119+P122+P136+P141+P159+P163+P168+P177+P211+P215+P218+P225+P235+P237+P247</f>
        <v>0</v>
      </c>
      <c r="Q96" s="97"/>
      <c r="R96" s="200">
        <f>R97+R117+R119+R122+R136+R141+R159+R163+R168+R177+R211+R215+R218+R225+R235+R237+R247</f>
        <v>10.153323589999999</v>
      </c>
      <c r="S96" s="97"/>
      <c r="T96" s="201">
        <f>T97+T117+T119+T122+T136+T141+T159+T163+T168+T177+T211+T215+T218+T225+T235+T237+T247</f>
        <v>12.067955000000003</v>
      </c>
      <c r="U96" s="39"/>
      <c r="V96" s="39"/>
      <c r="W96" s="39"/>
      <c r="X96" s="39"/>
      <c r="Y96" s="39"/>
      <c r="Z96" s="39"/>
      <c r="AA96" s="39"/>
      <c r="AB96" s="39"/>
      <c r="AC96" s="39"/>
      <c r="AD96" s="39"/>
      <c r="AE96" s="39"/>
      <c r="AT96" s="18" t="s">
        <v>71</v>
      </c>
      <c r="AU96" s="18" t="s">
        <v>106</v>
      </c>
      <c r="BK96" s="202">
        <f>BK97+BK117+BK119+BK122+BK136+BK141+BK159+BK163+BK168+BK177+BK211+BK215+BK218+BK225+BK235+BK237+BK247</f>
        <v>0</v>
      </c>
    </row>
    <row r="97" s="12" customFormat="1" ht="25.92" customHeight="1">
      <c r="A97" s="12"/>
      <c r="B97" s="203"/>
      <c r="C97" s="204"/>
      <c r="D97" s="205" t="s">
        <v>71</v>
      </c>
      <c r="E97" s="206" t="s">
        <v>132</v>
      </c>
      <c r="F97" s="206" t="s">
        <v>597</v>
      </c>
      <c r="G97" s="204"/>
      <c r="H97" s="204"/>
      <c r="I97" s="207"/>
      <c r="J97" s="208">
        <f>BK97</f>
        <v>0</v>
      </c>
      <c r="K97" s="204"/>
      <c r="L97" s="209"/>
      <c r="M97" s="210"/>
      <c r="N97" s="211"/>
      <c r="O97" s="211"/>
      <c r="P97" s="212">
        <f>SUM(P98:P116)</f>
        <v>0</v>
      </c>
      <c r="Q97" s="211"/>
      <c r="R97" s="212">
        <f>SUM(R98:R116)</f>
        <v>3.0086567500000005</v>
      </c>
      <c r="S97" s="211"/>
      <c r="T97" s="213">
        <f>SUM(T98:T116)</f>
        <v>0</v>
      </c>
      <c r="U97" s="12"/>
      <c r="V97" s="12"/>
      <c r="W97" s="12"/>
      <c r="X97" s="12"/>
      <c r="Y97" s="12"/>
      <c r="Z97" s="12"/>
      <c r="AA97" s="12"/>
      <c r="AB97" s="12"/>
      <c r="AC97" s="12"/>
      <c r="AD97" s="12"/>
      <c r="AE97" s="12"/>
      <c r="AR97" s="214" t="s">
        <v>80</v>
      </c>
      <c r="AT97" s="215" t="s">
        <v>71</v>
      </c>
      <c r="AU97" s="215" t="s">
        <v>72</v>
      </c>
      <c r="AY97" s="214" t="s">
        <v>133</v>
      </c>
      <c r="BK97" s="216">
        <f>SUM(BK98:BK116)</f>
        <v>0</v>
      </c>
    </row>
    <row r="98" s="2" customFormat="1" ht="21.75" customHeight="1">
      <c r="A98" s="39"/>
      <c r="B98" s="40"/>
      <c r="C98" s="219" t="s">
        <v>80</v>
      </c>
      <c r="D98" s="219" t="s">
        <v>136</v>
      </c>
      <c r="E98" s="220" t="s">
        <v>598</v>
      </c>
      <c r="F98" s="221" t="s">
        <v>599</v>
      </c>
      <c r="G98" s="222" t="s">
        <v>223</v>
      </c>
      <c r="H98" s="223">
        <v>0.55500000000000005</v>
      </c>
      <c r="I98" s="224"/>
      <c r="J98" s="225">
        <f>ROUND(I98*H98,2)</f>
        <v>0</v>
      </c>
      <c r="K98" s="221" t="s">
        <v>202</v>
      </c>
      <c r="L98" s="45"/>
      <c r="M98" s="226" t="s">
        <v>19</v>
      </c>
      <c r="N98" s="227" t="s">
        <v>43</v>
      </c>
      <c r="O98" s="85"/>
      <c r="P98" s="228">
        <f>O98*H98</f>
        <v>0</v>
      </c>
      <c r="Q98" s="228">
        <v>1.3271500000000001</v>
      </c>
      <c r="R98" s="228">
        <f>Q98*H98</f>
        <v>0.73656825000000015</v>
      </c>
      <c r="S98" s="228">
        <v>0</v>
      </c>
      <c r="T98" s="229">
        <f>S98*H98</f>
        <v>0</v>
      </c>
      <c r="U98" s="39"/>
      <c r="V98" s="39"/>
      <c r="W98" s="39"/>
      <c r="X98" s="39"/>
      <c r="Y98" s="39"/>
      <c r="Z98" s="39"/>
      <c r="AA98" s="39"/>
      <c r="AB98" s="39"/>
      <c r="AC98" s="39"/>
      <c r="AD98" s="39"/>
      <c r="AE98" s="39"/>
      <c r="AR98" s="230" t="s">
        <v>150</v>
      </c>
      <c r="AT98" s="230" t="s">
        <v>136</v>
      </c>
      <c r="AU98" s="230" t="s">
        <v>80</v>
      </c>
      <c r="AY98" s="18" t="s">
        <v>133</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150</v>
      </c>
      <c r="BM98" s="230" t="s">
        <v>600</v>
      </c>
    </row>
    <row r="99" s="13" customFormat="1">
      <c r="A99" s="13"/>
      <c r="B99" s="246"/>
      <c r="C99" s="247"/>
      <c r="D99" s="242" t="s">
        <v>240</v>
      </c>
      <c r="E99" s="248" t="s">
        <v>19</v>
      </c>
      <c r="F99" s="249" t="s">
        <v>601</v>
      </c>
      <c r="G99" s="247"/>
      <c r="H99" s="250">
        <v>0.55500000000000005</v>
      </c>
      <c r="I99" s="251"/>
      <c r="J99" s="247"/>
      <c r="K99" s="247"/>
      <c r="L99" s="252"/>
      <c r="M99" s="253"/>
      <c r="N99" s="254"/>
      <c r="O99" s="254"/>
      <c r="P99" s="254"/>
      <c r="Q99" s="254"/>
      <c r="R99" s="254"/>
      <c r="S99" s="254"/>
      <c r="T99" s="255"/>
      <c r="U99" s="13"/>
      <c r="V99" s="13"/>
      <c r="W99" s="13"/>
      <c r="X99" s="13"/>
      <c r="Y99" s="13"/>
      <c r="Z99" s="13"/>
      <c r="AA99" s="13"/>
      <c r="AB99" s="13"/>
      <c r="AC99" s="13"/>
      <c r="AD99" s="13"/>
      <c r="AE99" s="13"/>
      <c r="AT99" s="256" t="s">
        <v>240</v>
      </c>
      <c r="AU99" s="256" t="s">
        <v>80</v>
      </c>
      <c r="AV99" s="13" t="s">
        <v>82</v>
      </c>
      <c r="AW99" s="13" t="s">
        <v>33</v>
      </c>
      <c r="AX99" s="13" t="s">
        <v>72</v>
      </c>
      <c r="AY99" s="256" t="s">
        <v>133</v>
      </c>
    </row>
    <row r="100" s="14" customFormat="1">
      <c r="A100" s="14"/>
      <c r="B100" s="262"/>
      <c r="C100" s="263"/>
      <c r="D100" s="242" t="s">
        <v>240</v>
      </c>
      <c r="E100" s="264" t="s">
        <v>19</v>
      </c>
      <c r="F100" s="265" t="s">
        <v>602</v>
      </c>
      <c r="G100" s="263"/>
      <c r="H100" s="266">
        <v>0.55500000000000005</v>
      </c>
      <c r="I100" s="267"/>
      <c r="J100" s="263"/>
      <c r="K100" s="263"/>
      <c r="L100" s="268"/>
      <c r="M100" s="269"/>
      <c r="N100" s="270"/>
      <c r="O100" s="270"/>
      <c r="P100" s="270"/>
      <c r="Q100" s="270"/>
      <c r="R100" s="270"/>
      <c r="S100" s="270"/>
      <c r="T100" s="271"/>
      <c r="U100" s="14"/>
      <c r="V100" s="14"/>
      <c r="W100" s="14"/>
      <c r="X100" s="14"/>
      <c r="Y100" s="14"/>
      <c r="Z100" s="14"/>
      <c r="AA100" s="14"/>
      <c r="AB100" s="14"/>
      <c r="AC100" s="14"/>
      <c r="AD100" s="14"/>
      <c r="AE100" s="14"/>
      <c r="AT100" s="272" t="s">
        <v>240</v>
      </c>
      <c r="AU100" s="272" t="s">
        <v>80</v>
      </c>
      <c r="AV100" s="14" t="s">
        <v>150</v>
      </c>
      <c r="AW100" s="14" t="s">
        <v>33</v>
      </c>
      <c r="AX100" s="14" t="s">
        <v>80</v>
      </c>
      <c r="AY100" s="272" t="s">
        <v>133</v>
      </c>
    </row>
    <row r="101" s="2" customFormat="1" ht="21.75" customHeight="1">
      <c r="A101" s="39"/>
      <c r="B101" s="40"/>
      <c r="C101" s="219" t="s">
        <v>82</v>
      </c>
      <c r="D101" s="219" t="s">
        <v>136</v>
      </c>
      <c r="E101" s="220" t="s">
        <v>603</v>
      </c>
      <c r="F101" s="221" t="s">
        <v>604</v>
      </c>
      <c r="G101" s="222" t="s">
        <v>139</v>
      </c>
      <c r="H101" s="223">
        <v>7</v>
      </c>
      <c r="I101" s="224"/>
      <c r="J101" s="225">
        <f>ROUND(I101*H101,2)</f>
        <v>0</v>
      </c>
      <c r="K101" s="221" t="s">
        <v>202</v>
      </c>
      <c r="L101" s="45"/>
      <c r="M101" s="226" t="s">
        <v>19</v>
      </c>
      <c r="N101" s="227" t="s">
        <v>43</v>
      </c>
      <c r="O101" s="85"/>
      <c r="P101" s="228">
        <f>O101*H101</f>
        <v>0</v>
      </c>
      <c r="Q101" s="228">
        <v>0.02588</v>
      </c>
      <c r="R101" s="228">
        <f>Q101*H101</f>
        <v>0.18115999999999999</v>
      </c>
      <c r="S101" s="228">
        <v>0</v>
      </c>
      <c r="T101" s="229">
        <f>S101*H101</f>
        <v>0</v>
      </c>
      <c r="U101" s="39"/>
      <c r="V101" s="39"/>
      <c r="W101" s="39"/>
      <c r="X101" s="39"/>
      <c r="Y101" s="39"/>
      <c r="Z101" s="39"/>
      <c r="AA101" s="39"/>
      <c r="AB101" s="39"/>
      <c r="AC101" s="39"/>
      <c r="AD101" s="39"/>
      <c r="AE101" s="39"/>
      <c r="AR101" s="230" t="s">
        <v>150</v>
      </c>
      <c r="AT101" s="230" t="s">
        <v>136</v>
      </c>
      <c r="AU101" s="230" t="s">
        <v>80</v>
      </c>
      <c r="AY101" s="18" t="s">
        <v>133</v>
      </c>
      <c r="BE101" s="231">
        <f>IF(N101="základní",J101,0)</f>
        <v>0</v>
      </c>
      <c r="BF101" s="231">
        <f>IF(N101="snížená",J101,0)</f>
        <v>0</v>
      </c>
      <c r="BG101" s="231">
        <f>IF(N101="zákl. přenesená",J101,0)</f>
        <v>0</v>
      </c>
      <c r="BH101" s="231">
        <f>IF(N101="sníž. přenesená",J101,0)</f>
        <v>0</v>
      </c>
      <c r="BI101" s="231">
        <f>IF(N101="nulová",J101,0)</f>
        <v>0</v>
      </c>
      <c r="BJ101" s="18" t="s">
        <v>80</v>
      </c>
      <c r="BK101" s="231">
        <f>ROUND(I101*H101,2)</f>
        <v>0</v>
      </c>
      <c r="BL101" s="18" t="s">
        <v>150</v>
      </c>
      <c r="BM101" s="230" t="s">
        <v>160</v>
      </c>
    </row>
    <row r="102" s="2" customFormat="1">
      <c r="A102" s="39"/>
      <c r="B102" s="40"/>
      <c r="C102" s="41"/>
      <c r="D102" s="242" t="s">
        <v>205</v>
      </c>
      <c r="E102" s="41"/>
      <c r="F102" s="243" t="s">
        <v>605</v>
      </c>
      <c r="G102" s="41"/>
      <c r="H102" s="41"/>
      <c r="I102" s="137"/>
      <c r="J102" s="41"/>
      <c r="K102" s="41"/>
      <c r="L102" s="45"/>
      <c r="M102" s="244"/>
      <c r="N102" s="245"/>
      <c r="O102" s="85"/>
      <c r="P102" s="85"/>
      <c r="Q102" s="85"/>
      <c r="R102" s="85"/>
      <c r="S102" s="85"/>
      <c r="T102" s="86"/>
      <c r="U102" s="39"/>
      <c r="V102" s="39"/>
      <c r="W102" s="39"/>
      <c r="X102" s="39"/>
      <c r="Y102" s="39"/>
      <c r="Z102" s="39"/>
      <c r="AA102" s="39"/>
      <c r="AB102" s="39"/>
      <c r="AC102" s="39"/>
      <c r="AD102" s="39"/>
      <c r="AE102" s="39"/>
      <c r="AT102" s="18" t="s">
        <v>205</v>
      </c>
      <c r="AU102" s="18" t="s">
        <v>80</v>
      </c>
    </row>
    <row r="103" s="13" customFormat="1">
      <c r="A103" s="13"/>
      <c r="B103" s="246"/>
      <c r="C103" s="247"/>
      <c r="D103" s="242" t="s">
        <v>240</v>
      </c>
      <c r="E103" s="248" t="s">
        <v>19</v>
      </c>
      <c r="F103" s="249" t="s">
        <v>606</v>
      </c>
      <c r="G103" s="247"/>
      <c r="H103" s="250">
        <v>7</v>
      </c>
      <c r="I103" s="251"/>
      <c r="J103" s="247"/>
      <c r="K103" s="247"/>
      <c r="L103" s="252"/>
      <c r="M103" s="253"/>
      <c r="N103" s="254"/>
      <c r="O103" s="254"/>
      <c r="P103" s="254"/>
      <c r="Q103" s="254"/>
      <c r="R103" s="254"/>
      <c r="S103" s="254"/>
      <c r="T103" s="255"/>
      <c r="U103" s="13"/>
      <c r="V103" s="13"/>
      <c r="W103" s="13"/>
      <c r="X103" s="13"/>
      <c r="Y103" s="13"/>
      <c r="Z103" s="13"/>
      <c r="AA103" s="13"/>
      <c r="AB103" s="13"/>
      <c r="AC103" s="13"/>
      <c r="AD103" s="13"/>
      <c r="AE103" s="13"/>
      <c r="AT103" s="256" t="s">
        <v>240</v>
      </c>
      <c r="AU103" s="256" t="s">
        <v>80</v>
      </c>
      <c r="AV103" s="13" t="s">
        <v>82</v>
      </c>
      <c r="AW103" s="13" t="s">
        <v>33</v>
      </c>
      <c r="AX103" s="13" t="s">
        <v>72</v>
      </c>
      <c r="AY103" s="256" t="s">
        <v>133</v>
      </c>
    </row>
    <row r="104" s="14" customFormat="1">
      <c r="A104" s="14"/>
      <c r="B104" s="262"/>
      <c r="C104" s="263"/>
      <c r="D104" s="242" t="s">
        <v>240</v>
      </c>
      <c r="E104" s="264" t="s">
        <v>19</v>
      </c>
      <c r="F104" s="265" t="s">
        <v>602</v>
      </c>
      <c r="G104" s="263"/>
      <c r="H104" s="266">
        <v>7</v>
      </c>
      <c r="I104" s="267"/>
      <c r="J104" s="263"/>
      <c r="K104" s="263"/>
      <c r="L104" s="268"/>
      <c r="M104" s="269"/>
      <c r="N104" s="270"/>
      <c r="O104" s="270"/>
      <c r="P104" s="270"/>
      <c r="Q104" s="270"/>
      <c r="R104" s="270"/>
      <c r="S104" s="270"/>
      <c r="T104" s="271"/>
      <c r="U104" s="14"/>
      <c r="V104" s="14"/>
      <c r="W104" s="14"/>
      <c r="X104" s="14"/>
      <c r="Y104" s="14"/>
      <c r="Z104" s="14"/>
      <c r="AA104" s="14"/>
      <c r="AB104" s="14"/>
      <c r="AC104" s="14"/>
      <c r="AD104" s="14"/>
      <c r="AE104" s="14"/>
      <c r="AT104" s="272" t="s">
        <v>240</v>
      </c>
      <c r="AU104" s="272" t="s">
        <v>80</v>
      </c>
      <c r="AV104" s="14" t="s">
        <v>150</v>
      </c>
      <c r="AW104" s="14" t="s">
        <v>33</v>
      </c>
      <c r="AX104" s="14" t="s">
        <v>80</v>
      </c>
      <c r="AY104" s="272" t="s">
        <v>133</v>
      </c>
    </row>
    <row r="105" s="2" customFormat="1" ht="16.5" customHeight="1">
      <c r="A105" s="39"/>
      <c r="B105" s="40"/>
      <c r="C105" s="232" t="s">
        <v>132</v>
      </c>
      <c r="D105" s="232" t="s">
        <v>130</v>
      </c>
      <c r="E105" s="233" t="s">
        <v>607</v>
      </c>
      <c r="F105" s="234" t="s">
        <v>608</v>
      </c>
      <c r="G105" s="235" t="s">
        <v>139</v>
      </c>
      <c r="H105" s="236">
        <v>1</v>
      </c>
      <c r="I105" s="237"/>
      <c r="J105" s="238">
        <f>ROUND(I105*H105,2)</f>
        <v>0</v>
      </c>
      <c r="K105" s="234" t="s">
        <v>202</v>
      </c>
      <c r="L105" s="239"/>
      <c r="M105" s="240" t="s">
        <v>19</v>
      </c>
      <c r="N105" s="241" t="s">
        <v>43</v>
      </c>
      <c r="O105" s="85"/>
      <c r="P105" s="228">
        <f>O105*H105</f>
        <v>0</v>
      </c>
      <c r="Q105" s="228">
        <v>0.023</v>
      </c>
      <c r="R105" s="228">
        <f>Q105*H105</f>
        <v>0.023</v>
      </c>
      <c r="S105" s="228">
        <v>0</v>
      </c>
      <c r="T105" s="229">
        <f>S105*H105</f>
        <v>0</v>
      </c>
      <c r="U105" s="39"/>
      <c r="V105" s="39"/>
      <c r="W105" s="39"/>
      <c r="X105" s="39"/>
      <c r="Y105" s="39"/>
      <c r="Z105" s="39"/>
      <c r="AA105" s="39"/>
      <c r="AB105" s="39"/>
      <c r="AC105" s="39"/>
      <c r="AD105" s="39"/>
      <c r="AE105" s="39"/>
      <c r="AR105" s="230" t="s">
        <v>168</v>
      </c>
      <c r="AT105" s="230" t="s">
        <v>130</v>
      </c>
      <c r="AU105" s="230" t="s">
        <v>80</v>
      </c>
      <c r="AY105" s="18" t="s">
        <v>133</v>
      </c>
      <c r="BE105" s="231">
        <f>IF(N105="základní",J105,0)</f>
        <v>0</v>
      </c>
      <c r="BF105" s="231">
        <f>IF(N105="snížená",J105,0)</f>
        <v>0</v>
      </c>
      <c r="BG105" s="231">
        <f>IF(N105="zákl. přenesená",J105,0)</f>
        <v>0</v>
      </c>
      <c r="BH105" s="231">
        <f>IF(N105="sníž. přenesená",J105,0)</f>
        <v>0</v>
      </c>
      <c r="BI105" s="231">
        <f>IF(N105="nulová",J105,0)</f>
        <v>0</v>
      </c>
      <c r="BJ105" s="18" t="s">
        <v>80</v>
      </c>
      <c r="BK105" s="231">
        <f>ROUND(I105*H105,2)</f>
        <v>0</v>
      </c>
      <c r="BL105" s="18" t="s">
        <v>150</v>
      </c>
      <c r="BM105" s="230" t="s">
        <v>609</v>
      </c>
    </row>
    <row r="106" s="2" customFormat="1" ht="16.5" customHeight="1">
      <c r="A106" s="39"/>
      <c r="B106" s="40"/>
      <c r="C106" s="232" t="s">
        <v>150</v>
      </c>
      <c r="D106" s="232" t="s">
        <v>130</v>
      </c>
      <c r="E106" s="233" t="s">
        <v>610</v>
      </c>
      <c r="F106" s="234" t="s">
        <v>611</v>
      </c>
      <c r="G106" s="235" t="s">
        <v>232</v>
      </c>
      <c r="H106" s="236">
        <v>18.573</v>
      </c>
      <c r="I106" s="237"/>
      <c r="J106" s="238">
        <f>ROUND(I106*H106,2)</f>
        <v>0</v>
      </c>
      <c r="K106" s="234" t="s">
        <v>202</v>
      </c>
      <c r="L106" s="239"/>
      <c r="M106" s="240" t="s">
        <v>19</v>
      </c>
      <c r="N106" s="241" t="s">
        <v>43</v>
      </c>
      <c r="O106" s="85"/>
      <c r="P106" s="228">
        <f>O106*H106</f>
        <v>0</v>
      </c>
      <c r="Q106" s="228">
        <v>0.082000000000000003</v>
      </c>
      <c r="R106" s="228">
        <f>Q106*H106</f>
        <v>1.5229860000000002</v>
      </c>
      <c r="S106" s="228">
        <v>0</v>
      </c>
      <c r="T106" s="229">
        <f>S106*H106</f>
        <v>0</v>
      </c>
      <c r="U106" s="39"/>
      <c r="V106" s="39"/>
      <c r="W106" s="39"/>
      <c r="X106" s="39"/>
      <c r="Y106" s="39"/>
      <c r="Z106" s="39"/>
      <c r="AA106" s="39"/>
      <c r="AB106" s="39"/>
      <c r="AC106" s="39"/>
      <c r="AD106" s="39"/>
      <c r="AE106" s="39"/>
      <c r="AR106" s="230" t="s">
        <v>168</v>
      </c>
      <c r="AT106" s="230" t="s">
        <v>130</v>
      </c>
      <c r="AU106" s="230" t="s">
        <v>80</v>
      </c>
      <c r="AY106" s="18" t="s">
        <v>133</v>
      </c>
      <c r="BE106" s="231">
        <f>IF(N106="základní",J106,0)</f>
        <v>0</v>
      </c>
      <c r="BF106" s="231">
        <f>IF(N106="snížená",J106,0)</f>
        <v>0</v>
      </c>
      <c r="BG106" s="231">
        <f>IF(N106="zákl. přenesená",J106,0)</f>
        <v>0</v>
      </c>
      <c r="BH106" s="231">
        <f>IF(N106="sníž. přenesená",J106,0)</f>
        <v>0</v>
      </c>
      <c r="BI106" s="231">
        <f>IF(N106="nulová",J106,0)</f>
        <v>0</v>
      </c>
      <c r="BJ106" s="18" t="s">
        <v>80</v>
      </c>
      <c r="BK106" s="231">
        <f>ROUND(I106*H106,2)</f>
        <v>0</v>
      </c>
      <c r="BL106" s="18" t="s">
        <v>150</v>
      </c>
      <c r="BM106" s="230" t="s">
        <v>612</v>
      </c>
    </row>
    <row r="107" s="13" customFormat="1">
      <c r="A107" s="13"/>
      <c r="B107" s="246"/>
      <c r="C107" s="247"/>
      <c r="D107" s="242" t="s">
        <v>240</v>
      </c>
      <c r="E107" s="248" t="s">
        <v>19</v>
      </c>
      <c r="F107" s="249" t="s">
        <v>613</v>
      </c>
      <c r="G107" s="247"/>
      <c r="H107" s="250">
        <v>18.573</v>
      </c>
      <c r="I107" s="251"/>
      <c r="J107" s="247"/>
      <c r="K107" s="247"/>
      <c r="L107" s="252"/>
      <c r="M107" s="253"/>
      <c r="N107" s="254"/>
      <c r="O107" s="254"/>
      <c r="P107" s="254"/>
      <c r="Q107" s="254"/>
      <c r="R107" s="254"/>
      <c r="S107" s="254"/>
      <c r="T107" s="255"/>
      <c r="U107" s="13"/>
      <c r="V107" s="13"/>
      <c r="W107" s="13"/>
      <c r="X107" s="13"/>
      <c r="Y107" s="13"/>
      <c r="Z107" s="13"/>
      <c r="AA107" s="13"/>
      <c r="AB107" s="13"/>
      <c r="AC107" s="13"/>
      <c r="AD107" s="13"/>
      <c r="AE107" s="13"/>
      <c r="AT107" s="256" t="s">
        <v>240</v>
      </c>
      <c r="AU107" s="256" t="s">
        <v>80</v>
      </c>
      <c r="AV107" s="13" t="s">
        <v>82</v>
      </c>
      <c r="AW107" s="13" t="s">
        <v>33</v>
      </c>
      <c r="AX107" s="13" t="s">
        <v>72</v>
      </c>
      <c r="AY107" s="256" t="s">
        <v>133</v>
      </c>
    </row>
    <row r="108" s="14" customFormat="1">
      <c r="A108" s="14"/>
      <c r="B108" s="262"/>
      <c r="C108" s="263"/>
      <c r="D108" s="242" t="s">
        <v>240</v>
      </c>
      <c r="E108" s="264" t="s">
        <v>19</v>
      </c>
      <c r="F108" s="265" t="s">
        <v>602</v>
      </c>
      <c r="G108" s="263"/>
      <c r="H108" s="266">
        <v>18.573</v>
      </c>
      <c r="I108" s="267"/>
      <c r="J108" s="263"/>
      <c r="K108" s="263"/>
      <c r="L108" s="268"/>
      <c r="M108" s="269"/>
      <c r="N108" s="270"/>
      <c r="O108" s="270"/>
      <c r="P108" s="270"/>
      <c r="Q108" s="270"/>
      <c r="R108" s="270"/>
      <c r="S108" s="270"/>
      <c r="T108" s="271"/>
      <c r="U108" s="14"/>
      <c r="V108" s="14"/>
      <c r="W108" s="14"/>
      <c r="X108" s="14"/>
      <c r="Y108" s="14"/>
      <c r="Z108" s="14"/>
      <c r="AA108" s="14"/>
      <c r="AB108" s="14"/>
      <c r="AC108" s="14"/>
      <c r="AD108" s="14"/>
      <c r="AE108" s="14"/>
      <c r="AT108" s="272" t="s">
        <v>240</v>
      </c>
      <c r="AU108" s="272" t="s">
        <v>80</v>
      </c>
      <c r="AV108" s="14" t="s">
        <v>150</v>
      </c>
      <c r="AW108" s="14" t="s">
        <v>33</v>
      </c>
      <c r="AX108" s="14" t="s">
        <v>80</v>
      </c>
      <c r="AY108" s="272" t="s">
        <v>133</v>
      </c>
    </row>
    <row r="109" s="2" customFormat="1" ht="16.5" customHeight="1">
      <c r="A109" s="39"/>
      <c r="B109" s="40"/>
      <c r="C109" s="219" t="s">
        <v>156</v>
      </c>
      <c r="D109" s="219" t="s">
        <v>136</v>
      </c>
      <c r="E109" s="220" t="s">
        <v>614</v>
      </c>
      <c r="F109" s="221" t="s">
        <v>615</v>
      </c>
      <c r="G109" s="222" t="s">
        <v>259</v>
      </c>
      <c r="H109" s="223">
        <v>7.25</v>
      </c>
      <c r="I109" s="224"/>
      <c r="J109" s="225">
        <f>ROUND(I109*H109,2)</f>
        <v>0</v>
      </c>
      <c r="K109" s="221" t="s">
        <v>202</v>
      </c>
      <c r="L109" s="45"/>
      <c r="M109" s="226" t="s">
        <v>19</v>
      </c>
      <c r="N109" s="227" t="s">
        <v>43</v>
      </c>
      <c r="O109" s="85"/>
      <c r="P109" s="228">
        <f>O109*H109</f>
        <v>0</v>
      </c>
      <c r="Q109" s="228">
        <v>0.00012999999999999999</v>
      </c>
      <c r="R109" s="228">
        <f>Q109*H109</f>
        <v>0.00094249999999999987</v>
      </c>
      <c r="S109" s="228">
        <v>0</v>
      </c>
      <c r="T109" s="229">
        <f>S109*H109</f>
        <v>0</v>
      </c>
      <c r="U109" s="39"/>
      <c r="V109" s="39"/>
      <c r="W109" s="39"/>
      <c r="X109" s="39"/>
      <c r="Y109" s="39"/>
      <c r="Z109" s="39"/>
      <c r="AA109" s="39"/>
      <c r="AB109" s="39"/>
      <c r="AC109" s="39"/>
      <c r="AD109" s="39"/>
      <c r="AE109" s="39"/>
      <c r="AR109" s="230" t="s">
        <v>150</v>
      </c>
      <c r="AT109" s="230" t="s">
        <v>136</v>
      </c>
      <c r="AU109" s="230" t="s">
        <v>80</v>
      </c>
      <c r="AY109" s="18" t="s">
        <v>133</v>
      </c>
      <c r="BE109" s="231">
        <f>IF(N109="základní",J109,0)</f>
        <v>0</v>
      </c>
      <c r="BF109" s="231">
        <f>IF(N109="snížená",J109,0)</f>
        <v>0</v>
      </c>
      <c r="BG109" s="231">
        <f>IF(N109="zákl. přenesená",J109,0)</f>
        <v>0</v>
      </c>
      <c r="BH109" s="231">
        <f>IF(N109="sníž. přenesená",J109,0)</f>
        <v>0</v>
      </c>
      <c r="BI109" s="231">
        <f>IF(N109="nulová",J109,0)</f>
        <v>0</v>
      </c>
      <c r="BJ109" s="18" t="s">
        <v>80</v>
      </c>
      <c r="BK109" s="231">
        <f>ROUND(I109*H109,2)</f>
        <v>0</v>
      </c>
      <c r="BL109" s="18" t="s">
        <v>150</v>
      </c>
      <c r="BM109" s="230" t="s">
        <v>616</v>
      </c>
    </row>
    <row r="110" s="2" customFormat="1">
      <c r="A110" s="39"/>
      <c r="B110" s="40"/>
      <c r="C110" s="41"/>
      <c r="D110" s="242" t="s">
        <v>205</v>
      </c>
      <c r="E110" s="41"/>
      <c r="F110" s="243" t="s">
        <v>617</v>
      </c>
      <c r="G110" s="41"/>
      <c r="H110" s="41"/>
      <c r="I110" s="137"/>
      <c r="J110" s="41"/>
      <c r="K110" s="41"/>
      <c r="L110" s="45"/>
      <c r="M110" s="244"/>
      <c r="N110" s="245"/>
      <c r="O110" s="85"/>
      <c r="P110" s="85"/>
      <c r="Q110" s="85"/>
      <c r="R110" s="85"/>
      <c r="S110" s="85"/>
      <c r="T110" s="86"/>
      <c r="U110" s="39"/>
      <c r="V110" s="39"/>
      <c r="W110" s="39"/>
      <c r="X110" s="39"/>
      <c r="Y110" s="39"/>
      <c r="Z110" s="39"/>
      <c r="AA110" s="39"/>
      <c r="AB110" s="39"/>
      <c r="AC110" s="39"/>
      <c r="AD110" s="39"/>
      <c r="AE110" s="39"/>
      <c r="AT110" s="18" t="s">
        <v>205</v>
      </c>
      <c r="AU110" s="18" t="s">
        <v>80</v>
      </c>
    </row>
    <row r="111" s="13" customFormat="1">
      <c r="A111" s="13"/>
      <c r="B111" s="246"/>
      <c r="C111" s="247"/>
      <c r="D111" s="242" t="s">
        <v>240</v>
      </c>
      <c r="E111" s="248" t="s">
        <v>19</v>
      </c>
      <c r="F111" s="249" t="s">
        <v>618</v>
      </c>
      <c r="G111" s="247"/>
      <c r="H111" s="250">
        <v>7.25</v>
      </c>
      <c r="I111" s="251"/>
      <c r="J111" s="247"/>
      <c r="K111" s="247"/>
      <c r="L111" s="252"/>
      <c r="M111" s="253"/>
      <c r="N111" s="254"/>
      <c r="O111" s="254"/>
      <c r="P111" s="254"/>
      <c r="Q111" s="254"/>
      <c r="R111" s="254"/>
      <c r="S111" s="254"/>
      <c r="T111" s="255"/>
      <c r="U111" s="13"/>
      <c r="V111" s="13"/>
      <c r="W111" s="13"/>
      <c r="X111" s="13"/>
      <c r="Y111" s="13"/>
      <c r="Z111" s="13"/>
      <c r="AA111" s="13"/>
      <c r="AB111" s="13"/>
      <c r="AC111" s="13"/>
      <c r="AD111" s="13"/>
      <c r="AE111" s="13"/>
      <c r="AT111" s="256" t="s">
        <v>240</v>
      </c>
      <c r="AU111" s="256" t="s">
        <v>80</v>
      </c>
      <c r="AV111" s="13" t="s">
        <v>82</v>
      </c>
      <c r="AW111" s="13" t="s">
        <v>33</v>
      </c>
      <c r="AX111" s="13" t="s">
        <v>72</v>
      </c>
      <c r="AY111" s="256" t="s">
        <v>133</v>
      </c>
    </row>
    <row r="112" s="14" customFormat="1">
      <c r="A112" s="14"/>
      <c r="B112" s="262"/>
      <c r="C112" s="263"/>
      <c r="D112" s="242" t="s">
        <v>240</v>
      </c>
      <c r="E112" s="264" t="s">
        <v>19</v>
      </c>
      <c r="F112" s="265" t="s">
        <v>602</v>
      </c>
      <c r="G112" s="263"/>
      <c r="H112" s="266">
        <v>7.25</v>
      </c>
      <c r="I112" s="267"/>
      <c r="J112" s="263"/>
      <c r="K112" s="263"/>
      <c r="L112" s="268"/>
      <c r="M112" s="269"/>
      <c r="N112" s="270"/>
      <c r="O112" s="270"/>
      <c r="P112" s="270"/>
      <c r="Q112" s="270"/>
      <c r="R112" s="270"/>
      <c r="S112" s="270"/>
      <c r="T112" s="271"/>
      <c r="U112" s="14"/>
      <c r="V112" s="14"/>
      <c r="W112" s="14"/>
      <c r="X112" s="14"/>
      <c r="Y112" s="14"/>
      <c r="Z112" s="14"/>
      <c r="AA112" s="14"/>
      <c r="AB112" s="14"/>
      <c r="AC112" s="14"/>
      <c r="AD112" s="14"/>
      <c r="AE112" s="14"/>
      <c r="AT112" s="272" t="s">
        <v>240</v>
      </c>
      <c r="AU112" s="272" t="s">
        <v>80</v>
      </c>
      <c r="AV112" s="14" t="s">
        <v>150</v>
      </c>
      <c r="AW112" s="14" t="s">
        <v>33</v>
      </c>
      <c r="AX112" s="14" t="s">
        <v>80</v>
      </c>
      <c r="AY112" s="272" t="s">
        <v>133</v>
      </c>
    </row>
    <row r="113" s="2" customFormat="1" ht="16.5" customHeight="1">
      <c r="A113" s="39"/>
      <c r="B113" s="40"/>
      <c r="C113" s="232" t="s">
        <v>160</v>
      </c>
      <c r="D113" s="232" t="s">
        <v>130</v>
      </c>
      <c r="E113" s="233" t="s">
        <v>619</v>
      </c>
      <c r="F113" s="234" t="s">
        <v>620</v>
      </c>
      <c r="G113" s="235" t="s">
        <v>139</v>
      </c>
      <c r="H113" s="236">
        <v>2</v>
      </c>
      <c r="I113" s="237"/>
      <c r="J113" s="238">
        <f>ROUND(I113*H113,2)</f>
        <v>0</v>
      </c>
      <c r="K113" s="234" t="s">
        <v>202</v>
      </c>
      <c r="L113" s="239"/>
      <c r="M113" s="240" t="s">
        <v>19</v>
      </c>
      <c r="N113" s="241" t="s">
        <v>43</v>
      </c>
      <c r="O113" s="85"/>
      <c r="P113" s="228">
        <f>O113*H113</f>
        <v>0</v>
      </c>
      <c r="Q113" s="228">
        <v>0.056000000000000001</v>
      </c>
      <c r="R113" s="228">
        <f>Q113*H113</f>
        <v>0.112</v>
      </c>
      <c r="S113" s="228">
        <v>0</v>
      </c>
      <c r="T113" s="229">
        <f>S113*H113</f>
        <v>0</v>
      </c>
      <c r="U113" s="39"/>
      <c r="V113" s="39"/>
      <c r="W113" s="39"/>
      <c r="X113" s="39"/>
      <c r="Y113" s="39"/>
      <c r="Z113" s="39"/>
      <c r="AA113" s="39"/>
      <c r="AB113" s="39"/>
      <c r="AC113" s="39"/>
      <c r="AD113" s="39"/>
      <c r="AE113" s="39"/>
      <c r="AR113" s="230" t="s">
        <v>168</v>
      </c>
      <c r="AT113" s="230" t="s">
        <v>130</v>
      </c>
      <c r="AU113" s="230" t="s">
        <v>80</v>
      </c>
      <c r="AY113" s="18" t="s">
        <v>133</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150</v>
      </c>
      <c r="BM113" s="230" t="s">
        <v>621</v>
      </c>
    </row>
    <row r="114" s="2" customFormat="1" ht="16.5" customHeight="1">
      <c r="A114" s="39"/>
      <c r="B114" s="40"/>
      <c r="C114" s="232" t="s">
        <v>164</v>
      </c>
      <c r="D114" s="232" t="s">
        <v>130</v>
      </c>
      <c r="E114" s="233" t="s">
        <v>622</v>
      </c>
      <c r="F114" s="234" t="s">
        <v>623</v>
      </c>
      <c r="G114" s="235" t="s">
        <v>139</v>
      </c>
      <c r="H114" s="236">
        <v>4</v>
      </c>
      <c r="I114" s="237"/>
      <c r="J114" s="238">
        <f>ROUND(I114*H114,2)</f>
        <v>0</v>
      </c>
      <c r="K114" s="234" t="s">
        <v>202</v>
      </c>
      <c r="L114" s="239"/>
      <c r="M114" s="240" t="s">
        <v>19</v>
      </c>
      <c r="N114" s="241" t="s">
        <v>43</v>
      </c>
      <c r="O114" s="85"/>
      <c r="P114" s="228">
        <f>O114*H114</f>
        <v>0</v>
      </c>
      <c r="Q114" s="228">
        <v>0.108</v>
      </c>
      <c r="R114" s="228">
        <f>Q114*H114</f>
        <v>0.432</v>
      </c>
      <c r="S114" s="228">
        <v>0</v>
      </c>
      <c r="T114" s="229">
        <f>S114*H114</f>
        <v>0</v>
      </c>
      <c r="U114" s="39"/>
      <c r="V114" s="39"/>
      <c r="W114" s="39"/>
      <c r="X114" s="39"/>
      <c r="Y114" s="39"/>
      <c r="Z114" s="39"/>
      <c r="AA114" s="39"/>
      <c r="AB114" s="39"/>
      <c r="AC114" s="39"/>
      <c r="AD114" s="39"/>
      <c r="AE114" s="39"/>
      <c r="AR114" s="230" t="s">
        <v>168</v>
      </c>
      <c r="AT114" s="230" t="s">
        <v>130</v>
      </c>
      <c r="AU114" s="230" t="s">
        <v>80</v>
      </c>
      <c r="AY114" s="18" t="s">
        <v>133</v>
      </c>
      <c r="BE114" s="231">
        <f>IF(N114="základní",J114,0)</f>
        <v>0</v>
      </c>
      <c r="BF114" s="231">
        <f>IF(N114="snížená",J114,0)</f>
        <v>0</v>
      </c>
      <c r="BG114" s="231">
        <f>IF(N114="zákl. přenesená",J114,0)</f>
        <v>0</v>
      </c>
      <c r="BH114" s="231">
        <f>IF(N114="sníž. přenesená",J114,0)</f>
        <v>0</v>
      </c>
      <c r="BI114" s="231">
        <f>IF(N114="nulová",J114,0)</f>
        <v>0</v>
      </c>
      <c r="BJ114" s="18" t="s">
        <v>80</v>
      </c>
      <c r="BK114" s="231">
        <f>ROUND(I114*H114,2)</f>
        <v>0</v>
      </c>
      <c r="BL114" s="18" t="s">
        <v>150</v>
      </c>
      <c r="BM114" s="230" t="s">
        <v>624</v>
      </c>
    </row>
    <row r="115" s="13" customFormat="1">
      <c r="A115" s="13"/>
      <c r="B115" s="246"/>
      <c r="C115" s="247"/>
      <c r="D115" s="242" t="s">
        <v>240</v>
      </c>
      <c r="E115" s="248" t="s">
        <v>19</v>
      </c>
      <c r="F115" s="249" t="s">
        <v>625</v>
      </c>
      <c r="G115" s="247"/>
      <c r="H115" s="250">
        <v>4</v>
      </c>
      <c r="I115" s="251"/>
      <c r="J115" s="247"/>
      <c r="K115" s="247"/>
      <c r="L115" s="252"/>
      <c r="M115" s="253"/>
      <c r="N115" s="254"/>
      <c r="O115" s="254"/>
      <c r="P115" s="254"/>
      <c r="Q115" s="254"/>
      <c r="R115" s="254"/>
      <c r="S115" s="254"/>
      <c r="T115" s="255"/>
      <c r="U115" s="13"/>
      <c r="V115" s="13"/>
      <c r="W115" s="13"/>
      <c r="X115" s="13"/>
      <c r="Y115" s="13"/>
      <c r="Z115" s="13"/>
      <c r="AA115" s="13"/>
      <c r="AB115" s="13"/>
      <c r="AC115" s="13"/>
      <c r="AD115" s="13"/>
      <c r="AE115" s="13"/>
      <c r="AT115" s="256" t="s">
        <v>240</v>
      </c>
      <c r="AU115" s="256" t="s">
        <v>80</v>
      </c>
      <c r="AV115" s="13" t="s">
        <v>82</v>
      </c>
      <c r="AW115" s="13" t="s">
        <v>33</v>
      </c>
      <c r="AX115" s="13" t="s">
        <v>72</v>
      </c>
      <c r="AY115" s="256" t="s">
        <v>133</v>
      </c>
    </row>
    <row r="116" s="14" customFormat="1">
      <c r="A116" s="14"/>
      <c r="B116" s="262"/>
      <c r="C116" s="263"/>
      <c r="D116" s="242" t="s">
        <v>240</v>
      </c>
      <c r="E116" s="264" t="s">
        <v>19</v>
      </c>
      <c r="F116" s="265" t="s">
        <v>602</v>
      </c>
      <c r="G116" s="263"/>
      <c r="H116" s="266">
        <v>4</v>
      </c>
      <c r="I116" s="267"/>
      <c r="J116" s="263"/>
      <c r="K116" s="263"/>
      <c r="L116" s="268"/>
      <c r="M116" s="269"/>
      <c r="N116" s="270"/>
      <c r="O116" s="270"/>
      <c r="P116" s="270"/>
      <c r="Q116" s="270"/>
      <c r="R116" s="270"/>
      <c r="S116" s="270"/>
      <c r="T116" s="271"/>
      <c r="U116" s="14"/>
      <c r="V116" s="14"/>
      <c r="W116" s="14"/>
      <c r="X116" s="14"/>
      <c r="Y116" s="14"/>
      <c r="Z116" s="14"/>
      <c r="AA116" s="14"/>
      <c r="AB116" s="14"/>
      <c r="AC116" s="14"/>
      <c r="AD116" s="14"/>
      <c r="AE116" s="14"/>
      <c r="AT116" s="272" t="s">
        <v>240</v>
      </c>
      <c r="AU116" s="272" t="s">
        <v>80</v>
      </c>
      <c r="AV116" s="14" t="s">
        <v>150</v>
      </c>
      <c r="AW116" s="14" t="s">
        <v>33</v>
      </c>
      <c r="AX116" s="14" t="s">
        <v>80</v>
      </c>
      <c r="AY116" s="272" t="s">
        <v>133</v>
      </c>
    </row>
    <row r="117" s="12" customFormat="1" ht="25.92" customHeight="1">
      <c r="A117" s="12"/>
      <c r="B117" s="203"/>
      <c r="C117" s="204"/>
      <c r="D117" s="205" t="s">
        <v>71</v>
      </c>
      <c r="E117" s="206" t="s">
        <v>150</v>
      </c>
      <c r="F117" s="206" t="s">
        <v>626</v>
      </c>
      <c r="G117" s="204"/>
      <c r="H117" s="204"/>
      <c r="I117" s="207"/>
      <c r="J117" s="208">
        <f>BK117</f>
        <v>0</v>
      </c>
      <c r="K117" s="204"/>
      <c r="L117" s="209"/>
      <c r="M117" s="210"/>
      <c r="N117" s="211"/>
      <c r="O117" s="211"/>
      <c r="P117" s="212">
        <f>P118</f>
        <v>0</v>
      </c>
      <c r="Q117" s="211"/>
      <c r="R117" s="212">
        <f>R118</f>
        <v>0.053280000000000001</v>
      </c>
      <c r="S117" s="211"/>
      <c r="T117" s="213">
        <f>T118</f>
        <v>0</v>
      </c>
      <c r="U117" s="12"/>
      <c r="V117" s="12"/>
      <c r="W117" s="12"/>
      <c r="X117" s="12"/>
      <c r="Y117" s="12"/>
      <c r="Z117" s="12"/>
      <c r="AA117" s="12"/>
      <c r="AB117" s="12"/>
      <c r="AC117" s="12"/>
      <c r="AD117" s="12"/>
      <c r="AE117" s="12"/>
      <c r="AR117" s="214" t="s">
        <v>80</v>
      </c>
      <c r="AT117" s="215" t="s">
        <v>71</v>
      </c>
      <c r="AU117" s="215" t="s">
        <v>72</v>
      </c>
      <c r="AY117" s="214" t="s">
        <v>133</v>
      </c>
      <c r="BK117" s="216">
        <f>BK118</f>
        <v>0</v>
      </c>
    </row>
    <row r="118" s="2" customFormat="1" ht="33" customHeight="1">
      <c r="A118" s="39"/>
      <c r="B118" s="40"/>
      <c r="C118" s="219" t="s">
        <v>168</v>
      </c>
      <c r="D118" s="219" t="s">
        <v>136</v>
      </c>
      <c r="E118" s="220" t="s">
        <v>627</v>
      </c>
      <c r="F118" s="221" t="s">
        <v>628</v>
      </c>
      <c r="G118" s="222" t="s">
        <v>139</v>
      </c>
      <c r="H118" s="223">
        <v>1</v>
      </c>
      <c r="I118" s="224"/>
      <c r="J118" s="225">
        <f>ROUND(I118*H118,2)</f>
        <v>0</v>
      </c>
      <c r="K118" s="221" t="s">
        <v>202</v>
      </c>
      <c r="L118" s="45"/>
      <c r="M118" s="226" t="s">
        <v>19</v>
      </c>
      <c r="N118" s="227" t="s">
        <v>43</v>
      </c>
      <c r="O118" s="85"/>
      <c r="P118" s="228">
        <f>O118*H118</f>
        <v>0</v>
      </c>
      <c r="Q118" s="228">
        <v>0.053280000000000001</v>
      </c>
      <c r="R118" s="228">
        <f>Q118*H118</f>
        <v>0.053280000000000001</v>
      </c>
      <c r="S118" s="228">
        <v>0</v>
      </c>
      <c r="T118" s="229">
        <f>S118*H118</f>
        <v>0</v>
      </c>
      <c r="U118" s="39"/>
      <c r="V118" s="39"/>
      <c r="W118" s="39"/>
      <c r="X118" s="39"/>
      <c r="Y118" s="39"/>
      <c r="Z118" s="39"/>
      <c r="AA118" s="39"/>
      <c r="AB118" s="39"/>
      <c r="AC118" s="39"/>
      <c r="AD118" s="39"/>
      <c r="AE118" s="39"/>
      <c r="AR118" s="230" t="s">
        <v>150</v>
      </c>
      <c r="AT118" s="230" t="s">
        <v>136</v>
      </c>
      <c r="AU118" s="230" t="s">
        <v>80</v>
      </c>
      <c r="AY118" s="18" t="s">
        <v>133</v>
      </c>
      <c r="BE118" s="231">
        <f>IF(N118="základní",J118,0)</f>
        <v>0</v>
      </c>
      <c r="BF118" s="231">
        <f>IF(N118="snížená",J118,0)</f>
        <v>0</v>
      </c>
      <c r="BG118" s="231">
        <f>IF(N118="zákl. přenesená",J118,0)</f>
        <v>0</v>
      </c>
      <c r="BH118" s="231">
        <f>IF(N118="sníž. přenesená",J118,0)</f>
        <v>0</v>
      </c>
      <c r="BI118" s="231">
        <f>IF(N118="nulová",J118,0)</f>
        <v>0</v>
      </c>
      <c r="BJ118" s="18" t="s">
        <v>80</v>
      </c>
      <c r="BK118" s="231">
        <f>ROUND(I118*H118,2)</f>
        <v>0</v>
      </c>
      <c r="BL118" s="18" t="s">
        <v>150</v>
      </c>
      <c r="BM118" s="230" t="s">
        <v>629</v>
      </c>
    </row>
    <row r="119" s="12" customFormat="1" ht="25.92" customHeight="1">
      <c r="A119" s="12"/>
      <c r="B119" s="203"/>
      <c r="C119" s="204"/>
      <c r="D119" s="205" t="s">
        <v>71</v>
      </c>
      <c r="E119" s="206" t="s">
        <v>160</v>
      </c>
      <c r="F119" s="206" t="s">
        <v>630</v>
      </c>
      <c r="G119" s="204"/>
      <c r="H119" s="204"/>
      <c r="I119" s="207"/>
      <c r="J119" s="208">
        <f>BK119</f>
        <v>0</v>
      </c>
      <c r="K119" s="204"/>
      <c r="L119" s="209"/>
      <c r="M119" s="210"/>
      <c r="N119" s="211"/>
      <c r="O119" s="211"/>
      <c r="P119" s="212">
        <f>SUM(P120:P121)</f>
        <v>0</v>
      </c>
      <c r="Q119" s="211"/>
      <c r="R119" s="212">
        <f>SUM(R120:R121)</f>
        <v>0.157</v>
      </c>
      <c r="S119" s="211"/>
      <c r="T119" s="213">
        <f>SUM(T120:T121)</f>
        <v>0</v>
      </c>
      <c r="U119" s="12"/>
      <c r="V119" s="12"/>
      <c r="W119" s="12"/>
      <c r="X119" s="12"/>
      <c r="Y119" s="12"/>
      <c r="Z119" s="12"/>
      <c r="AA119" s="12"/>
      <c r="AB119" s="12"/>
      <c r="AC119" s="12"/>
      <c r="AD119" s="12"/>
      <c r="AE119" s="12"/>
      <c r="AR119" s="214" t="s">
        <v>80</v>
      </c>
      <c r="AT119" s="215" t="s">
        <v>71</v>
      </c>
      <c r="AU119" s="215" t="s">
        <v>72</v>
      </c>
      <c r="AY119" s="214" t="s">
        <v>133</v>
      </c>
      <c r="BK119" s="216">
        <f>SUM(BK120:BK121)</f>
        <v>0</v>
      </c>
    </row>
    <row r="120" s="2" customFormat="1" ht="16.5" customHeight="1">
      <c r="A120" s="39"/>
      <c r="B120" s="40"/>
      <c r="C120" s="232" t="s">
        <v>170</v>
      </c>
      <c r="D120" s="232" t="s">
        <v>130</v>
      </c>
      <c r="E120" s="233" t="s">
        <v>631</v>
      </c>
      <c r="F120" s="234" t="s">
        <v>632</v>
      </c>
      <c r="G120" s="235" t="s">
        <v>342</v>
      </c>
      <c r="H120" s="236">
        <v>0.01</v>
      </c>
      <c r="I120" s="237"/>
      <c r="J120" s="238">
        <f>ROUND(I120*H120,2)</f>
        <v>0</v>
      </c>
      <c r="K120" s="234" t="s">
        <v>202</v>
      </c>
      <c r="L120" s="239"/>
      <c r="M120" s="240" t="s">
        <v>19</v>
      </c>
      <c r="N120" s="241" t="s">
        <v>43</v>
      </c>
      <c r="O120" s="85"/>
      <c r="P120" s="228">
        <f>O120*H120</f>
        <v>0</v>
      </c>
      <c r="Q120" s="228">
        <v>1</v>
      </c>
      <c r="R120" s="228">
        <f>Q120*H120</f>
        <v>0.01</v>
      </c>
      <c r="S120" s="228">
        <v>0</v>
      </c>
      <c r="T120" s="229">
        <f>S120*H120</f>
        <v>0</v>
      </c>
      <c r="U120" s="39"/>
      <c r="V120" s="39"/>
      <c r="W120" s="39"/>
      <c r="X120" s="39"/>
      <c r="Y120" s="39"/>
      <c r="Z120" s="39"/>
      <c r="AA120" s="39"/>
      <c r="AB120" s="39"/>
      <c r="AC120" s="39"/>
      <c r="AD120" s="39"/>
      <c r="AE120" s="39"/>
      <c r="AR120" s="230" t="s">
        <v>168</v>
      </c>
      <c r="AT120" s="230" t="s">
        <v>130</v>
      </c>
      <c r="AU120" s="230" t="s">
        <v>80</v>
      </c>
      <c r="AY120" s="18" t="s">
        <v>133</v>
      </c>
      <c r="BE120" s="231">
        <f>IF(N120="základní",J120,0)</f>
        <v>0</v>
      </c>
      <c r="BF120" s="231">
        <f>IF(N120="snížená",J120,0)</f>
        <v>0</v>
      </c>
      <c r="BG120" s="231">
        <f>IF(N120="zákl. přenesená",J120,0)</f>
        <v>0</v>
      </c>
      <c r="BH120" s="231">
        <f>IF(N120="sníž. přenesená",J120,0)</f>
        <v>0</v>
      </c>
      <c r="BI120" s="231">
        <f>IF(N120="nulová",J120,0)</f>
        <v>0</v>
      </c>
      <c r="BJ120" s="18" t="s">
        <v>80</v>
      </c>
      <c r="BK120" s="231">
        <f>ROUND(I120*H120,2)</f>
        <v>0</v>
      </c>
      <c r="BL120" s="18" t="s">
        <v>150</v>
      </c>
      <c r="BM120" s="230" t="s">
        <v>633</v>
      </c>
    </row>
    <row r="121" s="2" customFormat="1" ht="16.5" customHeight="1">
      <c r="A121" s="39"/>
      <c r="B121" s="40"/>
      <c r="C121" s="219" t="s">
        <v>174</v>
      </c>
      <c r="D121" s="219" t="s">
        <v>136</v>
      </c>
      <c r="E121" s="220" t="s">
        <v>634</v>
      </c>
      <c r="F121" s="221" t="s">
        <v>635</v>
      </c>
      <c r="G121" s="222" t="s">
        <v>139</v>
      </c>
      <c r="H121" s="223">
        <v>1</v>
      </c>
      <c r="I121" s="224"/>
      <c r="J121" s="225">
        <f>ROUND(I121*H121,2)</f>
        <v>0</v>
      </c>
      <c r="K121" s="221" t="s">
        <v>202</v>
      </c>
      <c r="L121" s="45"/>
      <c r="M121" s="226" t="s">
        <v>19</v>
      </c>
      <c r="N121" s="227" t="s">
        <v>43</v>
      </c>
      <c r="O121" s="85"/>
      <c r="P121" s="228">
        <f>O121*H121</f>
        <v>0</v>
      </c>
      <c r="Q121" s="228">
        <v>0.14699999999999999</v>
      </c>
      <c r="R121" s="228">
        <f>Q121*H121</f>
        <v>0.14699999999999999</v>
      </c>
      <c r="S121" s="228">
        <v>0</v>
      </c>
      <c r="T121" s="229">
        <f>S121*H121</f>
        <v>0</v>
      </c>
      <c r="U121" s="39"/>
      <c r="V121" s="39"/>
      <c r="W121" s="39"/>
      <c r="X121" s="39"/>
      <c r="Y121" s="39"/>
      <c r="Z121" s="39"/>
      <c r="AA121" s="39"/>
      <c r="AB121" s="39"/>
      <c r="AC121" s="39"/>
      <c r="AD121" s="39"/>
      <c r="AE121" s="39"/>
      <c r="AR121" s="230" t="s">
        <v>150</v>
      </c>
      <c r="AT121" s="230" t="s">
        <v>136</v>
      </c>
      <c r="AU121" s="230" t="s">
        <v>80</v>
      </c>
      <c r="AY121" s="18" t="s">
        <v>133</v>
      </c>
      <c r="BE121" s="231">
        <f>IF(N121="základní",J121,0)</f>
        <v>0</v>
      </c>
      <c r="BF121" s="231">
        <f>IF(N121="snížená",J121,0)</f>
        <v>0</v>
      </c>
      <c r="BG121" s="231">
        <f>IF(N121="zákl. přenesená",J121,0)</f>
        <v>0</v>
      </c>
      <c r="BH121" s="231">
        <f>IF(N121="sníž. přenesená",J121,0)</f>
        <v>0</v>
      </c>
      <c r="BI121" s="231">
        <f>IF(N121="nulová",J121,0)</f>
        <v>0</v>
      </c>
      <c r="BJ121" s="18" t="s">
        <v>80</v>
      </c>
      <c r="BK121" s="231">
        <f>ROUND(I121*H121,2)</f>
        <v>0</v>
      </c>
      <c r="BL121" s="18" t="s">
        <v>150</v>
      </c>
      <c r="BM121" s="230" t="s">
        <v>636</v>
      </c>
    </row>
    <row r="122" s="12" customFormat="1" ht="25.92" customHeight="1">
      <c r="A122" s="12"/>
      <c r="B122" s="203"/>
      <c r="C122" s="204"/>
      <c r="D122" s="205" t="s">
        <v>71</v>
      </c>
      <c r="E122" s="206" t="s">
        <v>412</v>
      </c>
      <c r="F122" s="206" t="s">
        <v>637</v>
      </c>
      <c r="G122" s="204"/>
      <c r="H122" s="204"/>
      <c r="I122" s="207"/>
      <c r="J122" s="208">
        <f>BK122</f>
        <v>0</v>
      </c>
      <c r="K122" s="204"/>
      <c r="L122" s="209"/>
      <c r="M122" s="210"/>
      <c r="N122" s="211"/>
      <c r="O122" s="211"/>
      <c r="P122" s="212">
        <f>SUM(P123:P135)</f>
        <v>0</v>
      </c>
      <c r="Q122" s="211"/>
      <c r="R122" s="212">
        <f>SUM(R123:R135)</f>
        <v>1.6729335000000001</v>
      </c>
      <c r="S122" s="211"/>
      <c r="T122" s="213">
        <f>SUM(T123:T135)</f>
        <v>0</v>
      </c>
      <c r="U122" s="12"/>
      <c r="V122" s="12"/>
      <c r="W122" s="12"/>
      <c r="X122" s="12"/>
      <c r="Y122" s="12"/>
      <c r="Z122" s="12"/>
      <c r="AA122" s="12"/>
      <c r="AB122" s="12"/>
      <c r="AC122" s="12"/>
      <c r="AD122" s="12"/>
      <c r="AE122" s="12"/>
      <c r="AR122" s="214" t="s">
        <v>80</v>
      </c>
      <c r="AT122" s="215" t="s">
        <v>71</v>
      </c>
      <c r="AU122" s="215" t="s">
        <v>72</v>
      </c>
      <c r="AY122" s="214" t="s">
        <v>133</v>
      </c>
      <c r="BK122" s="216">
        <f>SUM(BK123:BK135)</f>
        <v>0</v>
      </c>
    </row>
    <row r="123" s="2" customFormat="1" ht="21.75" customHeight="1">
      <c r="A123" s="39"/>
      <c r="B123" s="40"/>
      <c r="C123" s="219" t="s">
        <v>178</v>
      </c>
      <c r="D123" s="219" t="s">
        <v>136</v>
      </c>
      <c r="E123" s="220" t="s">
        <v>638</v>
      </c>
      <c r="F123" s="221" t="s">
        <v>639</v>
      </c>
      <c r="G123" s="222" t="s">
        <v>232</v>
      </c>
      <c r="H123" s="223">
        <v>12.462</v>
      </c>
      <c r="I123" s="224"/>
      <c r="J123" s="225">
        <f>ROUND(I123*H123,2)</f>
        <v>0</v>
      </c>
      <c r="K123" s="221" t="s">
        <v>202</v>
      </c>
      <c r="L123" s="45"/>
      <c r="M123" s="226" t="s">
        <v>19</v>
      </c>
      <c r="N123" s="227" t="s">
        <v>43</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150</v>
      </c>
      <c r="AT123" s="230" t="s">
        <v>136</v>
      </c>
      <c r="AU123" s="230" t="s">
        <v>80</v>
      </c>
      <c r="AY123" s="18" t="s">
        <v>133</v>
      </c>
      <c r="BE123" s="231">
        <f>IF(N123="základní",J123,0)</f>
        <v>0</v>
      </c>
      <c r="BF123" s="231">
        <f>IF(N123="snížená",J123,0)</f>
        <v>0</v>
      </c>
      <c r="BG123" s="231">
        <f>IF(N123="zákl. přenesená",J123,0)</f>
        <v>0</v>
      </c>
      <c r="BH123" s="231">
        <f>IF(N123="sníž. přenesená",J123,0)</f>
        <v>0</v>
      </c>
      <c r="BI123" s="231">
        <f>IF(N123="nulová",J123,0)</f>
        <v>0</v>
      </c>
      <c r="BJ123" s="18" t="s">
        <v>80</v>
      </c>
      <c r="BK123" s="231">
        <f>ROUND(I123*H123,2)</f>
        <v>0</v>
      </c>
      <c r="BL123" s="18" t="s">
        <v>150</v>
      </c>
      <c r="BM123" s="230" t="s">
        <v>640</v>
      </c>
    </row>
    <row r="124" s="2" customFormat="1">
      <c r="A124" s="39"/>
      <c r="B124" s="40"/>
      <c r="C124" s="41"/>
      <c r="D124" s="242" t="s">
        <v>205</v>
      </c>
      <c r="E124" s="41"/>
      <c r="F124" s="243" t="s">
        <v>641</v>
      </c>
      <c r="G124" s="41"/>
      <c r="H124" s="41"/>
      <c r="I124" s="137"/>
      <c r="J124" s="41"/>
      <c r="K124" s="41"/>
      <c r="L124" s="45"/>
      <c r="M124" s="244"/>
      <c r="N124" s="245"/>
      <c r="O124" s="85"/>
      <c r="P124" s="85"/>
      <c r="Q124" s="85"/>
      <c r="R124" s="85"/>
      <c r="S124" s="85"/>
      <c r="T124" s="86"/>
      <c r="U124" s="39"/>
      <c r="V124" s="39"/>
      <c r="W124" s="39"/>
      <c r="X124" s="39"/>
      <c r="Y124" s="39"/>
      <c r="Z124" s="39"/>
      <c r="AA124" s="39"/>
      <c r="AB124" s="39"/>
      <c r="AC124" s="39"/>
      <c r="AD124" s="39"/>
      <c r="AE124" s="39"/>
      <c r="AT124" s="18" t="s">
        <v>205</v>
      </c>
      <c r="AU124" s="18" t="s">
        <v>80</v>
      </c>
    </row>
    <row r="125" s="13" customFormat="1">
      <c r="A125" s="13"/>
      <c r="B125" s="246"/>
      <c r="C125" s="247"/>
      <c r="D125" s="242" t="s">
        <v>240</v>
      </c>
      <c r="E125" s="248" t="s">
        <v>19</v>
      </c>
      <c r="F125" s="249" t="s">
        <v>642</v>
      </c>
      <c r="G125" s="247"/>
      <c r="H125" s="250">
        <v>12.462</v>
      </c>
      <c r="I125" s="251"/>
      <c r="J125" s="247"/>
      <c r="K125" s="247"/>
      <c r="L125" s="252"/>
      <c r="M125" s="253"/>
      <c r="N125" s="254"/>
      <c r="O125" s="254"/>
      <c r="P125" s="254"/>
      <c r="Q125" s="254"/>
      <c r="R125" s="254"/>
      <c r="S125" s="254"/>
      <c r="T125" s="255"/>
      <c r="U125" s="13"/>
      <c r="V125" s="13"/>
      <c r="W125" s="13"/>
      <c r="X125" s="13"/>
      <c r="Y125" s="13"/>
      <c r="Z125" s="13"/>
      <c r="AA125" s="13"/>
      <c r="AB125" s="13"/>
      <c r="AC125" s="13"/>
      <c r="AD125" s="13"/>
      <c r="AE125" s="13"/>
      <c r="AT125" s="256" t="s">
        <v>240</v>
      </c>
      <c r="AU125" s="256" t="s">
        <v>80</v>
      </c>
      <c r="AV125" s="13" t="s">
        <v>82</v>
      </c>
      <c r="AW125" s="13" t="s">
        <v>33</v>
      </c>
      <c r="AX125" s="13" t="s">
        <v>72</v>
      </c>
      <c r="AY125" s="256" t="s">
        <v>133</v>
      </c>
    </row>
    <row r="126" s="14" customFormat="1">
      <c r="A126" s="14"/>
      <c r="B126" s="262"/>
      <c r="C126" s="263"/>
      <c r="D126" s="242" t="s">
        <v>240</v>
      </c>
      <c r="E126" s="264" t="s">
        <v>19</v>
      </c>
      <c r="F126" s="265" t="s">
        <v>602</v>
      </c>
      <c r="G126" s="263"/>
      <c r="H126" s="266">
        <v>12.462</v>
      </c>
      <c r="I126" s="267"/>
      <c r="J126" s="263"/>
      <c r="K126" s="263"/>
      <c r="L126" s="268"/>
      <c r="M126" s="269"/>
      <c r="N126" s="270"/>
      <c r="O126" s="270"/>
      <c r="P126" s="270"/>
      <c r="Q126" s="270"/>
      <c r="R126" s="270"/>
      <c r="S126" s="270"/>
      <c r="T126" s="271"/>
      <c r="U126" s="14"/>
      <c r="V126" s="14"/>
      <c r="W126" s="14"/>
      <c r="X126" s="14"/>
      <c r="Y126" s="14"/>
      <c r="Z126" s="14"/>
      <c r="AA126" s="14"/>
      <c r="AB126" s="14"/>
      <c r="AC126" s="14"/>
      <c r="AD126" s="14"/>
      <c r="AE126" s="14"/>
      <c r="AT126" s="272" t="s">
        <v>240</v>
      </c>
      <c r="AU126" s="272" t="s">
        <v>80</v>
      </c>
      <c r="AV126" s="14" t="s">
        <v>150</v>
      </c>
      <c r="AW126" s="14" t="s">
        <v>33</v>
      </c>
      <c r="AX126" s="14" t="s">
        <v>80</v>
      </c>
      <c r="AY126" s="272" t="s">
        <v>133</v>
      </c>
    </row>
    <row r="127" s="2" customFormat="1" ht="16.5" customHeight="1">
      <c r="A127" s="39"/>
      <c r="B127" s="40"/>
      <c r="C127" s="232" t="s">
        <v>182</v>
      </c>
      <c r="D127" s="232" t="s">
        <v>130</v>
      </c>
      <c r="E127" s="233" t="s">
        <v>643</v>
      </c>
      <c r="F127" s="234" t="s">
        <v>644</v>
      </c>
      <c r="G127" s="235" t="s">
        <v>232</v>
      </c>
      <c r="H127" s="236">
        <v>12.462</v>
      </c>
      <c r="I127" s="237"/>
      <c r="J127" s="238">
        <f>ROUND(I127*H127,2)</f>
        <v>0</v>
      </c>
      <c r="K127" s="234" t="s">
        <v>202</v>
      </c>
      <c r="L127" s="239"/>
      <c r="M127" s="240" t="s">
        <v>19</v>
      </c>
      <c r="N127" s="241" t="s">
        <v>43</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168</v>
      </c>
      <c r="AT127" s="230" t="s">
        <v>130</v>
      </c>
      <c r="AU127" s="230" t="s">
        <v>80</v>
      </c>
      <c r="AY127" s="18" t="s">
        <v>133</v>
      </c>
      <c r="BE127" s="231">
        <f>IF(N127="základní",J127,0)</f>
        <v>0</v>
      </c>
      <c r="BF127" s="231">
        <f>IF(N127="snížená",J127,0)</f>
        <v>0</v>
      </c>
      <c r="BG127" s="231">
        <f>IF(N127="zákl. přenesená",J127,0)</f>
        <v>0</v>
      </c>
      <c r="BH127" s="231">
        <f>IF(N127="sníž. přenesená",J127,0)</f>
        <v>0</v>
      </c>
      <c r="BI127" s="231">
        <f>IF(N127="nulová",J127,0)</f>
        <v>0</v>
      </c>
      <c r="BJ127" s="18" t="s">
        <v>80</v>
      </c>
      <c r="BK127" s="231">
        <f>ROUND(I127*H127,2)</f>
        <v>0</v>
      </c>
      <c r="BL127" s="18" t="s">
        <v>150</v>
      </c>
      <c r="BM127" s="230" t="s">
        <v>645</v>
      </c>
    </row>
    <row r="128" s="13" customFormat="1">
      <c r="A128" s="13"/>
      <c r="B128" s="246"/>
      <c r="C128" s="247"/>
      <c r="D128" s="242" t="s">
        <v>240</v>
      </c>
      <c r="E128" s="248" t="s">
        <v>19</v>
      </c>
      <c r="F128" s="249" t="s">
        <v>642</v>
      </c>
      <c r="G128" s="247"/>
      <c r="H128" s="250">
        <v>12.462</v>
      </c>
      <c r="I128" s="251"/>
      <c r="J128" s="247"/>
      <c r="K128" s="247"/>
      <c r="L128" s="252"/>
      <c r="M128" s="253"/>
      <c r="N128" s="254"/>
      <c r="O128" s="254"/>
      <c r="P128" s="254"/>
      <c r="Q128" s="254"/>
      <c r="R128" s="254"/>
      <c r="S128" s="254"/>
      <c r="T128" s="255"/>
      <c r="U128" s="13"/>
      <c r="V128" s="13"/>
      <c r="W128" s="13"/>
      <c r="X128" s="13"/>
      <c r="Y128" s="13"/>
      <c r="Z128" s="13"/>
      <c r="AA128" s="13"/>
      <c r="AB128" s="13"/>
      <c r="AC128" s="13"/>
      <c r="AD128" s="13"/>
      <c r="AE128" s="13"/>
      <c r="AT128" s="256" t="s">
        <v>240</v>
      </c>
      <c r="AU128" s="256" t="s">
        <v>80</v>
      </c>
      <c r="AV128" s="13" t="s">
        <v>82</v>
      </c>
      <c r="AW128" s="13" t="s">
        <v>33</v>
      </c>
      <c r="AX128" s="13" t="s">
        <v>72</v>
      </c>
      <c r="AY128" s="256" t="s">
        <v>133</v>
      </c>
    </row>
    <row r="129" s="14" customFormat="1">
      <c r="A129" s="14"/>
      <c r="B129" s="262"/>
      <c r="C129" s="263"/>
      <c r="D129" s="242" t="s">
        <v>240</v>
      </c>
      <c r="E129" s="264" t="s">
        <v>19</v>
      </c>
      <c r="F129" s="265" t="s">
        <v>602</v>
      </c>
      <c r="G129" s="263"/>
      <c r="H129" s="266">
        <v>12.462</v>
      </c>
      <c r="I129" s="267"/>
      <c r="J129" s="263"/>
      <c r="K129" s="263"/>
      <c r="L129" s="268"/>
      <c r="M129" s="269"/>
      <c r="N129" s="270"/>
      <c r="O129" s="270"/>
      <c r="P129" s="270"/>
      <c r="Q129" s="270"/>
      <c r="R129" s="270"/>
      <c r="S129" s="270"/>
      <c r="T129" s="271"/>
      <c r="U129" s="14"/>
      <c r="V129" s="14"/>
      <c r="W129" s="14"/>
      <c r="X129" s="14"/>
      <c r="Y129" s="14"/>
      <c r="Z129" s="14"/>
      <c r="AA129" s="14"/>
      <c r="AB129" s="14"/>
      <c r="AC129" s="14"/>
      <c r="AD129" s="14"/>
      <c r="AE129" s="14"/>
      <c r="AT129" s="272" t="s">
        <v>240</v>
      </c>
      <c r="AU129" s="272" t="s">
        <v>80</v>
      </c>
      <c r="AV129" s="14" t="s">
        <v>150</v>
      </c>
      <c r="AW129" s="14" t="s">
        <v>33</v>
      </c>
      <c r="AX129" s="14" t="s">
        <v>80</v>
      </c>
      <c r="AY129" s="272" t="s">
        <v>133</v>
      </c>
    </row>
    <row r="130" s="2" customFormat="1" ht="16.5" customHeight="1">
      <c r="A130" s="39"/>
      <c r="B130" s="40"/>
      <c r="C130" s="232" t="s">
        <v>186</v>
      </c>
      <c r="D130" s="232" t="s">
        <v>130</v>
      </c>
      <c r="E130" s="233" t="s">
        <v>646</v>
      </c>
      <c r="F130" s="234" t="s">
        <v>647</v>
      </c>
      <c r="G130" s="235" t="s">
        <v>342</v>
      </c>
      <c r="H130" s="236">
        <v>0.80000000000000004</v>
      </c>
      <c r="I130" s="237"/>
      <c r="J130" s="238">
        <f>ROUND(I130*H130,2)</f>
        <v>0</v>
      </c>
      <c r="K130" s="234" t="s">
        <v>202</v>
      </c>
      <c r="L130" s="239"/>
      <c r="M130" s="240" t="s">
        <v>19</v>
      </c>
      <c r="N130" s="241" t="s">
        <v>43</v>
      </c>
      <c r="O130" s="85"/>
      <c r="P130" s="228">
        <f>O130*H130</f>
        <v>0</v>
      </c>
      <c r="Q130" s="228">
        <v>1</v>
      </c>
      <c r="R130" s="228">
        <f>Q130*H130</f>
        <v>0.80000000000000004</v>
      </c>
      <c r="S130" s="228">
        <v>0</v>
      </c>
      <c r="T130" s="229">
        <f>S130*H130</f>
        <v>0</v>
      </c>
      <c r="U130" s="39"/>
      <c r="V130" s="39"/>
      <c r="W130" s="39"/>
      <c r="X130" s="39"/>
      <c r="Y130" s="39"/>
      <c r="Z130" s="39"/>
      <c r="AA130" s="39"/>
      <c r="AB130" s="39"/>
      <c r="AC130" s="39"/>
      <c r="AD130" s="39"/>
      <c r="AE130" s="39"/>
      <c r="AR130" s="230" t="s">
        <v>168</v>
      </c>
      <c r="AT130" s="230" t="s">
        <v>130</v>
      </c>
      <c r="AU130" s="230" t="s">
        <v>80</v>
      </c>
      <c r="AY130" s="18" t="s">
        <v>133</v>
      </c>
      <c r="BE130" s="231">
        <f>IF(N130="základní",J130,0)</f>
        <v>0</v>
      </c>
      <c r="BF130" s="231">
        <f>IF(N130="snížená",J130,0)</f>
        <v>0</v>
      </c>
      <c r="BG130" s="231">
        <f>IF(N130="zákl. přenesená",J130,0)</f>
        <v>0</v>
      </c>
      <c r="BH130" s="231">
        <f>IF(N130="sníž. přenesená",J130,0)</f>
        <v>0</v>
      </c>
      <c r="BI130" s="231">
        <f>IF(N130="nulová",J130,0)</f>
        <v>0</v>
      </c>
      <c r="BJ130" s="18" t="s">
        <v>80</v>
      </c>
      <c r="BK130" s="231">
        <f>ROUND(I130*H130,2)</f>
        <v>0</v>
      </c>
      <c r="BL130" s="18" t="s">
        <v>150</v>
      </c>
      <c r="BM130" s="230" t="s">
        <v>648</v>
      </c>
    </row>
    <row r="131" s="2" customFormat="1" ht="21.75" customHeight="1">
      <c r="A131" s="39"/>
      <c r="B131" s="40"/>
      <c r="C131" s="219" t="s">
        <v>190</v>
      </c>
      <c r="D131" s="219" t="s">
        <v>136</v>
      </c>
      <c r="E131" s="220" t="s">
        <v>649</v>
      </c>
      <c r="F131" s="221" t="s">
        <v>650</v>
      </c>
      <c r="G131" s="222" t="s">
        <v>232</v>
      </c>
      <c r="H131" s="223">
        <v>39.145000000000003</v>
      </c>
      <c r="I131" s="224"/>
      <c r="J131" s="225">
        <f>ROUND(I131*H131,2)</f>
        <v>0</v>
      </c>
      <c r="K131" s="221" t="s">
        <v>202</v>
      </c>
      <c r="L131" s="45"/>
      <c r="M131" s="226" t="s">
        <v>19</v>
      </c>
      <c r="N131" s="227" t="s">
        <v>43</v>
      </c>
      <c r="O131" s="85"/>
      <c r="P131" s="228">
        <f>O131*H131</f>
        <v>0</v>
      </c>
      <c r="Q131" s="228">
        <v>0.017330000000000002</v>
      </c>
      <c r="R131" s="228">
        <f>Q131*H131</f>
        <v>0.67838285000000009</v>
      </c>
      <c r="S131" s="228">
        <v>0</v>
      </c>
      <c r="T131" s="229">
        <f>S131*H131</f>
        <v>0</v>
      </c>
      <c r="U131" s="39"/>
      <c r="V131" s="39"/>
      <c r="W131" s="39"/>
      <c r="X131" s="39"/>
      <c r="Y131" s="39"/>
      <c r="Z131" s="39"/>
      <c r="AA131" s="39"/>
      <c r="AB131" s="39"/>
      <c r="AC131" s="39"/>
      <c r="AD131" s="39"/>
      <c r="AE131" s="39"/>
      <c r="AR131" s="230" t="s">
        <v>150</v>
      </c>
      <c r="AT131" s="230" t="s">
        <v>136</v>
      </c>
      <c r="AU131" s="230" t="s">
        <v>80</v>
      </c>
      <c r="AY131" s="18" t="s">
        <v>133</v>
      </c>
      <c r="BE131" s="231">
        <f>IF(N131="základní",J131,0)</f>
        <v>0</v>
      </c>
      <c r="BF131" s="231">
        <f>IF(N131="snížená",J131,0)</f>
        <v>0</v>
      </c>
      <c r="BG131" s="231">
        <f>IF(N131="zákl. přenesená",J131,0)</f>
        <v>0</v>
      </c>
      <c r="BH131" s="231">
        <f>IF(N131="sníž. přenesená",J131,0)</f>
        <v>0</v>
      </c>
      <c r="BI131" s="231">
        <f>IF(N131="nulová",J131,0)</f>
        <v>0</v>
      </c>
      <c r="BJ131" s="18" t="s">
        <v>80</v>
      </c>
      <c r="BK131" s="231">
        <f>ROUND(I131*H131,2)</f>
        <v>0</v>
      </c>
      <c r="BL131" s="18" t="s">
        <v>150</v>
      </c>
      <c r="BM131" s="230" t="s">
        <v>651</v>
      </c>
    </row>
    <row r="132" s="2" customFormat="1">
      <c r="A132" s="39"/>
      <c r="B132" s="40"/>
      <c r="C132" s="41"/>
      <c r="D132" s="242" t="s">
        <v>205</v>
      </c>
      <c r="E132" s="41"/>
      <c r="F132" s="243" t="s">
        <v>652</v>
      </c>
      <c r="G132" s="41"/>
      <c r="H132" s="41"/>
      <c r="I132" s="137"/>
      <c r="J132" s="41"/>
      <c r="K132" s="41"/>
      <c r="L132" s="45"/>
      <c r="M132" s="244"/>
      <c r="N132" s="245"/>
      <c r="O132" s="85"/>
      <c r="P132" s="85"/>
      <c r="Q132" s="85"/>
      <c r="R132" s="85"/>
      <c r="S132" s="85"/>
      <c r="T132" s="86"/>
      <c r="U132" s="39"/>
      <c r="V132" s="39"/>
      <c r="W132" s="39"/>
      <c r="X132" s="39"/>
      <c r="Y132" s="39"/>
      <c r="Z132" s="39"/>
      <c r="AA132" s="39"/>
      <c r="AB132" s="39"/>
      <c r="AC132" s="39"/>
      <c r="AD132" s="39"/>
      <c r="AE132" s="39"/>
      <c r="AT132" s="18" t="s">
        <v>205</v>
      </c>
      <c r="AU132" s="18" t="s">
        <v>80</v>
      </c>
    </row>
    <row r="133" s="2" customFormat="1" ht="16.5" customHeight="1">
      <c r="A133" s="39"/>
      <c r="B133" s="40"/>
      <c r="C133" s="232" t="s">
        <v>8</v>
      </c>
      <c r="D133" s="232" t="s">
        <v>130</v>
      </c>
      <c r="E133" s="233" t="s">
        <v>653</v>
      </c>
      <c r="F133" s="234" t="s">
        <v>654</v>
      </c>
      <c r="G133" s="235" t="s">
        <v>232</v>
      </c>
      <c r="H133" s="236">
        <v>39.145000000000003</v>
      </c>
      <c r="I133" s="237"/>
      <c r="J133" s="238">
        <f>ROUND(I133*H133,2)</f>
        <v>0</v>
      </c>
      <c r="K133" s="234" t="s">
        <v>202</v>
      </c>
      <c r="L133" s="239"/>
      <c r="M133" s="240" t="s">
        <v>19</v>
      </c>
      <c r="N133" s="241" t="s">
        <v>43</v>
      </c>
      <c r="O133" s="85"/>
      <c r="P133" s="228">
        <f>O133*H133</f>
        <v>0</v>
      </c>
      <c r="Q133" s="228">
        <v>0.00059000000000000003</v>
      </c>
      <c r="R133" s="228">
        <f>Q133*H133</f>
        <v>0.023095550000000003</v>
      </c>
      <c r="S133" s="228">
        <v>0</v>
      </c>
      <c r="T133" s="229">
        <f>S133*H133</f>
        <v>0</v>
      </c>
      <c r="U133" s="39"/>
      <c r="V133" s="39"/>
      <c r="W133" s="39"/>
      <c r="X133" s="39"/>
      <c r="Y133" s="39"/>
      <c r="Z133" s="39"/>
      <c r="AA133" s="39"/>
      <c r="AB133" s="39"/>
      <c r="AC133" s="39"/>
      <c r="AD133" s="39"/>
      <c r="AE133" s="39"/>
      <c r="AR133" s="230" t="s">
        <v>168</v>
      </c>
      <c r="AT133" s="230" t="s">
        <v>130</v>
      </c>
      <c r="AU133" s="230" t="s">
        <v>80</v>
      </c>
      <c r="AY133" s="18" t="s">
        <v>133</v>
      </c>
      <c r="BE133" s="231">
        <f>IF(N133="základní",J133,0)</f>
        <v>0</v>
      </c>
      <c r="BF133" s="231">
        <f>IF(N133="snížená",J133,0)</f>
        <v>0</v>
      </c>
      <c r="BG133" s="231">
        <f>IF(N133="zákl. přenesená",J133,0)</f>
        <v>0</v>
      </c>
      <c r="BH133" s="231">
        <f>IF(N133="sníž. přenesená",J133,0)</f>
        <v>0</v>
      </c>
      <c r="BI133" s="231">
        <f>IF(N133="nulová",J133,0)</f>
        <v>0</v>
      </c>
      <c r="BJ133" s="18" t="s">
        <v>80</v>
      </c>
      <c r="BK133" s="231">
        <f>ROUND(I133*H133,2)</f>
        <v>0</v>
      </c>
      <c r="BL133" s="18" t="s">
        <v>150</v>
      </c>
      <c r="BM133" s="230" t="s">
        <v>655</v>
      </c>
    </row>
    <row r="134" s="2" customFormat="1" ht="21.75" customHeight="1">
      <c r="A134" s="39"/>
      <c r="B134" s="40"/>
      <c r="C134" s="219" t="s">
        <v>199</v>
      </c>
      <c r="D134" s="219" t="s">
        <v>136</v>
      </c>
      <c r="E134" s="220" t="s">
        <v>656</v>
      </c>
      <c r="F134" s="221" t="s">
        <v>657</v>
      </c>
      <c r="G134" s="222" t="s">
        <v>232</v>
      </c>
      <c r="H134" s="223">
        <v>39.145000000000003</v>
      </c>
      <c r="I134" s="224"/>
      <c r="J134" s="225">
        <f>ROUND(I134*H134,2)</f>
        <v>0</v>
      </c>
      <c r="K134" s="221" t="s">
        <v>202</v>
      </c>
      <c r="L134" s="45"/>
      <c r="M134" s="226" t="s">
        <v>19</v>
      </c>
      <c r="N134" s="227" t="s">
        <v>43</v>
      </c>
      <c r="O134" s="85"/>
      <c r="P134" s="228">
        <f>O134*H134</f>
        <v>0</v>
      </c>
      <c r="Q134" s="228">
        <v>0.0043800000000000002</v>
      </c>
      <c r="R134" s="228">
        <f>Q134*H134</f>
        <v>0.17145510000000003</v>
      </c>
      <c r="S134" s="228">
        <v>0</v>
      </c>
      <c r="T134" s="229">
        <f>S134*H134</f>
        <v>0</v>
      </c>
      <c r="U134" s="39"/>
      <c r="V134" s="39"/>
      <c r="W134" s="39"/>
      <c r="X134" s="39"/>
      <c r="Y134" s="39"/>
      <c r="Z134" s="39"/>
      <c r="AA134" s="39"/>
      <c r="AB134" s="39"/>
      <c r="AC134" s="39"/>
      <c r="AD134" s="39"/>
      <c r="AE134" s="39"/>
      <c r="AR134" s="230" t="s">
        <v>150</v>
      </c>
      <c r="AT134" s="230" t="s">
        <v>136</v>
      </c>
      <c r="AU134" s="230" t="s">
        <v>80</v>
      </c>
      <c r="AY134" s="18" t="s">
        <v>133</v>
      </c>
      <c r="BE134" s="231">
        <f>IF(N134="základní",J134,0)</f>
        <v>0</v>
      </c>
      <c r="BF134" s="231">
        <f>IF(N134="snížená",J134,0)</f>
        <v>0</v>
      </c>
      <c r="BG134" s="231">
        <f>IF(N134="zákl. přenesená",J134,0)</f>
        <v>0</v>
      </c>
      <c r="BH134" s="231">
        <f>IF(N134="sníž. přenesená",J134,0)</f>
        <v>0</v>
      </c>
      <c r="BI134" s="231">
        <f>IF(N134="nulová",J134,0)</f>
        <v>0</v>
      </c>
      <c r="BJ134" s="18" t="s">
        <v>80</v>
      </c>
      <c r="BK134" s="231">
        <f>ROUND(I134*H134,2)</f>
        <v>0</v>
      </c>
      <c r="BL134" s="18" t="s">
        <v>150</v>
      </c>
      <c r="BM134" s="230" t="s">
        <v>658</v>
      </c>
    </row>
    <row r="135" s="2" customFormat="1">
      <c r="A135" s="39"/>
      <c r="B135" s="40"/>
      <c r="C135" s="41"/>
      <c r="D135" s="242" t="s">
        <v>205</v>
      </c>
      <c r="E135" s="41"/>
      <c r="F135" s="243" t="s">
        <v>659</v>
      </c>
      <c r="G135" s="41"/>
      <c r="H135" s="41"/>
      <c r="I135" s="137"/>
      <c r="J135" s="41"/>
      <c r="K135" s="41"/>
      <c r="L135" s="45"/>
      <c r="M135" s="244"/>
      <c r="N135" s="245"/>
      <c r="O135" s="85"/>
      <c r="P135" s="85"/>
      <c r="Q135" s="85"/>
      <c r="R135" s="85"/>
      <c r="S135" s="85"/>
      <c r="T135" s="86"/>
      <c r="U135" s="39"/>
      <c r="V135" s="39"/>
      <c r="W135" s="39"/>
      <c r="X135" s="39"/>
      <c r="Y135" s="39"/>
      <c r="Z135" s="39"/>
      <c r="AA135" s="39"/>
      <c r="AB135" s="39"/>
      <c r="AC135" s="39"/>
      <c r="AD135" s="39"/>
      <c r="AE135" s="39"/>
      <c r="AT135" s="18" t="s">
        <v>205</v>
      </c>
      <c r="AU135" s="18" t="s">
        <v>80</v>
      </c>
    </row>
    <row r="136" s="12" customFormat="1" ht="25.92" customHeight="1">
      <c r="A136" s="12"/>
      <c r="B136" s="203"/>
      <c r="C136" s="204"/>
      <c r="D136" s="205" t="s">
        <v>71</v>
      </c>
      <c r="E136" s="206" t="s">
        <v>417</v>
      </c>
      <c r="F136" s="206" t="s">
        <v>660</v>
      </c>
      <c r="G136" s="204"/>
      <c r="H136" s="204"/>
      <c r="I136" s="207"/>
      <c r="J136" s="208">
        <f>BK136</f>
        <v>0</v>
      </c>
      <c r="K136" s="204"/>
      <c r="L136" s="209"/>
      <c r="M136" s="210"/>
      <c r="N136" s="211"/>
      <c r="O136" s="211"/>
      <c r="P136" s="212">
        <f>SUM(P137:P140)</f>
        <v>0</v>
      </c>
      <c r="Q136" s="211"/>
      <c r="R136" s="212">
        <f>SUM(R137:R140)</f>
        <v>0.061925000000000008</v>
      </c>
      <c r="S136" s="211"/>
      <c r="T136" s="213">
        <f>SUM(T137:T140)</f>
        <v>0</v>
      </c>
      <c r="U136" s="12"/>
      <c r="V136" s="12"/>
      <c r="W136" s="12"/>
      <c r="X136" s="12"/>
      <c r="Y136" s="12"/>
      <c r="Z136" s="12"/>
      <c r="AA136" s="12"/>
      <c r="AB136" s="12"/>
      <c r="AC136" s="12"/>
      <c r="AD136" s="12"/>
      <c r="AE136" s="12"/>
      <c r="AR136" s="214" t="s">
        <v>80</v>
      </c>
      <c r="AT136" s="215" t="s">
        <v>71</v>
      </c>
      <c r="AU136" s="215" t="s">
        <v>72</v>
      </c>
      <c r="AY136" s="214" t="s">
        <v>133</v>
      </c>
      <c r="BK136" s="216">
        <f>SUM(BK137:BK140)</f>
        <v>0</v>
      </c>
    </row>
    <row r="137" s="2" customFormat="1" ht="16.5" customHeight="1">
      <c r="A137" s="39"/>
      <c r="B137" s="40"/>
      <c r="C137" s="232" t="s">
        <v>207</v>
      </c>
      <c r="D137" s="232" t="s">
        <v>130</v>
      </c>
      <c r="E137" s="233" t="s">
        <v>661</v>
      </c>
      <c r="F137" s="234" t="s">
        <v>662</v>
      </c>
      <c r="G137" s="235" t="s">
        <v>342</v>
      </c>
      <c r="H137" s="236">
        <v>0.050000000000000003</v>
      </c>
      <c r="I137" s="237"/>
      <c r="J137" s="238">
        <f>ROUND(I137*H137,2)</f>
        <v>0</v>
      </c>
      <c r="K137" s="234" t="s">
        <v>202</v>
      </c>
      <c r="L137" s="239"/>
      <c r="M137" s="240" t="s">
        <v>19</v>
      </c>
      <c r="N137" s="241" t="s">
        <v>43</v>
      </c>
      <c r="O137" s="85"/>
      <c r="P137" s="228">
        <f>O137*H137</f>
        <v>0</v>
      </c>
      <c r="Q137" s="228">
        <v>1</v>
      </c>
      <c r="R137" s="228">
        <f>Q137*H137</f>
        <v>0.050000000000000003</v>
      </c>
      <c r="S137" s="228">
        <v>0</v>
      </c>
      <c r="T137" s="229">
        <f>S137*H137</f>
        <v>0</v>
      </c>
      <c r="U137" s="39"/>
      <c r="V137" s="39"/>
      <c r="W137" s="39"/>
      <c r="X137" s="39"/>
      <c r="Y137" s="39"/>
      <c r="Z137" s="39"/>
      <c r="AA137" s="39"/>
      <c r="AB137" s="39"/>
      <c r="AC137" s="39"/>
      <c r="AD137" s="39"/>
      <c r="AE137" s="39"/>
      <c r="AR137" s="230" t="s">
        <v>168</v>
      </c>
      <c r="AT137" s="230" t="s">
        <v>130</v>
      </c>
      <c r="AU137" s="230" t="s">
        <v>80</v>
      </c>
      <c r="AY137" s="18" t="s">
        <v>133</v>
      </c>
      <c r="BE137" s="231">
        <f>IF(N137="základní",J137,0)</f>
        <v>0</v>
      </c>
      <c r="BF137" s="231">
        <f>IF(N137="snížená",J137,0)</f>
        <v>0</v>
      </c>
      <c r="BG137" s="231">
        <f>IF(N137="zákl. přenesená",J137,0)</f>
        <v>0</v>
      </c>
      <c r="BH137" s="231">
        <f>IF(N137="sníž. přenesená",J137,0)</f>
        <v>0</v>
      </c>
      <c r="BI137" s="231">
        <f>IF(N137="nulová",J137,0)</f>
        <v>0</v>
      </c>
      <c r="BJ137" s="18" t="s">
        <v>80</v>
      </c>
      <c r="BK137" s="231">
        <f>ROUND(I137*H137,2)</f>
        <v>0</v>
      </c>
      <c r="BL137" s="18" t="s">
        <v>150</v>
      </c>
      <c r="BM137" s="230" t="s">
        <v>663</v>
      </c>
    </row>
    <row r="138" s="2" customFormat="1" ht="21.75" customHeight="1">
      <c r="A138" s="39"/>
      <c r="B138" s="40"/>
      <c r="C138" s="219" t="s">
        <v>211</v>
      </c>
      <c r="D138" s="219" t="s">
        <v>136</v>
      </c>
      <c r="E138" s="220" t="s">
        <v>664</v>
      </c>
      <c r="F138" s="221" t="s">
        <v>665</v>
      </c>
      <c r="G138" s="222" t="s">
        <v>232</v>
      </c>
      <c r="H138" s="223">
        <v>2.25</v>
      </c>
      <c r="I138" s="224"/>
      <c r="J138" s="225">
        <f>ROUND(I138*H138,2)</f>
        <v>0</v>
      </c>
      <c r="K138" s="221" t="s">
        <v>202</v>
      </c>
      <c r="L138" s="45"/>
      <c r="M138" s="226" t="s">
        <v>19</v>
      </c>
      <c r="N138" s="227" t="s">
        <v>43</v>
      </c>
      <c r="O138" s="85"/>
      <c r="P138" s="228">
        <f>O138*H138</f>
        <v>0</v>
      </c>
      <c r="Q138" s="228">
        <v>0.0043800000000000002</v>
      </c>
      <c r="R138" s="228">
        <f>Q138*H138</f>
        <v>0.0098550000000000009</v>
      </c>
      <c r="S138" s="228">
        <v>0</v>
      </c>
      <c r="T138" s="229">
        <f>S138*H138</f>
        <v>0</v>
      </c>
      <c r="U138" s="39"/>
      <c r="V138" s="39"/>
      <c r="W138" s="39"/>
      <c r="X138" s="39"/>
      <c r="Y138" s="39"/>
      <c r="Z138" s="39"/>
      <c r="AA138" s="39"/>
      <c r="AB138" s="39"/>
      <c r="AC138" s="39"/>
      <c r="AD138" s="39"/>
      <c r="AE138" s="39"/>
      <c r="AR138" s="230" t="s">
        <v>150</v>
      </c>
      <c r="AT138" s="230" t="s">
        <v>136</v>
      </c>
      <c r="AU138" s="230" t="s">
        <v>80</v>
      </c>
      <c r="AY138" s="18" t="s">
        <v>133</v>
      </c>
      <c r="BE138" s="231">
        <f>IF(N138="základní",J138,0)</f>
        <v>0</v>
      </c>
      <c r="BF138" s="231">
        <f>IF(N138="snížená",J138,0)</f>
        <v>0</v>
      </c>
      <c r="BG138" s="231">
        <f>IF(N138="zákl. přenesená",J138,0)</f>
        <v>0</v>
      </c>
      <c r="BH138" s="231">
        <f>IF(N138="sníž. přenesená",J138,0)</f>
        <v>0</v>
      </c>
      <c r="BI138" s="231">
        <f>IF(N138="nulová",J138,0)</f>
        <v>0</v>
      </c>
      <c r="BJ138" s="18" t="s">
        <v>80</v>
      </c>
      <c r="BK138" s="231">
        <f>ROUND(I138*H138,2)</f>
        <v>0</v>
      </c>
      <c r="BL138" s="18" t="s">
        <v>150</v>
      </c>
      <c r="BM138" s="230" t="s">
        <v>666</v>
      </c>
    </row>
    <row r="139" s="2" customFormat="1">
      <c r="A139" s="39"/>
      <c r="B139" s="40"/>
      <c r="C139" s="41"/>
      <c r="D139" s="242" t="s">
        <v>205</v>
      </c>
      <c r="E139" s="41"/>
      <c r="F139" s="243" t="s">
        <v>659</v>
      </c>
      <c r="G139" s="41"/>
      <c r="H139" s="41"/>
      <c r="I139" s="137"/>
      <c r="J139" s="41"/>
      <c r="K139" s="41"/>
      <c r="L139" s="45"/>
      <c r="M139" s="244"/>
      <c r="N139" s="245"/>
      <c r="O139" s="85"/>
      <c r="P139" s="85"/>
      <c r="Q139" s="85"/>
      <c r="R139" s="85"/>
      <c r="S139" s="85"/>
      <c r="T139" s="86"/>
      <c r="U139" s="39"/>
      <c r="V139" s="39"/>
      <c r="W139" s="39"/>
      <c r="X139" s="39"/>
      <c r="Y139" s="39"/>
      <c r="Z139" s="39"/>
      <c r="AA139" s="39"/>
      <c r="AB139" s="39"/>
      <c r="AC139" s="39"/>
      <c r="AD139" s="39"/>
      <c r="AE139" s="39"/>
      <c r="AT139" s="18" t="s">
        <v>205</v>
      </c>
      <c r="AU139" s="18" t="s">
        <v>80</v>
      </c>
    </row>
    <row r="140" s="2" customFormat="1" ht="16.5" customHeight="1">
      <c r="A140" s="39"/>
      <c r="B140" s="40"/>
      <c r="C140" s="232" t="s">
        <v>216</v>
      </c>
      <c r="D140" s="232" t="s">
        <v>130</v>
      </c>
      <c r="E140" s="233" t="s">
        <v>667</v>
      </c>
      <c r="F140" s="234" t="s">
        <v>668</v>
      </c>
      <c r="G140" s="235" t="s">
        <v>232</v>
      </c>
      <c r="H140" s="236">
        <v>2.25</v>
      </c>
      <c r="I140" s="237"/>
      <c r="J140" s="238">
        <f>ROUND(I140*H140,2)</f>
        <v>0</v>
      </c>
      <c r="K140" s="234" t="s">
        <v>202</v>
      </c>
      <c r="L140" s="239"/>
      <c r="M140" s="240" t="s">
        <v>19</v>
      </c>
      <c r="N140" s="241" t="s">
        <v>43</v>
      </c>
      <c r="O140" s="85"/>
      <c r="P140" s="228">
        <f>O140*H140</f>
        <v>0</v>
      </c>
      <c r="Q140" s="228">
        <v>0.00092000000000000003</v>
      </c>
      <c r="R140" s="228">
        <f>Q140*H140</f>
        <v>0.0020700000000000002</v>
      </c>
      <c r="S140" s="228">
        <v>0</v>
      </c>
      <c r="T140" s="229">
        <f>S140*H140</f>
        <v>0</v>
      </c>
      <c r="U140" s="39"/>
      <c r="V140" s="39"/>
      <c r="W140" s="39"/>
      <c r="X140" s="39"/>
      <c r="Y140" s="39"/>
      <c r="Z140" s="39"/>
      <c r="AA140" s="39"/>
      <c r="AB140" s="39"/>
      <c r="AC140" s="39"/>
      <c r="AD140" s="39"/>
      <c r="AE140" s="39"/>
      <c r="AR140" s="230" t="s">
        <v>168</v>
      </c>
      <c r="AT140" s="230" t="s">
        <v>130</v>
      </c>
      <c r="AU140" s="230" t="s">
        <v>80</v>
      </c>
      <c r="AY140" s="18" t="s">
        <v>133</v>
      </c>
      <c r="BE140" s="231">
        <f>IF(N140="základní",J140,0)</f>
        <v>0</v>
      </c>
      <c r="BF140" s="231">
        <f>IF(N140="snížená",J140,0)</f>
        <v>0</v>
      </c>
      <c r="BG140" s="231">
        <f>IF(N140="zákl. přenesená",J140,0)</f>
        <v>0</v>
      </c>
      <c r="BH140" s="231">
        <f>IF(N140="sníž. přenesená",J140,0)</f>
        <v>0</v>
      </c>
      <c r="BI140" s="231">
        <f>IF(N140="nulová",J140,0)</f>
        <v>0</v>
      </c>
      <c r="BJ140" s="18" t="s">
        <v>80</v>
      </c>
      <c r="BK140" s="231">
        <f>ROUND(I140*H140,2)</f>
        <v>0</v>
      </c>
      <c r="BL140" s="18" t="s">
        <v>150</v>
      </c>
      <c r="BM140" s="230" t="s">
        <v>669</v>
      </c>
    </row>
    <row r="141" s="12" customFormat="1" ht="25.92" customHeight="1">
      <c r="A141" s="12"/>
      <c r="B141" s="203"/>
      <c r="C141" s="204"/>
      <c r="D141" s="205" t="s">
        <v>71</v>
      </c>
      <c r="E141" s="206" t="s">
        <v>421</v>
      </c>
      <c r="F141" s="206" t="s">
        <v>670</v>
      </c>
      <c r="G141" s="204"/>
      <c r="H141" s="204"/>
      <c r="I141" s="207"/>
      <c r="J141" s="208">
        <f>BK141</f>
        <v>0</v>
      </c>
      <c r="K141" s="204"/>
      <c r="L141" s="209"/>
      <c r="M141" s="210"/>
      <c r="N141" s="211"/>
      <c r="O141" s="211"/>
      <c r="P141" s="212">
        <f>SUM(P142:P158)</f>
        <v>0</v>
      </c>
      <c r="Q141" s="211"/>
      <c r="R141" s="212">
        <f>SUM(R142:R158)</f>
        <v>4.7426456399999992</v>
      </c>
      <c r="S141" s="211"/>
      <c r="T141" s="213">
        <f>SUM(T142:T158)</f>
        <v>0</v>
      </c>
      <c r="U141" s="12"/>
      <c r="V141" s="12"/>
      <c r="W141" s="12"/>
      <c r="X141" s="12"/>
      <c r="Y141" s="12"/>
      <c r="Z141" s="12"/>
      <c r="AA141" s="12"/>
      <c r="AB141" s="12"/>
      <c r="AC141" s="12"/>
      <c r="AD141" s="12"/>
      <c r="AE141" s="12"/>
      <c r="AR141" s="214" t="s">
        <v>80</v>
      </c>
      <c r="AT141" s="215" t="s">
        <v>71</v>
      </c>
      <c r="AU141" s="215" t="s">
        <v>72</v>
      </c>
      <c r="AY141" s="214" t="s">
        <v>133</v>
      </c>
      <c r="BK141" s="216">
        <f>SUM(BK142:BK158)</f>
        <v>0</v>
      </c>
    </row>
    <row r="142" s="2" customFormat="1" ht="16.5" customHeight="1">
      <c r="A142" s="39"/>
      <c r="B142" s="40"/>
      <c r="C142" s="219" t="s">
        <v>220</v>
      </c>
      <c r="D142" s="219" t="s">
        <v>136</v>
      </c>
      <c r="E142" s="220" t="s">
        <v>671</v>
      </c>
      <c r="F142" s="221" t="s">
        <v>672</v>
      </c>
      <c r="G142" s="222" t="s">
        <v>223</v>
      </c>
      <c r="H142" s="223">
        <v>1.1659999999999999</v>
      </c>
      <c r="I142" s="224"/>
      <c r="J142" s="225">
        <f>ROUND(I142*H142,2)</f>
        <v>0</v>
      </c>
      <c r="K142" s="221" t="s">
        <v>202</v>
      </c>
      <c r="L142" s="45"/>
      <c r="M142" s="226" t="s">
        <v>19</v>
      </c>
      <c r="N142" s="227" t="s">
        <v>43</v>
      </c>
      <c r="O142" s="85"/>
      <c r="P142" s="228">
        <f>O142*H142</f>
        <v>0</v>
      </c>
      <c r="Q142" s="228">
        <v>2.45329</v>
      </c>
      <c r="R142" s="228">
        <f>Q142*H142</f>
        <v>2.8605361399999998</v>
      </c>
      <c r="S142" s="228">
        <v>0</v>
      </c>
      <c r="T142" s="229">
        <f>S142*H142</f>
        <v>0</v>
      </c>
      <c r="U142" s="39"/>
      <c r="V142" s="39"/>
      <c r="W142" s="39"/>
      <c r="X142" s="39"/>
      <c r="Y142" s="39"/>
      <c r="Z142" s="39"/>
      <c r="AA142" s="39"/>
      <c r="AB142" s="39"/>
      <c r="AC142" s="39"/>
      <c r="AD142" s="39"/>
      <c r="AE142" s="39"/>
      <c r="AR142" s="230" t="s">
        <v>150</v>
      </c>
      <c r="AT142" s="230" t="s">
        <v>136</v>
      </c>
      <c r="AU142" s="230" t="s">
        <v>80</v>
      </c>
      <c r="AY142" s="18" t="s">
        <v>133</v>
      </c>
      <c r="BE142" s="231">
        <f>IF(N142="základní",J142,0)</f>
        <v>0</v>
      </c>
      <c r="BF142" s="231">
        <f>IF(N142="snížená",J142,0)</f>
        <v>0</v>
      </c>
      <c r="BG142" s="231">
        <f>IF(N142="zákl. přenesená",J142,0)</f>
        <v>0</v>
      </c>
      <c r="BH142" s="231">
        <f>IF(N142="sníž. přenesená",J142,0)</f>
        <v>0</v>
      </c>
      <c r="BI142" s="231">
        <f>IF(N142="nulová",J142,0)</f>
        <v>0</v>
      </c>
      <c r="BJ142" s="18" t="s">
        <v>80</v>
      </c>
      <c r="BK142" s="231">
        <f>ROUND(I142*H142,2)</f>
        <v>0</v>
      </c>
      <c r="BL142" s="18" t="s">
        <v>150</v>
      </c>
      <c r="BM142" s="230" t="s">
        <v>673</v>
      </c>
    </row>
    <row r="143" s="2" customFormat="1">
      <c r="A143" s="39"/>
      <c r="B143" s="40"/>
      <c r="C143" s="41"/>
      <c r="D143" s="242" t="s">
        <v>205</v>
      </c>
      <c r="E143" s="41"/>
      <c r="F143" s="243" t="s">
        <v>674</v>
      </c>
      <c r="G143" s="41"/>
      <c r="H143" s="41"/>
      <c r="I143" s="137"/>
      <c r="J143" s="41"/>
      <c r="K143" s="41"/>
      <c r="L143" s="45"/>
      <c r="M143" s="244"/>
      <c r="N143" s="245"/>
      <c r="O143" s="85"/>
      <c r="P143" s="85"/>
      <c r="Q143" s="85"/>
      <c r="R143" s="85"/>
      <c r="S143" s="85"/>
      <c r="T143" s="86"/>
      <c r="U143" s="39"/>
      <c r="V143" s="39"/>
      <c r="W143" s="39"/>
      <c r="X143" s="39"/>
      <c r="Y143" s="39"/>
      <c r="Z143" s="39"/>
      <c r="AA143" s="39"/>
      <c r="AB143" s="39"/>
      <c r="AC143" s="39"/>
      <c r="AD143" s="39"/>
      <c r="AE143" s="39"/>
      <c r="AT143" s="18" t="s">
        <v>205</v>
      </c>
      <c r="AU143" s="18" t="s">
        <v>80</v>
      </c>
    </row>
    <row r="144" s="13" customFormat="1">
      <c r="A144" s="13"/>
      <c r="B144" s="246"/>
      <c r="C144" s="247"/>
      <c r="D144" s="242" t="s">
        <v>240</v>
      </c>
      <c r="E144" s="248" t="s">
        <v>19</v>
      </c>
      <c r="F144" s="249" t="s">
        <v>675</v>
      </c>
      <c r="G144" s="247"/>
      <c r="H144" s="250">
        <v>1.1659999999999999</v>
      </c>
      <c r="I144" s="251"/>
      <c r="J144" s="247"/>
      <c r="K144" s="247"/>
      <c r="L144" s="252"/>
      <c r="M144" s="253"/>
      <c r="N144" s="254"/>
      <c r="O144" s="254"/>
      <c r="P144" s="254"/>
      <c r="Q144" s="254"/>
      <c r="R144" s="254"/>
      <c r="S144" s="254"/>
      <c r="T144" s="255"/>
      <c r="U144" s="13"/>
      <c r="V144" s="13"/>
      <c r="W144" s="13"/>
      <c r="X144" s="13"/>
      <c r="Y144" s="13"/>
      <c r="Z144" s="13"/>
      <c r="AA144" s="13"/>
      <c r="AB144" s="13"/>
      <c r="AC144" s="13"/>
      <c r="AD144" s="13"/>
      <c r="AE144" s="13"/>
      <c r="AT144" s="256" t="s">
        <v>240</v>
      </c>
      <c r="AU144" s="256" t="s">
        <v>80</v>
      </c>
      <c r="AV144" s="13" t="s">
        <v>82</v>
      </c>
      <c r="AW144" s="13" t="s">
        <v>33</v>
      </c>
      <c r="AX144" s="13" t="s">
        <v>72</v>
      </c>
      <c r="AY144" s="256" t="s">
        <v>133</v>
      </c>
    </row>
    <row r="145" s="14" customFormat="1">
      <c r="A145" s="14"/>
      <c r="B145" s="262"/>
      <c r="C145" s="263"/>
      <c r="D145" s="242" t="s">
        <v>240</v>
      </c>
      <c r="E145" s="264" t="s">
        <v>19</v>
      </c>
      <c r="F145" s="265" t="s">
        <v>676</v>
      </c>
      <c r="G145" s="263"/>
      <c r="H145" s="266">
        <v>1.1659999999999999</v>
      </c>
      <c r="I145" s="267"/>
      <c r="J145" s="263"/>
      <c r="K145" s="263"/>
      <c r="L145" s="268"/>
      <c r="M145" s="269"/>
      <c r="N145" s="270"/>
      <c r="O145" s="270"/>
      <c r="P145" s="270"/>
      <c r="Q145" s="270"/>
      <c r="R145" s="270"/>
      <c r="S145" s="270"/>
      <c r="T145" s="271"/>
      <c r="U145" s="14"/>
      <c r="V145" s="14"/>
      <c r="W145" s="14"/>
      <c r="X145" s="14"/>
      <c r="Y145" s="14"/>
      <c r="Z145" s="14"/>
      <c r="AA145" s="14"/>
      <c r="AB145" s="14"/>
      <c r="AC145" s="14"/>
      <c r="AD145" s="14"/>
      <c r="AE145" s="14"/>
      <c r="AT145" s="272" t="s">
        <v>240</v>
      </c>
      <c r="AU145" s="272" t="s">
        <v>80</v>
      </c>
      <c r="AV145" s="14" t="s">
        <v>150</v>
      </c>
      <c r="AW145" s="14" t="s">
        <v>33</v>
      </c>
      <c r="AX145" s="14" t="s">
        <v>80</v>
      </c>
      <c r="AY145" s="272" t="s">
        <v>133</v>
      </c>
    </row>
    <row r="146" s="2" customFormat="1" ht="21.75" customHeight="1">
      <c r="A146" s="39"/>
      <c r="B146" s="40"/>
      <c r="C146" s="219" t="s">
        <v>7</v>
      </c>
      <c r="D146" s="219" t="s">
        <v>136</v>
      </c>
      <c r="E146" s="220" t="s">
        <v>677</v>
      </c>
      <c r="F146" s="221" t="s">
        <v>678</v>
      </c>
      <c r="G146" s="222" t="s">
        <v>223</v>
      </c>
      <c r="H146" s="223">
        <v>0.54600000000000004</v>
      </c>
      <c r="I146" s="224"/>
      <c r="J146" s="225">
        <f>ROUND(I146*H146,2)</f>
        <v>0</v>
      </c>
      <c r="K146" s="221" t="s">
        <v>202</v>
      </c>
      <c r="L146" s="45"/>
      <c r="M146" s="226" t="s">
        <v>19</v>
      </c>
      <c r="N146" s="227" t="s">
        <v>43</v>
      </c>
      <c r="O146" s="85"/>
      <c r="P146" s="228">
        <f>O146*H146</f>
        <v>0</v>
      </c>
      <c r="Q146" s="228">
        <v>2.2563399999999998</v>
      </c>
      <c r="R146" s="228">
        <f>Q146*H146</f>
        <v>1.23196164</v>
      </c>
      <c r="S146" s="228">
        <v>0</v>
      </c>
      <c r="T146" s="229">
        <f>S146*H146</f>
        <v>0</v>
      </c>
      <c r="U146" s="39"/>
      <c r="V146" s="39"/>
      <c r="W146" s="39"/>
      <c r="X146" s="39"/>
      <c r="Y146" s="39"/>
      <c r="Z146" s="39"/>
      <c r="AA146" s="39"/>
      <c r="AB146" s="39"/>
      <c r="AC146" s="39"/>
      <c r="AD146" s="39"/>
      <c r="AE146" s="39"/>
      <c r="AR146" s="230" t="s">
        <v>150</v>
      </c>
      <c r="AT146" s="230" t="s">
        <v>136</v>
      </c>
      <c r="AU146" s="230" t="s">
        <v>80</v>
      </c>
      <c r="AY146" s="18" t="s">
        <v>133</v>
      </c>
      <c r="BE146" s="231">
        <f>IF(N146="základní",J146,0)</f>
        <v>0</v>
      </c>
      <c r="BF146" s="231">
        <f>IF(N146="snížená",J146,0)</f>
        <v>0</v>
      </c>
      <c r="BG146" s="231">
        <f>IF(N146="zákl. přenesená",J146,0)</f>
        <v>0</v>
      </c>
      <c r="BH146" s="231">
        <f>IF(N146="sníž. přenesená",J146,0)</f>
        <v>0</v>
      </c>
      <c r="BI146" s="231">
        <f>IF(N146="nulová",J146,0)</f>
        <v>0</v>
      </c>
      <c r="BJ146" s="18" t="s">
        <v>80</v>
      </c>
      <c r="BK146" s="231">
        <f>ROUND(I146*H146,2)</f>
        <v>0</v>
      </c>
      <c r="BL146" s="18" t="s">
        <v>150</v>
      </c>
      <c r="BM146" s="230" t="s">
        <v>297</v>
      </c>
    </row>
    <row r="147" s="2" customFormat="1" ht="21.75" customHeight="1">
      <c r="A147" s="39"/>
      <c r="B147" s="40"/>
      <c r="C147" s="219" t="s">
        <v>229</v>
      </c>
      <c r="D147" s="219" t="s">
        <v>136</v>
      </c>
      <c r="E147" s="220" t="s">
        <v>679</v>
      </c>
      <c r="F147" s="221" t="s">
        <v>680</v>
      </c>
      <c r="G147" s="222" t="s">
        <v>223</v>
      </c>
      <c r="H147" s="223">
        <v>1.1659999999999999</v>
      </c>
      <c r="I147" s="224"/>
      <c r="J147" s="225">
        <f>ROUND(I147*H147,2)</f>
        <v>0</v>
      </c>
      <c r="K147" s="221" t="s">
        <v>202</v>
      </c>
      <c r="L147" s="45"/>
      <c r="M147" s="226" t="s">
        <v>19</v>
      </c>
      <c r="N147" s="227" t="s">
        <v>43</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150</v>
      </c>
      <c r="AT147" s="230" t="s">
        <v>136</v>
      </c>
      <c r="AU147" s="230" t="s">
        <v>80</v>
      </c>
      <c r="AY147" s="18" t="s">
        <v>133</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150</v>
      </c>
      <c r="BM147" s="230" t="s">
        <v>305</v>
      </c>
    </row>
    <row r="148" s="2" customFormat="1">
      <c r="A148" s="39"/>
      <c r="B148" s="40"/>
      <c r="C148" s="41"/>
      <c r="D148" s="242" t="s">
        <v>205</v>
      </c>
      <c r="E148" s="41"/>
      <c r="F148" s="243" t="s">
        <v>681</v>
      </c>
      <c r="G148" s="41"/>
      <c r="H148" s="41"/>
      <c r="I148" s="137"/>
      <c r="J148" s="41"/>
      <c r="K148" s="41"/>
      <c r="L148" s="45"/>
      <c r="M148" s="244"/>
      <c r="N148" s="245"/>
      <c r="O148" s="85"/>
      <c r="P148" s="85"/>
      <c r="Q148" s="85"/>
      <c r="R148" s="85"/>
      <c r="S148" s="85"/>
      <c r="T148" s="86"/>
      <c r="U148" s="39"/>
      <c r="V148" s="39"/>
      <c r="W148" s="39"/>
      <c r="X148" s="39"/>
      <c r="Y148" s="39"/>
      <c r="Z148" s="39"/>
      <c r="AA148" s="39"/>
      <c r="AB148" s="39"/>
      <c r="AC148" s="39"/>
      <c r="AD148" s="39"/>
      <c r="AE148" s="39"/>
      <c r="AT148" s="18" t="s">
        <v>205</v>
      </c>
      <c r="AU148" s="18" t="s">
        <v>80</v>
      </c>
    </row>
    <row r="149" s="2" customFormat="1" ht="16.5" customHeight="1">
      <c r="A149" s="39"/>
      <c r="B149" s="40"/>
      <c r="C149" s="219" t="s">
        <v>235</v>
      </c>
      <c r="D149" s="219" t="s">
        <v>136</v>
      </c>
      <c r="E149" s="220" t="s">
        <v>682</v>
      </c>
      <c r="F149" s="221" t="s">
        <v>683</v>
      </c>
      <c r="G149" s="222" t="s">
        <v>232</v>
      </c>
      <c r="H149" s="223">
        <v>3.3599999999999999</v>
      </c>
      <c r="I149" s="224"/>
      <c r="J149" s="225">
        <f>ROUND(I149*H149,2)</f>
        <v>0</v>
      </c>
      <c r="K149" s="221" t="s">
        <v>202</v>
      </c>
      <c r="L149" s="45"/>
      <c r="M149" s="226" t="s">
        <v>19</v>
      </c>
      <c r="N149" s="227" t="s">
        <v>43</v>
      </c>
      <c r="O149" s="85"/>
      <c r="P149" s="228">
        <f>O149*H149</f>
        <v>0</v>
      </c>
      <c r="Q149" s="228">
        <v>0.013520000000000001</v>
      </c>
      <c r="R149" s="228">
        <f>Q149*H149</f>
        <v>0.045427200000000001</v>
      </c>
      <c r="S149" s="228">
        <v>0</v>
      </c>
      <c r="T149" s="229">
        <f>S149*H149</f>
        <v>0</v>
      </c>
      <c r="U149" s="39"/>
      <c r="V149" s="39"/>
      <c r="W149" s="39"/>
      <c r="X149" s="39"/>
      <c r="Y149" s="39"/>
      <c r="Z149" s="39"/>
      <c r="AA149" s="39"/>
      <c r="AB149" s="39"/>
      <c r="AC149" s="39"/>
      <c r="AD149" s="39"/>
      <c r="AE149" s="39"/>
      <c r="AR149" s="230" t="s">
        <v>150</v>
      </c>
      <c r="AT149" s="230" t="s">
        <v>136</v>
      </c>
      <c r="AU149" s="230" t="s">
        <v>80</v>
      </c>
      <c r="AY149" s="18" t="s">
        <v>133</v>
      </c>
      <c r="BE149" s="231">
        <f>IF(N149="základní",J149,0)</f>
        <v>0</v>
      </c>
      <c r="BF149" s="231">
        <f>IF(N149="snížená",J149,0)</f>
        <v>0</v>
      </c>
      <c r="BG149" s="231">
        <f>IF(N149="zákl. přenesená",J149,0)</f>
        <v>0</v>
      </c>
      <c r="BH149" s="231">
        <f>IF(N149="sníž. přenesená",J149,0)</f>
        <v>0</v>
      </c>
      <c r="BI149" s="231">
        <f>IF(N149="nulová",J149,0)</f>
        <v>0</v>
      </c>
      <c r="BJ149" s="18" t="s">
        <v>80</v>
      </c>
      <c r="BK149" s="231">
        <f>ROUND(I149*H149,2)</f>
        <v>0</v>
      </c>
      <c r="BL149" s="18" t="s">
        <v>150</v>
      </c>
      <c r="BM149" s="230" t="s">
        <v>313</v>
      </c>
    </row>
    <row r="150" s="2" customFormat="1" ht="16.5" customHeight="1">
      <c r="A150" s="39"/>
      <c r="B150" s="40"/>
      <c r="C150" s="219" t="s">
        <v>242</v>
      </c>
      <c r="D150" s="219" t="s">
        <v>136</v>
      </c>
      <c r="E150" s="220" t="s">
        <v>684</v>
      </c>
      <c r="F150" s="221" t="s">
        <v>685</v>
      </c>
      <c r="G150" s="222" t="s">
        <v>232</v>
      </c>
      <c r="H150" s="223">
        <v>3.3599999999999999</v>
      </c>
      <c r="I150" s="224"/>
      <c r="J150" s="225">
        <f>ROUND(I150*H150,2)</f>
        <v>0</v>
      </c>
      <c r="K150" s="221" t="s">
        <v>202</v>
      </c>
      <c r="L150" s="45"/>
      <c r="M150" s="226" t="s">
        <v>19</v>
      </c>
      <c r="N150" s="227" t="s">
        <v>43</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150</v>
      </c>
      <c r="AT150" s="230" t="s">
        <v>136</v>
      </c>
      <c r="AU150" s="230" t="s">
        <v>80</v>
      </c>
      <c r="AY150" s="18" t="s">
        <v>133</v>
      </c>
      <c r="BE150" s="231">
        <f>IF(N150="základní",J150,0)</f>
        <v>0</v>
      </c>
      <c r="BF150" s="231">
        <f>IF(N150="snížená",J150,0)</f>
        <v>0</v>
      </c>
      <c r="BG150" s="231">
        <f>IF(N150="zákl. přenesená",J150,0)</f>
        <v>0</v>
      </c>
      <c r="BH150" s="231">
        <f>IF(N150="sníž. přenesená",J150,0)</f>
        <v>0</v>
      </c>
      <c r="BI150" s="231">
        <f>IF(N150="nulová",J150,0)</f>
        <v>0</v>
      </c>
      <c r="BJ150" s="18" t="s">
        <v>80</v>
      </c>
      <c r="BK150" s="231">
        <f>ROUND(I150*H150,2)</f>
        <v>0</v>
      </c>
      <c r="BL150" s="18" t="s">
        <v>150</v>
      </c>
      <c r="BM150" s="230" t="s">
        <v>322</v>
      </c>
    </row>
    <row r="151" s="2" customFormat="1" ht="16.5" customHeight="1">
      <c r="A151" s="39"/>
      <c r="B151" s="40"/>
      <c r="C151" s="219" t="s">
        <v>246</v>
      </c>
      <c r="D151" s="219" t="s">
        <v>136</v>
      </c>
      <c r="E151" s="220" t="s">
        <v>686</v>
      </c>
      <c r="F151" s="221" t="s">
        <v>687</v>
      </c>
      <c r="G151" s="222" t="s">
        <v>342</v>
      </c>
      <c r="H151" s="223">
        <v>0.023</v>
      </c>
      <c r="I151" s="224"/>
      <c r="J151" s="225">
        <f>ROUND(I151*H151,2)</f>
        <v>0</v>
      </c>
      <c r="K151" s="221" t="s">
        <v>202</v>
      </c>
      <c r="L151" s="45"/>
      <c r="M151" s="226" t="s">
        <v>19</v>
      </c>
      <c r="N151" s="227" t="s">
        <v>43</v>
      </c>
      <c r="O151" s="85"/>
      <c r="P151" s="228">
        <f>O151*H151</f>
        <v>0</v>
      </c>
      <c r="Q151" s="228">
        <v>1.06277</v>
      </c>
      <c r="R151" s="228">
        <f>Q151*H151</f>
        <v>0.02444371</v>
      </c>
      <c r="S151" s="228">
        <v>0</v>
      </c>
      <c r="T151" s="229">
        <f>S151*H151</f>
        <v>0</v>
      </c>
      <c r="U151" s="39"/>
      <c r="V151" s="39"/>
      <c r="W151" s="39"/>
      <c r="X151" s="39"/>
      <c r="Y151" s="39"/>
      <c r="Z151" s="39"/>
      <c r="AA151" s="39"/>
      <c r="AB151" s="39"/>
      <c r="AC151" s="39"/>
      <c r="AD151" s="39"/>
      <c r="AE151" s="39"/>
      <c r="AR151" s="230" t="s">
        <v>150</v>
      </c>
      <c r="AT151" s="230" t="s">
        <v>136</v>
      </c>
      <c r="AU151" s="230" t="s">
        <v>80</v>
      </c>
      <c r="AY151" s="18" t="s">
        <v>133</v>
      </c>
      <c r="BE151" s="231">
        <f>IF(N151="základní",J151,0)</f>
        <v>0</v>
      </c>
      <c r="BF151" s="231">
        <f>IF(N151="snížená",J151,0)</f>
        <v>0</v>
      </c>
      <c r="BG151" s="231">
        <f>IF(N151="zákl. přenesená",J151,0)</f>
        <v>0</v>
      </c>
      <c r="BH151" s="231">
        <f>IF(N151="sníž. přenesená",J151,0)</f>
        <v>0</v>
      </c>
      <c r="BI151" s="231">
        <f>IF(N151="nulová",J151,0)</f>
        <v>0</v>
      </c>
      <c r="BJ151" s="18" t="s">
        <v>80</v>
      </c>
      <c r="BK151" s="231">
        <f>ROUND(I151*H151,2)</f>
        <v>0</v>
      </c>
      <c r="BL151" s="18" t="s">
        <v>150</v>
      </c>
      <c r="BM151" s="230" t="s">
        <v>688</v>
      </c>
    </row>
    <row r="152" s="2" customFormat="1">
      <c r="A152" s="39"/>
      <c r="B152" s="40"/>
      <c r="C152" s="41"/>
      <c r="D152" s="242" t="s">
        <v>205</v>
      </c>
      <c r="E152" s="41"/>
      <c r="F152" s="243" t="s">
        <v>689</v>
      </c>
      <c r="G152" s="41"/>
      <c r="H152" s="41"/>
      <c r="I152" s="137"/>
      <c r="J152" s="41"/>
      <c r="K152" s="41"/>
      <c r="L152" s="45"/>
      <c r="M152" s="244"/>
      <c r="N152" s="245"/>
      <c r="O152" s="85"/>
      <c r="P152" s="85"/>
      <c r="Q152" s="85"/>
      <c r="R152" s="85"/>
      <c r="S152" s="85"/>
      <c r="T152" s="86"/>
      <c r="U152" s="39"/>
      <c r="V152" s="39"/>
      <c r="W152" s="39"/>
      <c r="X152" s="39"/>
      <c r="Y152" s="39"/>
      <c r="Z152" s="39"/>
      <c r="AA152" s="39"/>
      <c r="AB152" s="39"/>
      <c r="AC152" s="39"/>
      <c r="AD152" s="39"/>
      <c r="AE152" s="39"/>
      <c r="AT152" s="18" t="s">
        <v>205</v>
      </c>
      <c r="AU152" s="18" t="s">
        <v>80</v>
      </c>
    </row>
    <row r="153" s="13" customFormat="1">
      <c r="A153" s="13"/>
      <c r="B153" s="246"/>
      <c r="C153" s="247"/>
      <c r="D153" s="242" t="s">
        <v>240</v>
      </c>
      <c r="E153" s="248" t="s">
        <v>19</v>
      </c>
      <c r="F153" s="249" t="s">
        <v>690</v>
      </c>
      <c r="G153" s="247"/>
      <c r="H153" s="250">
        <v>0.023</v>
      </c>
      <c r="I153" s="251"/>
      <c r="J153" s="247"/>
      <c r="K153" s="247"/>
      <c r="L153" s="252"/>
      <c r="M153" s="253"/>
      <c r="N153" s="254"/>
      <c r="O153" s="254"/>
      <c r="P153" s="254"/>
      <c r="Q153" s="254"/>
      <c r="R153" s="254"/>
      <c r="S153" s="254"/>
      <c r="T153" s="255"/>
      <c r="U153" s="13"/>
      <c r="V153" s="13"/>
      <c r="W153" s="13"/>
      <c r="X153" s="13"/>
      <c r="Y153" s="13"/>
      <c r="Z153" s="13"/>
      <c r="AA153" s="13"/>
      <c r="AB153" s="13"/>
      <c r="AC153" s="13"/>
      <c r="AD153" s="13"/>
      <c r="AE153" s="13"/>
      <c r="AT153" s="256" t="s">
        <v>240</v>
      </c>
      <c r="AU153" s="256" t="s">
        <v>80</v>
      </c>
      <c r="AV153" s="13" t="s">
        <v>82</v>
      </c>
      <c r="AW153" s="13" t="s">
        <v>33</v>
      </c>
      <c r="AX153" s="13" t="s">
        <v>72</v>
      </c>
      <c r="AY153" s="256" t="s">
        <v>133</v>
      </c>
    </row>
    <row r="154" s="14" customFormat="1">
      <c r="A154" s="14"/>
      <c r="B154" s="262"/>
      <c r="C154" s="263"/>
      <c r="D154" s="242" t="s">
        <v>240</v>
      </c>
      <c r="E154" s="264" t="s">
        <v>19</v>
      </c>
      <c r="F154" s="265" t="s">
        <v>676</v>
      </c>
      <c r="G154" s="263"/>
      <c r="H154" s="266">
        <v>0.023</v>
      </c>
      <c r="I154" s="267"/>
      <c r="J154" s="263"/>
      <c r="K154" s="263"/>
      <c r="L154" s="268"/>
      <c r="M154" s="269"/>
      <c r="N154" s="270"/>
      <c r="O154" s="270"/>
      <c r="P154" s="270"/>
      <c r="Q154" s="270"/>
      <c r="R154" s="270"/>
      <c r="S154" s="270"/>
      <c r="T154" s="271"/>
      <c r="U154" s="14"/>
      <c r="V154" s="14"/>
      <c r="W154" s="14"/>
      <c r="X154" s="14"/>
      <c r="Y154" s="14"/>
      <c r="Z154" s="14"/>
      <c r="AA154" s="14"/>
      <c r="AB154" s="14"/>
      <c r="AC154" s="14"/>
      <c r="AD154" s="14"/>
      <c r="AE154" s="14"/>
      <c r="AT154" s="272" t="s">
        <v>240</v>
      </c>
      <c r="AU154" s="272" t="s">
        <v>80</v>
      </c>
      <c r="AV154" s="14" t="s">
        <v>150</v>
      </c>
      <c r="AW154" s="14" t="s">
        <v>33</v>
      </c>
      <c r="AX154" s="14" t="s">
        <v>80</v>
      </c>
      <c r="AY154" s="272" t="s">
        <v>133</v>
      </c>
    </row>
    <row r="155" s="2" customFormat="1" ht="16.5" customHeight="1">
      <c r="A155" s="39"/>
      <c r="B155" s="40"/>
      <c r="C155" s="219" t="s">
        <v>250</v>
      </c>
      <c r="D155" s="219" t="s">
        <v>136</v>
      </c>
      <c r="E155" s="220" t="s">
        <v>691</v>
      </c>
      <c r="F155" s="221" t="s">
        <v>692</v>
      </c>
      <c r="G155" s="222" t="s">
        <v>232</v>
      </c>
      <c r="H155" s="223">
        <v>29.864999999999998</v>
      </c>
      <c r="I155" s="224"/>
      <c r="J155" s="225">
        <f>ROUND(I155*H155,2)</f>
        <v>0</v>
      </c>
      <c r="K155" s="221" t="s">
        <v>202</v>
      </c>
      <c r="L155" s="45"/>
      <c r="M155" s="226" t="s">
        <v>19</v>
      </c>
      <c r="N155" s="227" t="s">
        <v>43</v>
      </c>
      <c r="O155" s="85"/>
      <c r="P155" s="228">
        <f>O155*H155</f>
        <v>0</v>
      </c>
      <c r="Q155" s="228">
        <v>0.019429999999999999</v>
      </c>
      <c r="R155" s="228">
        <f>Q155*H155</f>
        <v>0.5802769499999999</v>
      </c>
      <c r="S155" s="228">
        <v>0</v>
      </c>
      <c r="T155" s="229">
        <f>S155*H155</f>
        <v>0</v>
      </c>
      <c r="U155" s="39"/>
      <c r="V155" s="39"/>
      <c r="W155" s="39"/>
      <c r="X155" s="39"/>
      <c r="Y155" s="39"/>
      <c r="Z155" s="39"/>
      <c r="AA155" s="39"/>
      <c r="AB155" s="39"/>
      <c r="AC155" s="39"/>
      <c r="AD155" s="39"/>
      <c r="AE155" s="39"/>
      <c r="AR155" s="230" t="s">
        <v>150</v>
      </c>
      <c r="AT155" s="230" t="s">
        <v>136</v>
      </c>
      <c r="AU155" s="230" t="s">
        <v>80</v>
      </c>
      <c r="AY155" s="18" t="s">
        <v>133</v>
      </c>
      <c r="BE155" s="231">
        <f>IF(N155="základní",J155,0)</f>
        <v>0</v>
      </c>
      <c r="BF155" s="231">
        <f>IF(N155="snížená",J155,0)</f>
        <v>0</v>
      </c>
      <c r="BG155" s="231">
        <f>IF(N155="zákl. přenesená",J155,0)</f>
        <v>0</v>
      </c>
      <c r="BH155" s="231">
        <f>IF(N155="sníž. přenesená",J155,0)</f>
        <v>0</v>
      </c>
      <c r="BI155" s="231">
        <f>IF(N155="nulová",J155,0)</f>
        <v>0</v>
      </c>
      <c r="BJ155" s="18" t="s">
        <v>80</v>
      </c>
      <c r="BK155" s="231">
        <f>ROUND(I155*H155,2)</f>
        <v>0</v>
      </c>
      <c r="BL155" s="18" t="s">
        <v>150</v>
      </c>
      <c r="BM155" s="230" t="s">
        <v>693</v>
      </c>
    </row>
    <row r="156" s="2" customFormat="1">
      <c r="A156" s="39"/>
      <c r="B156" s="40"/>
      <c r="C156" s="41"/>
      <c r="D156" s="242" t="s">
        <v>205</v>
      </c>
      <c r="E156" s="41"/>
      <c r="F156" s="243" t="s">
        <v>694</v>
      </c>
      <c r="G156" s="41"/>
      <c r="H156" s="41"/>
      <c r="I156" s="137"/>
      <c r="J156" s="41"/>
      <c r="K156" s="41"/>
      <c r="L156" s="45"/>
      <c r="M156" s="244"/>
      <c r="N156" s="245"/>
      <c r="O156" s="85"/>
      <c r="P156" s="85"/>
      <c r="Q156" s="85"/>
      <c r="R156" s="85"/>
      <c r="S156" s="85"/>
      <c r="T156" s="86"/>
      <c r="U156" s="39"/>
      <c r="V156" s="39"/>
      <c r="W156" s="39"/>
      <c r="X156" s="39"/>
      <c r="Y156" s="39"/>
      <c r="Z156" s="39"/>
      <c r="AA156" s="39"/>
      <c r="AB156" s="39"/>
      <c r="AC156" s="39"/>
      <c r="AD156" s="39"/>
      <c r="AE156" s="39"/>
      <c r="AT156" s="18" t="s">
        <v>205</v>
      </c>
      <c r="AU156" s="18" t="s">
        <v>80</v>
      </c>
    </row>
    <row r="157" s="13" customFormat="1">
      <c r="A157" s="13"/>
      <c r="B157" s="246"/>
      <c r="C157" s="247"/>
      <c r="D157" s="242" t="s">
        <v>240</v>
      </c>
      <c r="E157" s="248" t="s">
        <v>19</v>
      </c>
      <c r="F157" s="249" t="s">
        <v>695</v>
      </c>
      <c r="G157" s="247"/>
      <c r="H157" s="250">
        <v>29.864999999999998</v>
      </c>
      <c r="I157" s="251"/>
      <c r="J157" s="247"/>
      <c r="K157" s="247"/>
      <c r="L157" s="252"/>
      <c r="M157" s="253"/>
      <c r="N157" s="254"/>
      <c r="O157" s="254"/>
      <c r="P157" s="254"/>
      <c r="Q157" s="254"/>
      <c r="R157" s="254"/>
      <c r="S157" s="254"/>
      <c r="T157" s="255"/>
      <c r="U157" s="13"/>
      <c r="V157" s="13"/>
      <c r="W157" s="13"/>
      <c r="X157" s="13"/>
      <c r="Y157" s="13"/>
      <c r="Z157" s="13"/>
      <c r="AA157" s="13"/>
      <c r="AB157" s="13"/>
      <c r="AC157" s="13"/>
      <c r="AD157" s="13"/>
      <c r="AE157" s="13"/>
      <c r="AT157" s="256" t="s">
        <v>240</v>
      </c>
      <c r="AU157" s="256" t="s">
        <v>80</v>
      </c>
      <c r="AV157" s="13" t="s">
        <v>82</v>
      </c>
      <c r="AW157" s="13" t="s">
        <v>33</v>
      </c>
      <c r="AX157" s="13" t="s">
        <v>72</v>
      </c>
      <c r="AY157" s="256" t="s">
        <v>133</v>
      </c>
    </row>
    <row r="158" s="14" customFormat="1">
      <c r="A158" s="14"/>
      <c r="B158" s="262"/>
      <c r="C158" s="263"/>
      <c r="D158" s="242" t="s">
        <v>240</v>
      </c>
      <c r="E158" s="264" t="s">
        <v>19</v>
      </c>
      <c r="F158" s="265" t="s">
        <v>696</v>
      </c>
      <c r="G158" s="263"/>
      <c r="H158" s="266">
        <v>29.864999999999998</v>
      </c>
      <c r="I158" s="267"/>
      <c r="J158" s="263"/>
      <c r="K158" s="263"/>
      <c r="L158" s="268"/>
      <c r="M158" s="269"/>
      <c r="N158" s="270"/>
      <c r="O158" s="270"/>
      <c r="P158" s="270"/>
      <c r="Q158" s="270"/>
      <c r="R158" s="270"/>
      <c r="S158" s="270"/>
      <c r="T158" s="271"/>
      <c r="U158" s="14"/>
      <c r="V158" s="14"/>
      <c r="W158" s="14"/>
      <c r="X158" s="14"/>
      <c r="Y158" s="14"/>
      <c r="Z158" s="14"/>
      <c r="AA158" s="14"/>
      <c r="AB158" s="14"/>
      <c r="AC158" s="14"/>
      <c r="AD158" s="14"/>
      <c r="AE158" s="14"/>
      <c r="AT158" s="272" t="s">
        <v>240</v>
      </c>
      <c r="AU158" s="272" t="s">
        <v>80</v>
      </c>
      <c r="AV158" s="14" t="s">
        <v>150</v>
      </c>
      <c r="AW158" s="14" t="s">
        <v>33</v>
      </c>
      <c r="AX158" s="14" t="s">
        <v>80</v>
      </c>
      <c r="AY158" s="272" t="s">
        <v>133</v>
      </c>
    </row>
    <row r="159" s="12" customFormat="1" ht="25.92" customHeight="1">
      <c r="A159" s="12"/>
      <c r="B159" s="203"/>
      <c r="C159" s="204"/>
      <c r="D159" s="205" t="s">
        <v>71</v>
      </c>
      <c r="E159" s="206" t="s">
        <v>203</v>
      </c>
      <c r="F159" s="206" t="s">
        <v>697</v>
      </c>
      <c r="G159" s="204"/>
      <c r="H159" s="204"/>
      <c r="I159" s="207"/>
      <c r="J159" s="208">
        <f>BK159</f>
        <v>0</v>
      </c>
      <c r="K159" s="204"/>
      <c r="L159" s="209"/>
      <c r="M159" s="210"/>
      <c r="N159" s="211"/>
      <c r="O159" s="211"/>
      <c r="P159" s="212">
        <f>SUM(P160:P162)</f>
        <v>0</v>
      </c>
      <c r="Q159" s="211"/>
      <c r="R159" s="212">
        <f>SUM(R160:R162)</f>
        <v>0.14907999999999999</v>
      </c>
      <c r="S159" s="211"/>
      <c r="T159" s="213">
        <f>SUM(T160:T162)</f>
        <v>0</v>
      </c>
      <c r="U159" s="12"/>
      <c r="V159" s="12"/>
      <c r="W159" s="12"/>
      <c r="X159" s="12"/>
      <c r="Y159" s="12"/>
      <c r="Z159" s="12"/>
      <c r="AA159" s="12"/>
      <c r="AB159" s="12"/>
      <c r="AC159" s="12"/>
      <c r="AD159" s="12"/>
      <c r="AE159" s="12"/>
      <c r="AR159" s="214" t="s">
        <v>80</v>
      </c>
      <c r="AT159" s="215" t="s">
        <v>71</v>
      </c>
      <c r="AU159" s="215" t="s">
        <v>72</v>
      </c>
      <c r="AY159" s="214" t="s">
        <v>133</v>
      </c>
      <c r="BK159" s="216">
        <f>SUM(BK160:BK162)</f>
        <v>0</v>
      </c>
    </row>
    <row r="160" s="2" customFormat="1" ht="16.5" customHeight="1">
      <c r="A160" s="39"/>
      <c r="B160" s="40"/>
      <c r="C160" s="232" t="s">
        <v>256</v>
      </c>
      <c r="D160" s="232" t="s">
        <v>130</v>
      </c>
      <c r="E160" s="233" t="s">
        <v>698</v>
      </c>
      <c r="F160" s="234" t="s">
        <v>699</v>
      </c>
      <c r="G160" s="235" t="s">
        <v>139</v>
      </c>
      <c r="H160" s="236">
        <v>2</v>
      </c>
      <c r="I160" s="237"/>
      <c r="J160" s="238">
        <f>ROUND(I160*H160,2)</f>
        <v>0</v>
      </c>
      <c r="K160" s="234" t="s">
        <v>202</v>
      </c>
      <c r="L160" s="239"/>
      <c r="M160" s="240" t="s">
        <v>19</v>
      </c>
      <c r="N160" s="241" t="s">
        <v>43</v>
      </c>
      <c r="O160" s="85"/>
      <c r="P160" s="228">
        <f>O160*H160</f>
        <v>0</v>
      </c>
      <c r="Q160" s="228">
        <v>0.027699999999999999</v>
      </c>
      <c r="R160" s="228">
        <f>Q160*H160</f>
        <v>0.055399999999999998</v>
      </c>
      <c r="S160" s="228">
        <v>0</v>
      </c>
      <c r="T160" s="229">
        <f>S160*H160</f>
        <v>0</v>
      </c>
      <c r="U160" s="39"/>
      <c r="V160" s="39"/>
      <c r="W160" s="39"/>
      <c r="X160" s="39"/>
      <c r="Y160" s="39"/>
      <c r="Z160" s="39"/>
      <c r="AA160" s="39"/>
      <c r="AB160" s="39"/>
      <c r="AC160" s="39"/>
      <c r="AD160" s="39"/>
      <c r="AE160" s="39"/>
      <c r="AR160" s="230" t="s">
        <v>168</v>
      </c>
      <c r="AT160" s="230" t="s">
        <v>130</v>
      </c>
      <c r="AU160" s="230" t="s">
        <v>80</v>
      </c>
      <c r="AY160" s="18" t="s">
        <v>133</v>
      </c>
      <c r="BE160" s="231">
        <f>IF(N160="základní",J160,0)</f>
        <v>0</v>
      </c>
      <c r="BF160" s="231">
        <f>IF(N160="snížená",J160,0)</f>
        <v>0</v>
      </c>
      <c r="BG160" s="231">
        <f>IF(N160="zákl. přenesená",J160,0)</f>
        <v>0</v>
      </c>
      <c r="BH160" s="231">
        <f>IF(N160="sníž. přenesená",J160,0)</f>
        <v>0</v>
      </c>
      <c r="BI160" s="231">
        <f>IF(N160="nulová",J160,0)</f>
        <v>0</v>
      </c>
      <c r="BJ160" s="18" t="s">
        <v>80</v>
      </c>
      <c r="BK160" s="231">
        <f>ROUND(I160*H160,2)</f>
        <v>0</v>
      </c>
      <c r="BL160" s="18" t="s">
        <v>150</v>
      </c>
      <c r="BM160" s="230" t="s">
        <v>700</v>
      </c>
    </row>
    <row r="161" s="2" customFormat="1" ht="21.75" customHeight="1">
      <c r="A161" s="39"/>
      <c r="B161" s="40"/>
      <c r="C161" s="219" t="s">
        <v>261</v>
      </c>
      <c r="D161" s="219" t="s">
        <v>136</v>
      </c>
      <c r="E161" s="220" t="s">
        <v>701</v>
      </c>
      <c r="F161" s="221" t="s">
        <v>702</v>
      </c>
      <c r="G161" s="222" t="s">
        <v>139</v>
      </c>
      <c r="H161" s="223">
        <v>2</v>
      </c>
      <c r="I161" s="224"/>
      <c r="J161" s="225">
        <f>ROUND(I161*H161,2)</f>
        <v>0</v>
      </c>
      <c r="K161" s="221" t="s">
        <v>202</v>
      </c>
      <c r="L161" s="45"/>
      <c r="M161" s="226" t="s">
        <v>19</v>
      </c>
      <c r="N161" s="227" t="s">
        <v>43</v>
      </c>
      <c r="O161" s="85"/>
      <c r="P161" s="228">
        <f>O161*H161</f>
        <v>0</v>
      </c>
      <c r="Q161" s="228">
        <v>0.04684</v>
      </c>
      <c r="R161" s="228">
        <f>Q161*H161</f>
        <v>0.093679999999999999</v>
      </c>
      <c r="S161" s="228">
        <v>0</v>
      </c>
      <c r="T161" s="229">
        <f>S161*H161</f>
        <v>0</v>
      </c>
      <c r="U161" s="39"/>
      <c r="V161" s="39"/>
      <c r="W161" s="39"/>
      <c r="X161" s="39"/>
      <c r="Y161" s="39"/>
      <c r="Z161" s="39"/>
      <c r="AA161" s="39"/>
      <c r="AB161" s="39"/>
      <c r="AC161" s="39"/>
      <c r="AD161" s="39"/>
      <c r="AE161" s="39"/>
      <c r="AR161" s="230" t="s">
        <v>150</v>
      </c>
      <c r="AT161" s="230" t="s">
        <v>136</v>
      </c>
      <c r="AU161" s="230" t="s">
        <v>80</v>
      </c>
      <c r="AY161" s="18" t="s">
        <v>133</v>
      </c>
      <c r="BE161" s="231">
        <f>IF(N161="základní",J161,0)</f>
        <v>0</v>
      </c>
      <c r="BF161" s="231">
        <f>IF(N161="snížená",J161,0)</f>
        <v>0</v>
      </c>
      <c r="BG161" s="231">
        <f>IF(N161="zákl. přenesená",J161,0)</f>
        <v>0</v>
      </c>
      <c r="BH161" s="231">
        <f>IF(N161="sníž. přenesená",J161,0)</f>
        <v>0</v>
      </c>
      <c r="BI161" s="231">
        <f>IF(N161="nulová",J161,0)</f>
        <v>0</v>
      </c>
      <c r="BJ161" s="18" t="s">
        <v>80</v>
      </c>
      <c r="BK161" s="231">
        <f>ROUND(I161*H161,2)</f>
        <v>0</v>
      </c>
      <c r="BL161" s="18" t="s">
        <v>150</v>
      </c>
      <c r="BM161" s="230" t="s">
        <v>359</v>
      </c>
    </row>
    <row r="162" s="2" customFormat="1">
      <c r="A162" s="39"/>
      <c r="B162" s="40"/>
      <c r="C162" s="41"/>
      <c r="D162" s="242" t="s">
        <v>205</v>
      </c>
      <c r="E162" s="41"/>
      <c r="F162" s="243" t="s">
        <v>703</v>
      </c>
      <c r="G162" s="41"/>
      <c r="H162" s="41"/>
      <c r="I162" s="137"/>
      <c r="J162" s="41"/>
      <c r="K162" s="41"/>
      <c r="L162" s="45"/>
      <c r="M162" s="244"/>
      <c r="N162" s="245"/>
      <c r="O162" s="85"/>
      <c r="P162" s="85"/>
      <c r="Q162" s="85"/>
      <c r="R162" s="85"/>
      <c r="S162" s="85"/>
      <c r="T162" s="86"/>
      <c r="U162" s="39"/>
      <c r="V162" s="39"/>
      <c r="W162" s="39"/>
      <c r="X162" s="39"/>
      <c r="Y162" s="39"/>
      <c r="Z162" s="39"/>
      <c r="AA162" s="39"/>
      <c r="AB162" s="39"/>
      <c r="AC162" s="39"/>
      <c r="AD162" s="39"/>
      <c r="AE162" s="39"/>
      <c r="AT162" s="18" t="s">
        <v>205</v>
      </c>
      <c r="AU162" s="18" t="s">
        <v>80</v>
      </c>
    </row>
    <row r="163" s="12" customFormat="1" ht="25.92" customHeight="1">
      <c r="A163" s="12"/>
      <c r="B163" s="203"/>
      <c r="C163" s="204"/>
      <c r="D163" s="205" t="s">
        <v>71</v>
      </c>
      <c r="E163" s="206" t="s">
        <v>704</v>
      </c>
      <c r="F163" s="206" t="s">
        <v>705</v>
      </c>
      <c r="G163" s="204"/>
      <c r="H163" s="204"/>
      <c r="I163" s="207"/>
      <c r="J163" s="208">
        <f>BK163</f>
        <v>0</v>
      </c>
      <c r="K163" s="204"/>
      <c r="L163" s="209"/>
      <c r="M163" s="210"/>
      <c r="N163" s="211"/>
      <c r="O163" s="211"/>
      <c r="P163" s="212">
        <f>SUM(P164:P167)</f>
        <v>0</v>
      </c>
      <c r="Q163" s="211"/>
      <c r="R163" s="212">
        <f>SUM(R164:R167)</f>
        <v>0</v>
      </c>
      <c r="S163" s="211"/>
      <c r="T163" s="213">
        <f>SUM(T164:T167)</f>
        <v>0</v>
      </c>
      <c r="U163" s="12"/>
      <c r="V163" s="12"/>
      <c r="W163" s="12"/>
      <c r="X163" s="12"/>
      <c r="Y163" s="12"/>
      <c r="Z163" s="12"/>
      <c r="AA163" s="12"/>
      <c r="AB163" s="12"/>
      <c r="AC163" s="12"/>
      <c r="AD163" s="12"/>
      <c r="AE163" s="12"/>
      <c r="AR163" s="214" t="s">
        <v>80</v>
      </c>
      <c r="AT163" s="215" t="s">
        <v>71</v>
      </c>
      <c r="AU163" s="215" t="s">
        <v>72</v>
      </c>
      <c r="AY163" s="214" t="s">
        <v>133</v>
      </c>
      <c r="BK163" s="216">
        <f>SUM(BK164:BK167)</f>
        <v>0</v>
      </c>
    </row>
    <row r="164" s="2" customFormat="1" ht="21.75" customHeight="1">
      <c r="A164" s="39"/>
      <c r="B164" s="40"/>
      <c r="C164" s="219" t="s">
        <v>265</v>
      </c>
      <c r="D164" s="219" t="s">
        <v>136</v>
      </c>
      <c r="E164" s="220" t="s">
        <v>706</v>
      </c>
      <c r="F164" s="221" t="s">
        <v>707</v>
      </c>
      <c r="G164" s="222" t="s">
        <v>232</v>
      </c>
      <c r="H164" s="223">
        <v>23</v>
      </c>
      <c r="I164" s="224"/>
      <c r="J164" s="225">
        <f>ROUND(I164*H164,2)</f>
        <v>0</v>
      </c>
      <c r="K164" s="221" t="s">
        <v>202</v>
      </c>
      <c r="L164" s="45"/>
      <c r="M164" s="226" t="s">
        <v>19</v>
      </c>
      <c r="N164" s="227" t="s">
        <v>43</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150</v>
      </c>
      <c r="AT164" s="230" t="s">
        <v>136</v>
      </c>
      <c r="AU164" s="230" t="s">
        <v>80</v>
      </c>
      <c r="AY164" s="18" t="s">
        <v>133</v>
      </c>
      <c r="BE164" s="231">
        <f>IF(N164="základní",J164,0)</f>
        <v>0</v>
      </c>
      <c r="BF164" s="231">
        <f>IF(N164="snížená",J164,0)</f>
        <v>0</v>
      </c>
      <c r="BG164" s="231">
        <f>IF(N164="zákl. přenesená",J164,0)</f>
        <v>0</v>
      </c>
      <c r="BH164" s="231">
        <f>IF(N164="sníž. přenesená",J164,0)</f>
        <v>0</v>
      </c>
      <c r="BI164" s="231">
        <f>IF(N164="nulová",J164,0)</f>
        <v>0</v>
      </c>
      <c r="BJ164" s="18" t="s">
        <v>80</v>
      </c>
      <c r="BK164" s="231">
        <f>ROUND(I164*H164,2)</f>
        <v>0</v>
      </c>
      <c r="BL164" s="18" t="s">
        <v>150</v>
      </c>
      <c r="BM164" s="230" t="s">
        <v>708</v>
      </c>
    </row>
    <row r="165" s="2" customFormat="1">
      <c r="A165" s="39"/>
      <c r="B165" s="40"/>
      <c r="C165" s="41"/>
      <c r="D165" s="242" t="s">
        <v>205</v>
      </c>
      <c r="E165" s="41"/>
      <c r="F165" s="243" t="s">
        <v>709</v>
      </c>
      <c r="G165" s="41"/>
      <c r="H165" s="41"/>
      <c r="I165" s="137"/>
      <c r="J165" s="41"/>
      <c r="K165" s="41"/>
      <c r="L165" s="45"/>
      <c r="M165" s="244"/>
      <c r="N165" s="245"/>
      <c r="O165" s="85"/>
      <c r="P165" s="85"/>
      <c r="Q165" s="85"/>
      <c r="R165" s="85"/>
      <c r="S165" s="85"/>
      <c r="T165" s="86"/>
      <c r="U165" s="39"/>
      <c r="V165" s="39"/>
      <c r="W165" s="39"/>
      <c r="X165" s="39"/>
      <c r="Y165" s="39"/>
      <c r="Z165" s="39"/>
      <c r="AA165" s="39"/>
      <c r="AB165" s="39"/>
      <c r="AC165" s="39"/>
      <c r="AD165" s="39"/>
      <c r="AE165" s="39"/>
      <c r="AT165" s="18" t="s">
        <v>205</v>
      </c>
      <c r="AU165" s="18" t="s">
        <v>80</v>
      </c>
    </row>
    <row r="166" s="13" customFormat="1">
      <c r="A166" s="13"/>
      <c r="B166" s="246"/>
      <c r="C166" s="247"/>
      <c r="D166" s="242" t="s">
        <v>240</v>
      </c>
      <c r="E166" s="248" t="s">
        <v>19</v>
      </c>
      <c r="F166" s="249" t="s">
        <v>710</v>
      </c>
      <c r="G166" s="247"/>
      <c r="H166" s="250">
        <v>23</v>
      </c>
      <c r="I166" s="251"/>
      <c r="J166" s="247"/>
      <c r="K166" s="247"/>
      <c r="L166" s="252"/>
      <c r="M166" s="253"/>
      <c r="N166" s="254"/>
      <c r="O166" s="254"/>
      <c r="P166" s="254"/>
      <c r="Q166" s="254"/>
      <c r="R166" s="254"/>
      <c r="S166" s="254"/>
      <c r="T166" s="255"/>
      <c r="U166" s="13"/>
      <c r="V166" s="13"/>
      <c r="W166" s="13"/>
      <c r="X166" s="13"/>
      <c r="Y166" s="13"/>
      <c r="Z166" s="13"/>
      <c r="AA166" s="13"/>
      <c r="AB166" s="13"/>
      <c r="AC166" s="13"/>
      <c r="AD166" s="13"/>
      <c r="AE166" s="13"/>
      <c r="AT166" s="256" t="s">
        <v>240</v>
      </c>
      <c r="AU166" s="256" t="s">
        <v>80</v>
      </c>
      <c r="AV166" s="13" t="s">
        <v>82</v>
      </c>
      <c r="AW166" s="13" t="s">
        <v>33</v>
      </c>
      <c r="AX166" s="13" t="s">
        <v>72</v>
      </c>
      <c r="AY166" s="256" t="s">
        <v>133</v>
      </c>
    </row>
    <row r="167" s="14" customFormat="1">
      <c r="A167" s="14"/>
      <c r="B167" s="262"/>
      <c r="C167" s="263"/>
      <c r="D167" s="242" t="s">
        <v>240</v>
      </c>
      <c r="E167" s="264" t="s">
        <v>19</v>
      </c>
      <c r="F167" s="265" t="s">
        <v>602</v>
      </c>
      <c r="G167" s="263"/>
      <c r="H167" s="266">
        <v>23</v>
      </c>
      <c r="I167" s="267"/>
      <c r="J167" s="263"/>
      <c r="K167" s="263"/>
      <c r="L167" s="268"/>
      <c r="M167" s="269"/>
      <c r="N167" s="270"/>
      <c r="O167" s="270"/>
      <c r="P167" s="270"/>
      <c r="Q167" s="270"/>
      <c r="R167" s="270"/>
      <c r="S167" s="270"/>
      <c r="T167" s="271"/>
      <c r="U167" s="14"/>
      <c r="V167" s="14"/>
      <c r="W167" s="14"/>
      <c r="X167" s="14"/>
      <c r="Y167" s="14"/>
      <c r="Z167" s="14"/>
      <c r="AA167" s="14"/>
      <c r="AB167" s="14"/>
      <c r="AC167" s="14"/>
      <c r="AD167" s="14"/>
      <c r="AE167" s="14"/>
      <c r="AT167" s="272" t="s">
        <v>240</v>
      </c>
      <c r="AU167" s="272" t="s">
        <v>80</v>
      </c>
      <c r="AV167" s="14" t="s">
        <v>150</v>
      </c>
      <c r="AW167" s="14" t="s">
        <v>33</v>
      </c>
      <c r="AX167" s="14" t="s">
        <v>80</v>
      </c>
      <c r="AY167" s="272" t="s">
        <v>133</v>
      </c>
    </row>
    <row r="168" s="12" customFormat="1" ht="25.92" customHeight="1">
      <c r="A168" s="12"/>
      <c r="B168" s="203"/>
      <c r="C168" s="204"/>
      <c r="D168" s="205" t="s">
        <v>71</v>
      </c>
      <c r="E168" s="206" t="s">
        <v>711</v>
      </c>
      <c r="F168" s="206" t="s">
        <v>712</v>
      </c>
      <c r="G168" s="204"/>
      <c r="H168" s="204"/>
      <c r="I168" s="207"/>
      <c r="J168" s="208">
        <f>BK168</f>
        <v>0</v>
      </c>
      <c r="K168" s="204"/>
      <c r="L168" s="209"/>
      <c r="M168" s="210"/>
      <c r="N168" s="211"/>
      <c r="O168" s="211"/>
      <c r="P168" s="212">
        <f>SUM(P169:P176)</f>
        <v>0</v>
      </c>
      <c r="Q168" s="211"/>
      <c r="R168" s="212">
        <f>SUM(R169:R176)</f>
        <v>0.00092000000000000003</v>
      </c>
      <c r="S168" s="211"/>
      <c r="T168" s="213">
        <f>SUM(T169:T176)</f>
        <v>0</v>
      </c>
      <c r="U168" s="12"/>
      <c r="V168" s="12"/>
      <c r="W168" s="12"/>
      <c r="X168" s="12"/>
      <c r="Y168" s="12"/>
      <c r="Z168" s="12"/>
      <c r="AA168" s="12"/>
      <c r="AB168" s="12"/>
      <c r="AC168" s="12"/>
      <c r="AD168" s="12"/>
      <c r="AE168" s="12"/>
      <c r="AR168" s="214" t="s">
        <v>80</v>
      </c>
      <c r="AT168" s="215" t="s">
        <v>71</v>
      </c>
      <c r="AU168" s="215" t="s">
        <v>72</v>
      </c>
      <c r="AY168" s="214" t="s">
        <v>133</v>
      </c>
      <c r="BK168" s="216">
        <f>SUM(BK169:BK176)</f>
        <v>0</v>
      </c>
    </row>
    <row r="169" s="2" customFormat="1" ht="21.75" customHeight="1">
      <c r="A169" s="39"/>
      <c r="B169" s="40"/>
      <c r="C169" s="219" t="s">
        <v>269</v>
      </c>
      <c r="D169" s="219" t="s">
        <v>136</v>
      </c>
      <c r="E169" s="220" t="s">
        <v>713</v>
      </c>
      <c r="F169" s="221" t="s">
        <v>714</v>
      </c>
      <c r="G169" s="222" t="s">
        <v>232</v>
      </c>
      <c r="H169" s="223">
        <v>23</v>
      </c>
      <c r="I169" s="224"/>
      <c r="J169" s="225">
        <f>ROUND(I169*H169,2)</f>
        <v>0</v>
      </c>
      <c r="K169" s="221" t="s">
        <v>202</v>
      </c>
      <c r="L169" s="45"/>
      <c r="M169" s="226" t="s">
        <v>19</v>
      </c>
      <c r="N169" s="227" t="s">
        <v>43</v>
      </c>
      <c r="O169" s="85"/>
      <c r="P169" s="228">
        <f>O169*H169</f>
        <v>0</v>
      </c>
      <c r="Q169" s="228">
        <v>4.0000000000000003E-05</v>
      </c>
      <c r="R169" s="228">
        <f>Q169*H169</f>
        <v>0.00092000000000000003</v>
      </c>
      <c r="S169" s="228">
        <v>0</v>
      </c>
      <c r="T169" s="229">
        <f>S169*H169</f>
        <v>0</v>
      </c>
      <c r="U169" s="39"/>
      <c r="V169" s="39"/>
      <c r="W169" s="39"/>
      <c r="X169" s="39"/>
      <c r="Y169" s="39"/>
      <c r="Z169" s="39"/>
      <c r="AA169" s="39"/>
      <c r="AB169" s="39"/>
      <c r="AC169" s="39"/>
      <c r="AD169" s="39"/>
      <c r="AE169" s="39"/>
      <c r="AR169" s="230" t="s">
        <v>150</v>
      </c>
      <c r="AT169" s="230" t="s">
        <v>136</v>
      </c>
      <c r="AU169" s="230" t="s">
        <v>80</v>
      </c>
      <c r="AY169" s="18" t="s">
        <v>133</v>
      </c>
      <c r="BE169" s="231">
        <f>IF(N169="základní",J169,0)</f>
        <v>0</v>
      </c>
      <c r="BF169" s="231">
        <f>IF(N169="snížená",J169,0)</f>
        <v>0</v>
      </c>
      <c r="BG169" s="231">
        <f>IF(N169="zákl. přenesená",J169,0)</f>
        <v>0</v>
      </c>
      <c r="BH169" s="231">
        <f>IF(N169="sníž. přenesená",J169,0)</f>
        <v>0</v>
      </c>
      <c r="BI169" s="231">
        <f>IF(N169="nulová",J169,0)</f>
        <v>0</v>
      </c>
      <c r="BJ169" s="18" t="s">
        <v>80</v>
      </c>
      <c r="BK169" s="231">
        <f>ROUND(I169*H169,2)</f>
        <v>0</v>
      </c>
      <c r="BL169" s="18" t="s">
        <v>150</v>
      </c>
      <c r="BM169" s="230" t="s">
        <v>377</v>
      </c>
    </row>
    <row r="170" s="2" customFormat="1">
      <c r="A170" s="39"/>
      <c r="B170" s="40"/>
      <c r="C170" s="41"/>
      <c r="D170" s="242" t="s">
        <v>205</v>
      </c>
      <c r="E170" s="41"/>
      <c r="F170" s="243" t="s">
        <v>715</v>
      </c>
      <c r="G170" s="41"/>
      <c r="H170" s="41"/>
      <c r="I170" s="137"/>
      <c r="J170" s="41"/>
      <c r="K170" s="41"/>
      <c r="L170" s="45"/>
      <c r="M170" s="244"/>
      <c r="N170" s="245"/>
      <c r="O170" s="85"/>
      <c r="P170" s="85"/>
      <c r="Q170" s="85"/>
      <c r="R170" s="85"/>
      <c r="S170" s="85"/>
      <c r="T170" s="86"/>
      <c r="U170" s="39"/>
      <c r="V170" s="39"/>
      <c r="W170" s="39"/>
      <c r="X170" s="39"/>
      <c r="Y170" s="39"/>
      <c r="Z170" s="39"/>
      <c r="AA170" s="39"/>
      <c r="AB170" s="39"/>
      <c r="AC170" s="39"/>
      <c r="AD170" s="39"/>
      <c r="AE170" s="39"/>
      <c r="AT170" s="18" t="s">
        <v>205</v>
      </c>
      <c r="AU170" s="18" t="s">
        <v>80</v>
      </c>
    </row>
    <row r="171" s="13" customFormat="1">
      <c r="A171" s="13"/>
      <c r="B171" s="246"/>
      <c r="C171" s="247"/>
      <c r="D171" s="242" t="s">
        <v>240</v>
      </c>
      <c r="E171" s="248" t="s">
        <v>19</v>
      </c>
      <c r="F171" s="249" t="s">
        <v>710</v>
      </c>
      <c r="G171" s="247"/>
      <c r="H171" s="250">
        <v>23</v>
      </c>
      <c r="I171" s="251"/>
      <c r="J171" s="247"/>
      <c r="K171" s="247"/>
      <c r="L171" s="252"/>
      <c r="M171" s="253"/>
      <c r="N171" s="254"/>
      <c r="O171" s="254"/>
      <c r="P171" s="254"/>
      <c r="Q171" s="254"/>
      <c r="R171" s="254"/>
      <c r="S171" s="254"/>
      <c r="T171" s="255"/>
      <c r="U171" s="13"/>
      <c r="V171" s="13"/>
      <c r="W171" s="13"/>
      <c r="X171" s="13"/>
      <c r="Y171" s="13"/>
      <c r="Z171" s="13"/>
      <c r="AA171" s="13"/>
      <c r="AB171" s="13"/>
      <c r="AC171" s="13"/>
      <c r="AD171" s="13"/>
      <c r="AE171" s="13"/>
      <c r="AT171" s="256" t="s">
        <v>240</v>
      </c>
      <c r="AU171" s="256" t="s">
        <v>80</v>
      </c>
      <c r="AV171" s="13" t="s">
        <v>82</v>
      </c>
      <c r="AW171" s="13" t="s">
        <v>33</v>
      </c>
      <c r="AX171" s="13" t="s">
        <v>72</v>
      </c>
      <c r="AY171" s="256" t="s">
        <v>133</v>
      </c>
    </row>
    <row r="172" s="14" customFormat="1">
      <c r="A172" s="14"/>
      <c r="B172" s="262"/>
      <c r="C172" s="263"/>
      <c r="D172" s="242" t="s">
        <v>240</v>
      </c>
      <c r="E172" s="264" t="s">
        <v>19</v>
      </c>
      <c r="F172" s="265" t="s">
        <v>602</v>
      </c>
      <c r="G172" s="263"/>
      <c r="H172" s="266">
        <v>23</v>
      </c>
      <c r="I172" s="267"/>
      <c r="J172" s="263"/>
      <c r="K172" s="263"/>
      <c r="L172" s="268"/>
      <c r="M172" s="269"/>
      <c r="N172" s="270"/>
      <c r="O172" s="270"/>
      <c r="P172" s="270"/>
      <c r="Q172" s="270"/>
      <c r="R172" s="270"/>
      <c r="S172" s="270"/>
      <c r="T172" s="271"/>
      <c r="U172" s="14"/>
      <c r="V172" s="14"/>
      <c r="W172" s="14"/>
      <c r="X172" s="14"/>
      <c r="Y172" s="14"/>
      <c r="Z172" s="14"/>
      <c r="AA172" s="14"/>
      <c r="AB172" s="14"/>
      <c r="AC172" s="14"/>
      <c r="AD172" s="14"/>
      <c r="AE172" s="14"/>
      <c r="AT172" s="272" t="s">
        <v>240</v>
      </c>
      <c r="AU172" s="272" t="s">
        <v>80</v>
      </c>
      <c r="AV172" s="14" t="s">
        <v>150</v>
      </c>
      <c r="AW172" s="14" t="s">
        <v>33</v>
      </c>
      <c r="AX172" s="14" t="s">
        <v>80</v>
      </c>
      <c r="AY172" s="272" t="s">
        <v>133</v>
      </c>
    </row>
    <row r="173" s="2" customFormat="1" ht="16.5" customHeight="1">
      <c r="A173" s="39"/>
      <c r="B173" s="40"/>
      <c r="C173" s="219" t="s">
        <v>275</v>
      </c>
      <c r="D173" s="219" t="s">
        <v>136</v>
      </c>
      <c r="E173" s="220" t="s">
        <v>716</v>
      </c>
      <c r="F173" s="221" t="s">
        <v>717</v>
      </c>
      <c r="G173" s="222" t="s">
        <v>232</v>
      </c>
      <c r="H173" s="223">
        <v>30</v>
      </c>
      <c r="I173" s="224"/>
      <c r="J173" s="225">
        <f>ROUND(I173*H173,2)</f>
        <v>0</v>
      </c>
      <c r="K173" s="221" t="s">
        <v>202</v>
      </c>
      <c r="L173" s="45"/>
      <c r="M173" s="226" t="s">
        <v>19</v>
      </c>
      <c r="N173" s="227" t="s">
        <v>43</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150</v>
      </c>
      <c r="AT173" s="230" t="s">
        <v>136</v>
      </c>
      <c r="AU173" s="230" t="s">
        <v>80</v>
      </c>
      <c r="AY173" s="18" t="s">
        <v>133</v>
      </c>
      <c r="BE173" s="231">
        <f>IF(N173="základní",J173,0)</f>
        <v>0</v>
      </c>
      <c r="BF173" s="231">
        <f>IF(N173="snížená",J173,0)</f>
        <v>0</v>
      </c>
      <c r="BG173" s="231">
        <f>IF(N173="zákl. přenesená",J173,0)</f>
        <v>0</v>
      </c>
      <c r="BH173" s="231">
        <f>IF(N173="sníž. přenesená",J173,0)</f>
        <v>0</v>
      </c>
      <c r="BI173" s="231">
        <f>IF(N173="nulová",J173,0)</f>
        <v>0</v>
      </c>
      <c r="BJ173" s="18" t="s">
        <v>80</v>
      </c>
      <c r="BK173" s="231">
        <f>ROUND(I173*H173,2)</f>
        <v>0</v>
      </c>
      <c r="BL173" s="18" t="s">
        <v>150</v>
      </c>
      <c r="BM173" s="230" t="s">
        <v>718</v>
      </c>
    </row>
    <row r="174" s="2" customFormat="1">
      <c r="A174" s="39"/>
      <c r="B174" s="40"/>
      <c r="C174" s="41"/>
      <c r="D174" s="242" t="s">
        <v>205</v>
      </c>
      <c r="E174" s="41"/>
      <c r="F174" s="243" t="s">
        <v>719</v>
      </c>
      <c r="G174" s="41"/>
      <c r="H174" s="41"/>
      <c r="I174" s="137"/>
      <c r="J174" s="41"/>
      <c r="K174" s="41"/>
      <c r="L174" s="45"/>
      <c r="M174" s="244"/>
      <c r="N174" s="245"/>
      <c r="O174" s="85"/>
      <c r="P174" s="85"/>
      <c r="Q174" s="85"/>
      <c r="R174" s="85"/>
      <c r="S174" s="85"/>
      <c r="T174" s="86"/>
      <c r="U174" s="39"/>
      <c r="V174" s="39"/>
      <c r="W174" s="39"/>
      <c r="X174" s="39"/>
      <c r="Y174" s="39"/>
      <c r="Z174" s="39"/>
      <c r="AA174" s="39"/>
      <c r="AB174" s="39"/>
      <c r="AC174" s="39"/>
      <c r="AD174" s="39"/>
      <c r="AE174" s="39"/>
      <c r="AT174" s="18" t="s">
        <v>205</v>
      </c>
      <c r="AU174" s="18" t="s">
        <v>80</v>
      </c>
    </row>
    <row r="175" s="13" customFormat="1">
      <c r="A175" s="13"/>
      <c r="B175" s="246"/>
      <c r="C175" s="247"/>
      <c r="D175" s="242" t="s">
        <v>240</v>
      </c>
      <c r="E175" s="248" t="s">
        <v>19</v>
      </c>
      <c r="F175" s="249" t="s">
        <v>720</v>
      </c>
      <c r="G175" s="247"/>
      <c r="H175" s="250">
        <v>30</v>
      </c>
      <c r="I175" s="251"/>
      <c r="J175" s="247"/>
      <c r="K175" s="247"/>
      <c r="L175" s="252"/>
      <c r="M175" s="253"/>
      <c r="N175" s="254"/>
      <c r="O175" s="254"/>
      <c r="P175" s="254"/>
      <c r="Q175" s="254"/>
      <c r="R175" s="254"/>
      <c r="S175" s="254"/>
      <c r="T175" s="255"/>
      <c r="U175" s="13"/>
      <c r="V175" s="13"/>
      <c r="W175" s="13"/>
      <c r="X175" s="13"/>
      <c r="Y175" s="13"/>
      <c r="Z175" s="13"/>
      <c r="AA175" s="13"/>
      <c r="AB175" s="13"/>
      <c r="AC175" s="13"/>
      <c r="AD175" s="13"/>
      <c r="AE175" s="13"/>
      <c r="AT175" s="256" t="s">
        <v>240</v>
      </c>
      <c r="AU175" s="256" t="s">
        <v>80</v>
      </c>
      <c r="AV175" s="13" t="s">
        <v>82</v>
      </c>
      <c r="AW175" s="13" t="s">
        <v>33</v>
      </c>
      <c r="AX175" s="13" t="s">
        <v>72</v>
      </c>
      <c r="AY175" s="256" t="s">
        <v>133</v>
      </c>
    </row>
    <row r="176" s="14" customFormat="1">
      <c r="A176" s="14"/>
      <c r="B176" s="262"/>
      <c r="C176" s="263"/>
      <c r="D176" s="242" t="s">
        <v>240</v>
      </c>
      <c r="E176" s="264" t="s">
        <v>19</v>
      </c>
      <c r="F176" s="265" t="s">
        <v>721</v>
      </c>
      <c r="G176" s="263"/>
      <c r="H176" s="266">
        <v>30</v>
      </c>
      <c r="I176" s="267"/>
      <c r="J176" s="263"/>
      <c r="K176" s="263"/>
      <c r="L176" s="268"/>
      <c r="M176" s="269"/>
      <c r="N176" s="270"/>
      <c r="O176" s="270"/>
      <c r="P176" s="270"/>
      <c r="Q176" s="270"/>
      <c r="R176" s="270"/>
      <c r="S176" s="270"/>
      <c r="T176" s="271"/>
      <c r="U176" s="14"/>
      <c r="V176" s="14"/>
      <c r="W176" s="14"/>
      <c r="X176" s="14"/>
      <c r="Y176" s="14"/>
      <c r="Z176" s="14"/>
      <c r="AA176" s="14"/>
      <c r="AB176" s="14"/>
      <c r="AC176" s="14"/>
      <c r="AD176" s="14"/>
      <c r="AE176" s="14"/>
      <c r="AT176" s="272" t="s">
        <v>240</v>
      </c>
      <c r="AU176" s="272" t="s">
        <v>80</v>
      </c>
      <c r="AV176" s="14" t="s">
        <v>150</v>
      </c>
      <c r="AW176" s="14" t="s">
        <v>33</v>
      </c>
      <c r="AX176" s="14" t="s">
        <v>80</v>
      </c>
      <c r="AY176" s="272" t="s">
        <v>133</v>
      </c>
    </row>
    <row r="177" s="12" customFormat="1" ht="25.92" customHeight="1">
      <c r="A177" s="12"/>
      <c r="B177" s="203"/>
      <c r="C177" s="204"/>
      <c r="D177" s="205" t="s">
        <v>71</v>
      </c>
      <c r="E177" s="206" t="s">
        <v>722</v>
      </c>
      <c r="F177" s="206" t="s">
        <v>723</v>
      </c>
      <c r="G177" s="204"/>
      <c r="H177" s="204"/>
      <c r="I177" s="207"/>
      <c r="J177" s="208">
        <f>BK177</f>
        <v>0</v>
      </c>
      <c r="K177" s="204"/>
      <c r="L177" s="209"/>
      <c r="M177" s="210"/>
      <c r="N177" s="211"/>
      <c r="O177" s="211"/>
      <c r="P177" s="212">
        <f>SUM(P178:P210)</f>
        <v>0</v>
      </c>
      <c r="Q177" s="211"/>
      <c r="R177" s="212">
        <f>SUM(R178:R210)</f>
        <v>0.11726</v>
      </c>
      <c r="S177" s="211"/>
      <c r="T177" s="213">
        <f>SUM(T178:T210)</f>
        <v>11.722115000000002</v>
      </c>
      <c r="U177" s="12"/>
      <c r="V177" s="12"/>
      <c r="W177" s="12"/>
      <c r="X177" s="12"/>
      <c r="Y177" s="12"/>
      <c r="Z177" s="12"/>
      <c r="AA177" s="12"/>
      <c r="AB177" s="12"/>
      <c r="AC177" s="12"/>
      <c r="AD177" s="12"/>
      <c r="AE177" s="12"/>
      <c r="AR177" s="214" t="s">
        <v>80</v>
      </c>
      <c r="AT177" s="215" t="s">
        <v>71</v>
      </c>
      <c r="AU177" s="215" t="s">
        <v>72</v>
      </c>
      <c r="AY177" s="214" t="s">
        <v>133</v>
      </c>
      <c r="BK177" s="216">
        <f>SUM(BK178:BK210)</f>
        <v>0</v>
      </c>
    </row>
    <row r="178" s="2" customFormat="1" ht="21.75" customHeight="1">
      <c r="A178" s="39"/>
      <c r="B178" s="40"/>
      <c r="C178" s="219" t="s">
        <v>279</v>
      </c>
      <c r="D178" s="219" t="s">
        <v>136</v>
      </c>
      <c r="E178" s="220" t="s">
        <v>724</v>
      </c>
      <c r="F178" s="221" t="s">
        <v>725</v>
      </c>
      <c r="G178" s="222" t="s">
        <v>232</v>
      </c>
      <c r="H178" s="223">
        <v>17.763000000000002</v>
      </c>
      <c r="I178" s="224"/>
      <c r="J178" s="225">
        <f>ROUND(I178*H178,2)</f>
        <v>0</v>
      </c>
      <c r="K178" s="221" t="s">
        <v>202</v>
      </c>
      <c r="L178" s="45"/>
      <c r="M178" s="226" t="s">
        <v>19</v>
      </c>
      <c r="N178" s="227" t="s">
        <v>43</v>
      </c>
      <c r="O178" s="85"/>
      <c r="P178" s="228">
        <f>O178*H178</f>
        <v>0</v>
      </c>
      <c r="Q178" s="228">
        <v>0</v>
      </c>
      <c r="R178" s="228">
        <f>Q178*H178</f>
        <v>0</v>
      </c>
      <c r="S178" s="228">
        <v>0.26100000000000001</v>
      </c>
      <c r="T178" s="229">
        <f>S178*H178</f>
        <v>4.6361430000000006</v>
      </c>
      <c r="U178" s="39"/>
      <c r="V178" s="39"/>
      <c r="W178" s="39"/>
      <c r="X178" s="39"/>
      <c r="Y178" s="39"/>
      <c r="Z178" s="39"/>
      <c r="AA178" s="39"/>
      <c r="AB178" s="39"/>
      <c r="AC178" s="39"/>
      <c r="AD178" s="39"/>
      <c r="AE178" s="39"/>
      <c r="AR178" s="230" t="s">
        <v>150</v>
      </c>
      <c r="AT178" s="230" t="s">
        <v>136</v>
      </c>
      <c r="AU178" s="230" t="s">
        <v>80</v>
      </c>
      <c r="AY178" s="18" t="s">
        <v>133</v>
      </c>
      <c r="BE178" s="231">
        <f>IF(N178="základní",J178,0)</f>
        <v>0</v>
      </c>
      <c r="BF178" s="231">
        <f>IF(N178="snížená",J178,0)</f>
        <v>0</v>
      </c>
      <c r="BG178" s="231">
        <f>IF(N178="zákl. přenesená",J178,0)</f>
        <v>0</v>
      </c>
      <c r="BH178" s="231">
        <f>IF(N178="sníž. přenesená",J178,0)</f>
        <v>0</v>
      </c>
      <c r="BI178" s="231">
        <f>IF(N178="nulová",J178,0)</f>
        <v>0</v>
      </c>
      <c r="BJ178" s="18" t="s">
        <v>80</v>
      </c>
      <c r="BK178" s="231">
        <f>ROUND(I178*H178,2)</f>
        <v>0</v>
      </c>
      <c r="BL178" s="18" t="s">
        <v>150</v>
      </c>
      <c r="BM178" s="230" t="s">
        <v>726</v>
      </c>
    </row>
    <row r="179" s="13" customFormat="1">
      <c r="A179" s="13"/>
      <c r="B179" s="246"/>
      <c r="C179" s="247"/>
      <c r="D179" s="242" t="s">
        <v>240</v>
      </c>
      <c r="E179" s="248" t="s">
        <v>19</v>
      </c>
      <c r="F179" s="249" t="s">
        <v>727</v>
      </c>
      <c r="G179" s="247"/>
      <c r="H179" s="250">
        <v>17.763000000000002</v>
      </c>
      <c r="I179" s="251"/>
      <c r="J179" s="247"/>
      <c r="K179" s="247"/>
      <c r="L179" s="252"/>
      <c r="M179" s="253"/>
      <c r="N179" s="254"/>
      <c r="O179" s="254"/>
      <c r="P179" s="254"/>
      <c r="Q179" s="254"/>
      <c r="R179" s="254"/>
      <c r="S179" s="254"/>
      <c r="T179" s="255"/>
      <c r="U179" s="13"/>
      <c r="V179" s="13"/>
      <c r="W179" s="13"/>
      <c r="X179" s="13"/>
      <c r="Y179" s="13"/>
      <c r="Z179" s="13"/>
      <c r="AA179" s="13"/>
      <c r="AB179" s="13"/>
      <c r="AC179" s="13"/>
      <c r="AD179" s="13"/>
      <c r="AE179" s="13"/>
      <c r="AT179" s="256" t="s">
        <v>240</v>
      </c>
      <c r="AU179" s="256" t="s">
        <v>80</v>
      </c>
      <c r="AV179" s="13" t="s">
        <v>82</v>
      </c>
      <c r="AW179" s="13" t="s">
        <v>33</v>
      </c>
      <c r="AX179" s="13" t="s">
        <v>72</v>
      </c>
      <c r="AY179" s="256" t="s">
        <v>133</v>
      </c>
    </row>
    <row r="180" s="14" customFormat="1">
      <c r="A180" s="14"/>
      <c r="B180" s="262"/>
      <c r="C180" s="263"/>
      <c r="D180" s="242" t="s">
        <v>240</v>
      </c>
      <c r="E180" s="264" t="s">
        <v>19</v>
      </c>
      <c r="F180" s="265" t="s">
        <v>728</v>
      </c>
      <c r="G180" s="263"/>
      <c r="H180" s="266">
        <v>17.763000000000002</v>
      </c>
      <c r="I180" s="267"/>
      <c r="J180" s="263"/>
      <c r="K180" s="263"/>
      <c r="L180" s="268"/>
      <c r="M180" s="269"/>
      <c r="N180" s="270"/>
      <c r="O180" s="270"/>
      <c r="P180" s="270"/>
      <c r="Q180" s="270"/>
      <c r="R180" s="270"/>
      <c r="S180" s="270"/>
      <c r="T180" s="271"/>
      <c r="U180" s="14"/>
      <c r="V180" s="14"/>
      <c r="W180" s="14"/>
      <c r="X180" s="14"/>
      <c r="Y180" s="14"/>
      <c r="Z180" s="14"/>
      <c r="AA180" s="14"/>
      <c r="AB180" s="14"/>
      <c r="AC180" s="14"/>
      <c r="AD180" s="14"/>
      <c r="AE180" s="14"/>
      <c r="AT180" s="272" t="s">
        <v>240</v>
      </c>
      <c r="AU180" s="272" t="s">
        <v>80</v>
      </c>
      <c r="AV180" s="14" t="s">
        <v>150</v>
      </c>
      <c r="AW180" s="14" t="s">
        <v>33</v>
      </c>
      <c r="AX180" s="14" t="s">
        <v>80</v>
      </c>
      <c r="AY180" s="272" t="s">
        <v>133</v>
      </c>
    </row>
    <row r="181" s="2" customFormat="1" ht="16.5" customHeight="1">
      <c r="A181" s="39"/>
      <c r="B181" s="40"/>
      <c r="C181" s="219" t="s">
        <v>283</v>
      </c>
      <c r="D181" s="219" t="s">
        <v>136</v>
      </c>
      <c r="E181" s="220" t="s">
        <v>729</v>
      </c>
      <c r="F181" s="221" t="s">
        <v>730</v>
      </c>
      <c r="G181" s="222" t="s">
        <v>223</v>
      </c>
      <c r="H181" s="223">
        <v>0.83999999999999997</v>
      </c>
      <c r="I181" s="224"/>
      <c r="J181" s="225">
        <f>ROUND(I181*H181,2)</f>
        <v>0</v>
      </c>
      <c r="K181" s="221" t="s">
        <v>202</v>
      </c>
      <c r="L181" s="45"/>
      <c r="M181" s="226" t="s">
        <v>19</v>
      </c>
      <c r="N181" s="227" t="s">
        <v>43</v>
      </c>
      <c r="O181" s="85"/>
      <c r="P181" s="228">
        <f>O181*H181</f>
        <v>0</v>
      </c>
      <c r="Q181" s="228">
        <v>0</v>
      </c>
      <c r="R181" s="228">
        <f>Q181*H181</f>
        <v>0</v>
      </c>
      <c r="S181" s="228">
        <v>2.2000000000000002</v>
      </c>
      <c r="T181" s="229">
        <f>S181*H181</f>
        <v>1.8480000000000001</v>
      </c>
      <c r="U181" s="39"/>
      <c r="V181" s="39"/>
      <c r="W181" s="39"/>
      <c r="X181" s="39"/>
      <c r="Y181" s="39"/>
      <c r="Z181" s="39"/>
      <c r="AA181" s="39"/>
      <c r="AB181" s="39"/>
      <c r="AC181" s="39"/>
      <c r="AD181" s="39"/>
      <c r="AE181" s="39"/>
      <c r="AR181" s="230" t="s">
        <v>150</v>
      </c>
      <c r="AT181" s="230" t="s">
        <v>136</v>
      </c>
      <c r="AU181" s="230" t="s">
        <v>80</v>
      </c>
      <c r="AY181" s="18" t="s">
        <v>133</v>
      </c>
      <c r="BE181" s="231">
        <f>IF(N181="základní",J181,0)</f>
        <v>0</v>
      </c>
      <c r="BF181" s="231">
        <f>IF(N181="snížená",J181,0)</f>
        <v>0</v>
      </c>
      <c r="BG181" s="231">
        <f>IF(N181="zákl. přenesená",J181,0)</f>
        <v>0</v>
      </c>
      <c r="BH181" s="231">
        <f>IF(N181="sníž. přenesená",J181,0)</f>
        <v>0</v>
      </c>
      <c r="BI181" s="231">
        <f>IF(N181="nulová",J181,0)</f>
        <v>0</v>
      </c>
      <c r="BJ181" s="18" t="s">
        <v>80</v>
      </c>
      <c r="BK181" s="231">
        <f>ROUND(I181*H181,2)</f>
        <v>0</v>
      </c>
      <c r="BL181" s="18" t="s">
        <v>150</v>
      </c>
      <c r="BM181" s="230" t="s">
        <v>408</v>
      </c>
    </row>
    <row r="182" s="2" customFormat="1" ht="16.5" customHeight="1">
      <c r="A182" s="39"/>
      <c r="B182" s="40"/>
      <c r="C182" s="219" t="s">
        <v>287</v>
      </c>
      <c r="D182" s="219" t="s">
        <v>136</v>
      </c>
      <c r="E182" s="220" t="s">
        <v>731</v>
      </c>
      <c r="F182" s="221" t="s">
        <v>732</v>
      </c>
      <c r="G182" s="222" t="s">
        <v>223</v>
      </c>
      <c r="H182" s="223">
        <v>1.018</v>
      </c>
      <c r="I182" s="224"/>
      <c r="J182" s="225">
        <f>ROUND(I182*H182,2)</f>
        <v>0</v>
      </c>
      <c r="K182" s="221" t="s">
        <v>202</v>
      </c>
      <c r="L182" s="45"/>
      <c r="M182" s="226" t="s">
        <v>19</v>
      </c>
      <c r="N182" s="227" t="s">
        <v>43</v>
      </c>
      <c r="O182" s="85"/>
      <c r="P182" s="228">
        <f>O182*H182</f>
        <v>0</v>
      </c>
      <c r="Q182" s="228">
        <v>0</v>
      </c>
      <c r="R182" s="228">
        <f>Q182*H182</f>
        <v>0</v>
      </c>
      <c r="S182" s="228">
        <v>2.2000000000000002</v>
      </c>
      <c r="T182" s="229">
        <f>S182*H182</f>
        <v>2.2396000000000003</v>
      </c>
      <c r="U182" s="39"/>
      <c r="V182" s="39"/>
      <c r="W182" s="39"/>
      <c r="X182" s="39"/>
      <c r="Y182" s="39"/>
      <c r="Z182" s="39"/>
      <c r="AA182" s="39"/>
      <c r="AB182" s="39"/>
      <c r="AC182" s="39"/>
      <c r="AD182" s="39"/>
      <c r="AE182" s="39"/>
      <c r="AR182" s="230" t="s">
        <v>150</v>
      </c>
      <c r="AT182" s="230" t="s">
        <v>136</v>
      </c>
      <c r="AU182" s="230" t="s">
        <v>80</v>
      </c>
      <c r="AY182" s="18" t="s">
        <v>133</v>
      </c>
      <c r="BE182" s="231">
        <f>IF(N182="základní",J182,0)</f>
        <v>0</v>
      </c>
      <c r="BF182" s="231">
        <f>IF(N182="snížená",J182,0)</f>
        <v>0</v>
      </c>
      <c r="BG182" s="231">
        <f>IF(N182="zákl. přenesená",J182,0)</f>
        <v>0</v>
      </c>
      <c r="BH182" s="231">
        <f>IF(N182="sníž. přenesená",J182,0)</f>
        <v>0</v>
      </c>
      <c r="BI182" s="231">
        <f>IF(N182="nulová",J182,0)</f>
        <v>0</v>
      </c>
      <c r="BJ182" s="18" t="s">
        <v>80</v>
      </c>
      <c r="BK182" s="231">
        <f>ROUND(I182*H182,2)</f>
        <v>0</v>
      </c>
      <c r="BL182" s="18" t="s">
        <v>150</v>
      </c>
      <c r="BM182" s="230" t="s">
        <v>417</v>
      </c>
    </row>
    <row r="183" s="2" customFormat="1" ht="16.5" customHeight="1">
      <c r="A183" s="39"/>
      <c r="B183" s="40"/>
      <c r="C183" s="219" t="s">
        <v>293</v>
      </c>
      <c r="D183" s="219" t="s">
        <v>136</v>
      </c>
      <c r="E183" s="220" t="s">
        <v>733</v>
      </c>
      <c r="F183" s="221" t="s">
        <v>734</v>
      </c>
      <c r="G183" s="222" t="s">
        <v>223</v>
      </c>
      <c r="H183" s="223">
        <v>1.018</v>
      </c>
      <c r="I183" s="224"/>
      <c r="J183" s="225">
        <f>ROUND(I183*H183,2)</f>
        <v>0</v>
      </c>
      <c r="K183" s="221" t="s">
        <v>202</v>
      </c>
      <c r="L183" s="45"/>
      <c r="M183" s="226" t="s">
        <v>19</v>
      </c>
      <c r="N183" s="227" t="s">
        <v>43</v>
      </c>
      <c r="O183" s="85"/>
      <c r="P183" s="228">
        <f>O183*H183</f>
        <v>0</v>
      </c>
      <c r="Q183" s="228">
        <v>0</v>
      </c>
      <c r="R183" s="228">
        <f>Q183*H183</f>
        <v>0</v>
      </c>
      <c r="S183" s="228">
        <v>0.029000000000000001</v>
      </c>
      <c r="T183" s="229">
        <f>S183*H183</f>
        <v>0.029522000000000003</v>
      </c>
      <c r="U183" s="39"/>
      <c r="V183" s="39"/>
      <c r="W183" s="39"/>
      <c r="X183" s="39"/>
      <c r="Y183" s="39"/>
      <c r="Z183" s="39"/>
      <c r="AA183" s="39"/>
      <c r="AB183" s="39"/>
      <c r="AC183" s="39"/>
      <c r="AD183" s="39"/>
      <c r="AE183" s="39"/>
      <c r="AR183" s="230" t="s">
        <v>150</v>
      </c>
      <c r="AT183" s="230" t="s">
        <v>136</v>
      </c>
      <c r="AU183" s="230" t="s">
        <v>80</v>
      </c>
      <c r="AY183" s="18" t="s">
        <v>133</v>
      </c>
      <c r="BE183" s="231">
        <f>IF(N183="základní",J183,0)</f>
        <v>0</v>
      </c>
      <c r="BF183" s="231">
        <f>IF(N183="snížená",J183,0)</f>
        <v>0</v>
      </c>
      <c r="BG183" s="231">
        <f>IF(N183="zákl. přenesená",J183,0)</f>
        <v>0</v>
      </c>
      <c r="BH183" s="231">
        <f>IF(N183="sníž. přenesená",J183,0)</f>
        <v>0</v>
      </c>
      <c r="BI183" s="231">
        <f>IF(N183="nulová",J183,0)</f>
        <v>0</v>
      </c>
      <c r="BJ183" s="18" t="s">
        <v>80</v>
      </c>
      <c r="BK183" s="231">
        <f>ROUND(I183*H183,2)</f>
        <v>0</v>
      </c>
      <c r="BL183" s="18" t="s">
        <v>150</v>
      </c>
      <c r="BM183" s="230" t="s">
        <v>203</v>
      </c>
    </row>
    <row r="184" s="2" customFormat="1" ht="21.75" customHeight="1">
      <c r="A184" s="39"/>
      <c r="B184" s="40"/>
      <c r="C184" s="219" t="s">
        <v>297</v>
      </c>
      <c r="D184" s="219" t="s">
        <v>136</v>
      </c>
      <c r="E184" s="220" t="s">
        <v>735</v>
      </c>
      <c r="F184" s="221" t="s">
        <v>736</v>
      </c>
      <c r="G184" s="222" t="s">
        <v>139</v>
      </c>
      <c r="H184" s="223">
        <v>1</v>
      </c>
      <c r="I184" s="224"/>
      <c r="J184" s="225">
        <f>ROUND(I184*H184,2)</f>
        <v>0</v>
      </c>
      <c r="K184" s="221" t="s">
        <v>202</v>
      </c>
      <c r="L184" s="45"/>
      <c r="M184" s="226" t="s">
        <v>19</v>
      </c>
      <c r="N184" s="227" t="s">
        <v>43</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150</v>
      </c>
      <c r="AT184" s="230" t="s">
        <v>136</v>
      </c>
      <c r="AU184" s="230" t="s">
        <v>80</v>
      </c>
      <c r="AY184" s="18" t="s">
        <v>133</v>
      </c>
      <c r="BE184" s="231">
        <f>IF(N184="základní",J184,0)</f>
        <v>0</v>
      </c>
      <c r="BF184" s="231">
        <f>IF(N184="snížená",J184,0)</f>
        <v>0</v>
      </c>
      <c r="BG184" s="231">
        <f>IF(N184="zákl. přenesená",J184,0)</f>
        <v>0</v>
      </c>
      <c r="BH184" s="231">
        <f>IF(N184="sníž. přenesená",J184,0)</f>
        <v>0</v>
      </c>
      <c r="BI184" s="231">
        <f>IF(N184="nulová",J184,0)</f>
        <v>0</v>
      </c>
      <c r="BJ184" s="18" t="s">
        <v>80</v>
      </c>
      <c r="BK184" s="231">
        <f>ROUND(I184*H184,2)</f>
        <v>0</v>
      </c>
      <c r="BL184" s="18" t="s">
        <v>150</v>
      </c>
      <c r="BM184" s="230" t="s">
        <v>737</v>
      </c>
    </row>
    <row r="185" s="2" customFormat="1">
      <c r="A185" s="39"/>
      <c r="B185" s="40"/>
      <c r="C185" s="41"/>
      <c r="D185" s="242" t="s">
        <v>205</v>
      </c>
      <c r="E185" s="41"/>
      <c r="F185" s="243" t="s">
        <v>738</v>
      </c>
      <c r="G185" s="41"/>
      <c r="H185" s="41"/>
      <c r="I185" s="137"/>
      <c r="J185" s="41"/>
      <c r="K185" s="41"/>
      <c r="L185" s="45"/>
      <c r="M185" s="244"/>
      <c r="N185" s="245"/>
      <c r="O185" s="85"/>
      <c r="P185" s="85"/>
      <c r="Q185" s="85"/>
      <c r="R185" s="85"/>
      <c r="S185" s="85"/>
      <c r="T185" s="86"/>
      <c r="U185" s="39"/>
      <c r="V185" s="39"/>
      <c r="W185" s="39"/>
      <c r="X185" s="39"/>
      <c r="Y185" s="39"/>
      <c r="Z185" s="39"/>
      <c r="AA185" s="39"/>
      <c r="AB185" s="39"/>
      <c r="AC185" s="39"/>
      <c r="AD185" s="39"/>
      <c r="AE185" s="39"/>
      <c r="AT185" s="18" t="s">
        <v>205</v>
      </c>
      <c r="AU185" s="18" t="s">
        <v>80</v>
      </c>
    </row>
    <row r="186" s="2" customFormat="1" ht="21.75" customHeight="1">
      <c r="A186" s="39"/>
      <c r="B186" s="40"/>
      <c r="C186" s="219" t="s">
        <v>301</v>
      </c>
      <c r="D186" s="219" t="s">
        <v>136</v>
      </c>
      <c r="E186" s="220" t="s">
        <v>739</v>
      </c>
      <c r="F186" s="221" t="s">
        <v>740</v>
      </c>
      <c r="G186" s="222" t="s">
        <v>232</v>
      </c>
      <c r="H186" s="223">
        <v>0.25</v>
      </c>
      <c r="I186" s="224"/>
      <c r="J186" s="225">
        <f>ROUND(I186*H186,2)</f>
        <v>0</v>
      </c>
      <c r="K186" s="221" t="s">
        <v>202</v>
      </c>
      <c r="L186" s="45"/>
      <c r="M186" s="226" t="s">
        <v>19</v>
      </c>
      <c r="N186" s="227" t="s">
        <v>43</v>
      </c>
      <c r="O186" s="85"/>
      <c r="P186" s="228">
        <f>O186*H186</f>
        <v>0</v>
      </c>
      <c r="Q186" s="228">
        <v>0</v>
      </c>
      <c r="R186" s="228">
        <f>Q186*H186</f>
        <v>0</v>
      </c>
      <c r="S186" s="228">
        <v>0.088999999999999996</v>
      </c>
      <c r="T186" s="229">
        <f>S186*H186</f>
        <v>0.022249999999999999</v>
      </c>
      <c r="U186" s="39"/>
      <c r="V186" s="39"/>
      <c r="W186" s="39"/>
      <c r="X186" s="39"/>
      <c r="Y186" s="39"/>
      <c r="Z186" s="39"/>
      <c r="AA186" s="39"/>
      <c r="AB186" s="39"/>
      <c r="AC186" s="39"/>
      <c r="AD186" s="39"/>
      <c r="AE186" s="39"/>
      <c r="AR186" s="230" t="s">
        <v>150</v>
      </c>
      <c r="AT186" s="230" t="s">
        <v>136</v>
      </c>
      <c r="AU186" s="230" t="s">
        <v>80</v>
      </c>
      <c r="AY186" s="18" t="s">
        <v>133</v>
      </c>
      <c r="BE186" s="231">
        <f>IF(N186="základní",J186,0)</f>
        <v>0</v>
      </c>
      <c r="BF186" s="231">
        <f>IF(N186="snížená",J186,0)</f>
        <v>0</v>
      </c>
      <c r="BG186" s="231">
        <f>IF(N186="zákl. přenesená",J186,0)</f>
        <v>0</v>
      </c>
      <c r="BH186" s="231">
        <f>IF(N186="sníž. přenesená",J186,0)</f>
        <v>0</v>
      </c>
      <c r="BI186" s="231">
        <f>IF(N186="nulová",J186,0)</f>
        <v>0</v>
      </c>
      <c r="BJ186" s="18" t="s">
        <v>80</v>
      </c>
      <c r="BK186" s="231">
        <f>ROUND(I186*H186,2)</f>
        <v>0</v>
      </c>
      <c r="BL186" s="18" t="s">
        <v>150</v>
      </c>
      <c r="BM186" s="230" t="s">
        <v>432</v>
      </c>
    </row>
    <row r="187" s="2" customFormat="1">
      <c r="A187" s="39"/>
      <c r="B187" s="40"/>
      <c r="C187" s="41"/>
      <c r="D187" s="242" t="s">
        <v>205</v>
      </c>
      <c r="E187" s="41"/>
      <c r="F187" s="243" t="s">
        <v>741</v>
      </c>
      <c r="G187" s="41"/>
      <c r="H187" s="41"/>
      <c r="I187" s="137"/>
      <c r="J187" s="41"/>
      <c r="K187" s="41"/>
      <c r="L187" s="45"/>
      <c r="M187" s="244"/>
      <c r="N187" s="245"/>
      <c r="O187" s="85"/>
      <c r="P187" s="85"/>
      <c r="Q187" s="85"/>
      <c r="R187" s="85"/>
      <c r="S187" s="85"/>
      <c r="T187" s="86"/>
      <c r="U187" s="39"/>
      <c r="V187" s="39"/>
      <c r="W187" s="39"/>
      <c r="X187" s="39"/>
      <c r="Y187" s="39"/>
      <c r="Z187" s="39"/>
      <c r="AA187" s="39"/>
      <c r="AB187" s="39"/>
      <c r="AC187" s="39"/>
      <c r="AD187" s="39"/>
      <c r="AE187" s="39"/>
      <c r="AT187" s="18" t="s">
        <v>205</v>
      </c>
      <c r="AU187" s="18" t="s">
        <v>80</v>
      </c>
    </row>
    <row r="188" s="13" customFormat="1">
      <c r="A188" s="13"/>
      <c r="B188" s="246"/>
      <c r="C188" s="247"/>
      <c r="D188" s="242" t="s">
        <v>240</v>
      </c>
      <c r="E188" s="248" t="s">
        <v>19</v>
      </c>
      <c r="F188" s="249" t="s">
        <v>742</v>
      </c>
      <c r="G188" s="247"/>
      <c r="H188" s="250">
        <v>0.25</v>
      </c>
      <c r="I188" s="251"/>
      <c r="J188" s="247"/>
      <c r="K188" s="247"/>
      <c r="L188" s="252"/>
      <c r="M188" s="253"/>
      <c r="N188" s="254"/>
      <c r="O188" s="254"/>
      <c r="P188" s="254"/>
      <c r="Q188" s="254"/>
      <c r="R188" s="254"/>
      <c r="S188" s="254"/>
      <c r="T188" s="255"/>
      <c r="U188" s="13"/>
      <c r="V188" s="13"/>
      <c r="W188" s="13"/>
      <c r="X188" s="13"/>
      <c r="Y188" s="13"/>
      <c r="Z188" s="13"/>
      <c r="AA188" s="13"/>
      <c r="AB188" s="13"/>
      <c r="AC188" s="13"/>
      <c r="AD188" s="13"/>
      <c r="AE188" s="13"/>
      <c r="AT188" s="256" t="s">
        <v>240</v>
      </c>
      <c r="AU188" s="256" t="s">
        <v>80</v>
      </c>
      <c r="AV188" s="13" t="s">
        <v>82</v>
      </c>
      <c r="AW188" s="13" t="s">
        <v>33</v>
      </c>
      <c r="AX188" s="13" t="s">
        <v>72</v>
      </c>
      <c r="AY188" s="256" t="s">
        <v>133</v>
      </c>
    </row>
    <row r="189" s="14" customFormat="1">
      <c r="A189" s="14"/>
      <c r="B189" s="262"/>
      <c r="C189" s="263"/>
      <c r="D189" s="242" t="s">
        <v>240</v>
      </c>
      <c r="E189" s="264" t="s">
        <v>19</v>
      </c>
      <c r="F189" s="265" t="s">
        <v>602</v>
      </c>
      <c r="G189" s="263"/>
      <c r="H189" s="266">
        <v>0.25</v>
      </c>
      <c r="I189" s="267"/>
      <c r="J189" s="263"/>
      <c r="K189" s="263"/>
      <c r="L189" s="268"/>
      <c r="M189" s="269"/>
      <c r="N189" s="270"/>
      <c r="O189" s="270"/>
      <c r="P189" s="270"/>
      <c r="Q189" s="270"/>
      <c r="R189" s="270"/>
      <c r="S189" s="270"/>
      <c r="T189" s="271"/>
      <c r="U189" s="14"/>
      <c r="V189" s="14"/>
      <c r="W189" s="14"/>
      <c r="X189" s="14"/>
      <c r="Y189" s="14"/>
      <c r="Z189" s="14"/>
      <c r="AA189" s="14"/>
      <c r="AB189" s="14"/>
      <c r="AC189" s="14"/>
      <c r="AD189" s="14"/>
      <c r="AE189" s="14"/>
      <c r="AT189" s="272" t="s">
        <v>240</v>
      </c>
      <c r="AU189" s="272" t="s">
        <v>80</v>
      </c>
      <c r="AV189" s="14" t="s">
        <v>150</v>
      </c>
      <c r="AW189" s="14" t="s">
        <v>33</v>
      </c>
      <c r="AX189" s="14" t="s">
        <v>80</v>
      </c>
      <c r="AY189" s="272" t="s">
        <v>133</v>
      </c>
    </row>
    <row r="190" s="2" customFormat="1" ht="21.75" customHeight="1">
      <c r="A190" s="39"/>
      <c r="B190" s="40"/>
      <c r="C190" s="219" t="s">
        <v>305</v>
      </c>
      <c r="D190" s="219" t="s">
        <v>136</v>
      </c>
      <c r="E190" s="220" t="s">
        <v>743</v>
      </c>
      <c r="F190" s="221" t="s">
        <v>744</v>
      </c>
      <c r="G190" s="222" t="s">
        <v>232</v>
      </c>
      <c r="H190" s="223">
        <v>1.6000000000000001</v>
      </c>
      <c r="I190" s="224"/>
      <c r="J190" s="225">
        <f>ROUND(I190*H190,2)</f>
        <v>0</v>
      </c>
      <c r="K190" s="221" t="s">
        <v>202</v>
      </c>
      <c r="L190" s="45"/>
      <c r="M190" s="226" t="s">
        <v>19</v>
      </c>
      <c r="N190" s="227" t="s">
        <v>43</v>
      </c>
      <c r="O190" s="85"/>
      <c r="P190" s="228">
        <f>O190*H190</f>
        <v>0</v>
      </c>
      <c r="Q190" s="228">
        <v>0</v>
      </c>
      <c r="R190" s="228">
        <f>Q190*H190</f>
        <v>0</v>
      </c>
      <c r="S190" s="228">
        <v>0.075999999999999998</v>
      </c>
      <c r="T190" s="229">
        <f>S190*H190</f>
        <v>0.1216</v>
      </c>
      <c r="U190" s="39"/>
      <c r="V190" s="39"/>
      <c r="W190" s="39"/>
      <c r="X190" s="39"/>
      <c r="Y190" s="39"/>
      <c r="Z190" s="39"/>
      <c r="AA190" s="39"/>
      <c r="AB190" s="39"/>
      <c r="AC190" s="39"/>
      <c r="AD190" s="39"/>
      <c r="AE190" s="39"/>
      <c r="AR190" s="230" t="s">
        <v>150</v>
      </c>
      <c r="AT190" s="230" t="s">
        <v>136</v>
      </c>
      <c r="AU190" s="230" t="s">
        <v>80</v>
      </c>
      <c r="AY190" s="18" t="s">
        <v>133</v>
      </c>
      <c r="BE190" s="231">
        <f>IF(N190="základní",J190,0)</f>
        <v>0</v>
      </c>
      <c r="BF190" s="231">
        <f>IF(N190="snížená",J190,0)</f>
        <v>0</v>
      </c>
      <c r="BG190" s="231">
        <f>IF(N190="zákl. přenesená",J190,0)</f>
        <v>0</v>
      </c>
      <c r="BH190" s="231">
        <f>IF(N190="sníž. přenesená",J190,0)</f>
        <v>0</v>
      </c>
      <c r="BI190" s="231">
        <f>IF(N190="nulová",J190,0)</f>
        <v>0</v>
      </c>
      <c r="BJ190" s="18" t="s">
        <v>80</v>
      </c>
      <c r="BK190" s="231">
        <f>ROUND(I190*H190,2)</f>
        <v>0</v>
      </c>
      <c r="BL190" s="18" t="s">
        <v>150</v>
      </c>
      <c r="BM190" s="230" t="s">
        <v>436</v>
      </c>
    </row>
    <row r="191" s="2" customFormat="1">
      <c r="A191" s="39"/>
      <c r="B191" s="40"/>
      <c r="C191" s="41"/>
      <c r="D191" s="242" t="s">
        <v>205</v>
      </c>
      <c r="E191" s="41"/>
      <c r="F191" s="243" t="s">
        <v>741</v>
      </c>
      <c r="G191" s="41"/>
      <c r="H191" s="41"/>
      <c r="I191" s="137"/>
      <c r="J191" s="41"/>
      <c r="K191" s="41"/>
      <c r="L191" s="45"/>
      <c r="M191" s="244"/>
      <c r="N191" s="245"/>
      <c r="O191" s="85"/>
      <c r="P191" s="85"/>
      <c r="Q191" s="85"/>
      <c r="R191" s="85"/>
      <c r="S191" s="85"/>
      <c r="T191" s="86"/>
      <c r="U191" s="39"/>
      <c r="V191" s="39"/>
      <c r="W191" s="39"/>
      <c r="X191" s="39"/>
      <c r="Y191" s="39"/>
      <c r="Z191" s="39"/>
      <c r="AA191" s="39"/>
      <c r="AB191" s="39"/>
      <c r="AC191" s="39"/>
      <c r="AD191" s="39"/>
      <c r="AE191" s="39"/>
      <c r="AT191" s="18" t="s">
        <v>205</v>
      </c>
      <c r="AU191" s="18" t="s">
        <v>80</v>
      </c>
    </row>
    <row r="192" s="13" customFormat="1">
      <c r="A192" s="13"/>
      <c r="B192" s="246"/>
      <c r="C192" s="247"/>
      <c r="D192" s="242" t="s">
        <v>240</v>
      </c>
      <c r="E192" s="248" t="s">
        <v>19</v>
      </c>
      <c r="F192" s="249" t="s">
        <v>745</v>
      </c>
      <c r="G192" s="247"/>
      <c r="H192" s="250">
        <v>1.6000000000000001</v>
      </c>
      <c r="I192" s="251"/>
      <c r="J192" s="247"/>
      <c r="K192" s="247"/>
      <c r="L192" s="252"/>
      <c r="M192" s="253"/>
      <c r="N192" s="254"/>
      <c r="O192" s="254"/>
      <c r="P192" s="254"/>
      <c r="Q192" s="254"/>
      <c r="R192" s="254"/>
      <c r="S192" s="254"/>
      <c r="T192" s="255"/>
      <c r="U192" s="13"/>
      <c r="V192" s="13"/>
      <c r="W192" s="13"/>
      <c r="X192" s="13"/>
      <c r="Y192" s="13"/>
      <c r="Z192" s="13"/>
      <c r="AA192" s="13"/>
      <c r="AB192" s="13"/>
      <c r="AC192" s="13"/>
      <c r="AD192" s="13"/>
      <c r="AE192" s="13"/>
      <c r="AT192" s="256" t="s">
        <v>240</v>
      </c>
      <c r="AU192" s="256" t="s">
        <v>80</v>
      </c>
      <c r="AV192" s="13" t="s">
        <v>82</v>
      </c>
      <c r="AW192" s="13" t="s">
        <v>33</v>
      </c>
      <c r="AX192" s="13" t="s">
        <v>72</v>
      </c>
      <c r="AY192" s="256" t="s">
        <v>133</v>
      </c>
    </row>
    <row r="193" s="14" customFormat="1">
      <c r="A193" s="14"/>
      <c r="B193" s="262"/>
      <c r="C193" s="263"/>
      <c r="D193" s="242" t="s">
        <v>240</v>
      </c>
      <c r="E193" s="264" t="s">
        <v>19</v>
      </c>
      <c r="F193" s="265" t="s">
        <v>602</v>
      </c>
      <c r="G193" s="263"/>
      <c r="H193" s="266">
        <v>1.6000000000000001</v>
      </c>
      <c r="I193" s="267"/>
      <c r="J193" s="263"/>
      <c r="K193" s="263"/>
      <c r="L193" s="268"/>
      <c r="M193" s="269"/>
      <c r="N193" s="270"/>
      <c r="O193" s="270"/>
      <c r="P193" s="270"/>
      <c r="Q193" s="270"/>
      <c r="R193" s="270"/>
      <c r="S193" s="270"/>
      <c r="T193" s="271"/>
      <c r="U193" s="14"/>
      <c r="V193" s="14"/>
      <c r="W193" s="14"/>
      <c r="X193" s="14"/>
      <c r="Y193" s="14"/>
      <c r="Z193" s="14"/>
      <c r="AA193" s="14"/>
      <c r="AB193" s="14"/>
      <c r="AC193" s="14"/>
      <c r="AD193" s="14"/>
      <c r="AE193" s="14"/>
      <c r="AT193" s="272" t="s">
        <v>240</v>
      </c>
      <c r="AU193" s="272" t="s">
        <v>80</v>
      </c>
      <c r="AV193" s="14" t="s">
        <v>150</v>
      </c>
      <c r="AW193" s="14" t="s">
        <v>33</v>
      </c>
      <c r="AX193" s="14" t="s">
        <v>80</v>
      </c>
      <c r="AY193" s="272" t="s">
        <v>133</v>
      </c>
    </row>
    <row r="194" s="2" customFormat="1" ht="21.75" customHeight="1">
      <c r="A194" s="39"/>
      <c r="B194" s="40"/>
      <c r="C194" s="219" t="s">
        <v>309</v>
      </c>
      <c r="D194" s="219" t="s">
        <v>136</v>
      </c>
      <c r="E194" s="220" t="s">
        <v>746</v>
      </c>
      <c r="F194" s="221" t="s">
        <v>747</v>
      </c>
      <c r="G194" s="222" t="s">
        <v>139</v>
      </c>
      <c r="H194" s="223">
        <v>1</v>
      </c>
      <c r="I194" s="224"/>
      <c r="J194" s="225">
        <f>ROUND(I194*H194,2)</f>
        <v>0</v>
      </c>
      <c r="K194" s="221" t="s">
        <v>202</v>
      </c>
      <c r="L194" s="45"/>
      <c r="M194" s="226" t="s">
        <v>19</v>
      </c>
      <c r="N194" s="227" t="s">
        <v>43</v>
      </c>
      <c r="O194" s="85"/>
      <c r="P194" s="228">
        <f>O194*H194</f>
        <v>0</v>
      </c>
      <c r="Q194" s="228">
        <v>0</v>
      </c>
      <c r="R194" s="228">
        <f>Q194*H194</f>
        <v>0</v>
      </c>
      <c r="S194" s="228">
        <v>0.053999999999999999</v>
      </c>
      <c r="T194" s="229">
        <f>S194*H194</f>
        <v>0.053999999999999999</v>
      </c>
      <c r="U194" s="39"/>
      <c r="V194" s="39"/>
      <c r="W194" s="39"/>
      <c r="X194" s="39"/>
      <c r="Y194" s="39"/>
      <c r="Z194" s="39"/>
      <c r="AA194" s="39"/>
      <c r="AB194" s="39"/>
      <c r="AC194" s="39"/>
      <c r="AD194" s="39"/>
      <c r="AE194" s="39"/>
      <c r="AR194" s="230" t="s">
        <v>150</v>
      </c>
      <c r="AT194" s="230" t="s">
        <v>136</v>
      </c>
      <c r="AU194" s="230" t="s">
        <v>80</v>
      </c>
      <c r="AY194" s="18" t="s">
        <v>133</v>
      </c>
      <c r="BE194" s="231">
        <f>IF(N194="základní",J194,0)</f>
        <v>0</v>
      </c>
      <c r="BF194" s="231">
        <f>IF(N194="snížená",J194,0)</f>
        <v>0</v>
      </c>
      <c r="BG194" s="231">
        <f>IF(N194="zákl. přenesená",J194,0)</f>
        <v>0</v>
      </c>
      <c r="BH194" s="231">
        <f>IF(N194="sníž. přenesená",J194,0)</f>
        <v>0</v>
      </c>
      <c r="BI194" s="231">
        <f>IF(N194="nulová",J194,0)</f>
        <v>0</v>
      </c>
      <c r="BJ194" s="18" t="s">
        <v>80</v>
      </c>
      <c r="BK194" s="231">
        <f>ROUND(I194*H194,2)</f>
        <v>0</v>
      </c>
      <c r="BL194" s="18" t="s">
        <v>150</v>
      </c>
      <c r="BM194" s="230" t="s">
        <v>443</v>
      </c>
    </row>
    <row r="195" s="2" customFormat="1" ht="21.75" customHeight="1">
      <c r="A195" s="39"/>
      <c r="B195" s="40"/>
      <c r="C195" s="219" t="s">
        <v>313</v>
      </c>
      <c r="D195" s="219" t="s">
        <v>136</v>
      </c>
      <c r="E195" s="220" t="s">
        <v>748</v>
      </c>
      <c r="F195" s="221" t="s">
        <v>749</v>
      </c>
      <c r="G195" s="222" t="s">
        <v>223</v>
      </c>
      <c r="H195" s="223">
        <v>0.29999999999999999</v>
      </c>
      <c r="I195" s="224"/>
      <c r="J195" s="225">
        <f>ROUND(I195*H195,2)</f>
        <v>0</v>
      </c>
      <c r="K195" s="221" t="s">
        <v>202</v>
      </c>
      <c r="L195" s="45"/>
      <c r="M195" s="226" t="s">
        <v>19</v>
      </c>
      <c r="N195" s="227" t="s">
        <v>43</v>
      </c>
      <c r="O195" s="85"/>
      <c r="P195" s="228">
        <f>O195*H195</f>
        <v>0</v>
      </c>
      <c r="Q195" s="228">
        <v>0</v>
      </c>
      <c r="R195" s="228">
        <f>Q195*H195</f>
        <v>0</v>
      </c>
      <c r="S195" s="228">
        <v>1.8</v>
      </c>
      <c r="T195" s="229">
        <f>S195*H195</f>
        <v>0.54000000000000004</v>
      </c>
      <c r="U195" s="39"/>
      <c r="V195" s="39"/>
      <c r="W195" s="39"/>
      <c r="X195" s="39"/>
      <c r="Y195" s="39"/>
      <c r="Z195" s="39"/>
      <c r="AA195" s="39"/>
      <c r="AB195" s="39"/>
      <c r="AC195" s="39"/>
      <c r="AD195" s="39"/>
      <c r="AE195" s="39"/>
      <c r="AR195" s="230" t="s">
        <v>150</v>
      </c>
      <c r="AT195" s="230" t="s">
        <v>136</v>
      </c>
      <c r="AU195" s="230" t="s">
        <v>80</v>
      </c>
      <c r="AY195" s="18" t="s">
        <v>133</v>
      </c>
      <c r="BE195" s="231">
        <f>IF(N195="základní",J195,0)</f>
        <v>0</v>
      </c>
      <c r="BF195" s="231">
        <f>IF(N195="snížená",J195,0)</f>
        <v>0</v>
      </c>
      <c r="BG195" s="231">
        <f>IF(N195="zákl. přenesená",J195,0)</f>
        <v>0</v>
      </c>
      <c r="BH195" s="231">
        <f>IF(N195="sníž. přenesená",J195,0)</f>
        <v>0</v>
      </c>
      <c r="BI195" s="231">
        <f>IF(N195="nulová",J195,0)</f>
        <v>0</v>
      </c>
      <c r="BJ195" s="18" t="s">
        <v>80</v>
      </c>
      <c r="BK195" s="231">
        <f>ROUND(I195*H195,2)</f>
        <v>0</v>
      </c>
      <c r="BL195" s="18" t="s">
        <v>150</v>
      </c>
      <c r="BM195" s="230" t="s">
        <v>750</v>
      </c>
    </row>
    <row r="196" s="2" customFormat="1" ht="21.75" customHeight="1">
      <c r="A196" s="39"/>
      <c r="B196" s="40"/>
      <c r="C196" s="219" t="s">
        <v>317</v>
      </c>
      <c r="D196" s="219" t="s">
        <v>136</v>
      </c>
      <c r="E196" s="220" t="s">
        <v>748</v>
      </c>
      <c r="F196" s="221" t="s">
        <v>749</v>
      </c>
      <c r="G196" s="222" t="s">
        <v>223</v>
      </c>
      <c r="H196" s="223">
        <v>0.35999999999999999</v>
      </c>
      <c r="I196" s="224"/>
      <c r="J196" s="225">
        <f>ROUND(I196*H196,2)</f>
        <v>0</v>
      </c>
      <c r="K196" s="221" t="s">
        <v>202</v>
      </c>
      <c r="L196" s="45"/>
      <c r="M196" s="226" t="s">
        <v>19</v>
      </c>
      <c r="N196" s="227" t="s">
        <v>43</v>
      </c>
      <c r="O196" s="85"/>
      <c r="P196" s="228">
        <f>O196*H196</f>
        <v>0</v>
      </c>
      <c r="Q196" s="228">
        <v>0</v>
      </c>
      <c r="R196" s="228">
        <f>Q196*H196</f>
        <v>0</v>
      </c>
      <c r="S196" s="228">
        <v>1.8</v>
      </c>
      <c r="T196" s="229">
        <f>S196*H196</f>
        <v>0.64800000000000002</v>
      </c>
      <c r="U196" s="39"/>
      <c r="V196" s="39"/>
      <c r="W196" s="39"/>
      <c r="X196" s="39"/>
      <c r="Y196" s="39"/>
      <c r="Z196" s="39"/>
      <c r="AA196" s="39"/>
      <c r="AB196" s="39"/>
      <c r="AC196" s="39"/>
      <c r="AD196" s="39"/>
      <c r="AE196" s="39"/>
      <c r="AR196" s="230" t="s">
        <v>150</v>
      </c>
      <c r="AT196" s="230" t="s">
        <v>136</v>
      </c>
      <c r="AU196" s="230" t="s">
        <v>80</v>
      </c>
      <c r="AY196" s="18" t="s">
        <v>133</v>
      </c>
      <c r="BE196" s="231">
        <f>IF(N196="základní",J196,0)</f>
        <v>0</v>
      </c>
      <c r="BF196" s="231">
        <f>IF(N196="snížená",J196,0)</f>
        <v>0</v>
      </c>
      <c r="BG196" s="231">
        <f>IF(N196="zákl. přenesená",J196,0)</f>
        <v>0</v>
      </c>
      <c r="BH196" s="231">
        <f>IF(N196="sníž. přenesená",J196,0)</f>
        <v>0</v>
      </c>
      <c r="BI196" s="231">
        <f>IF(N196="nulová",J196,0)</f>
        <v>0</v>
      </c>
      <c r="BJ196" s="18" t="s">
        <v>80</v>
      </c>
      <c r="BK196" s="231">
        <f>ROUND(I196*H196,2)</f>
        <v>0</v>
      </c>
      <c r="BL196" s="18" t="s">
        <v>150</v>
      </c>
      <c r="BM196" s="230" t="s">
        <v>751</v>
      </c>
    </row>
    <row r="197" s="13" customFormat="1">
      <c r="A197" s="13"/>
      <c r="B197" s="246"/>
      <c r="C197" s="247"/>
      <c r="D197" s="242" t="s">
        <v>240</v>
      </c>
      <c r="E197" s="248" t="s">
        <v>19</v>
      </c>
      <c r="F197" s="249" t="s">
        <v>752</v>
      </c>
      <c r="G197" s="247"/>
      <c r="H197" s="250">
        <v>0.35999999999999999</v>
      </c>
      <c r="I197" s="251"/>
      <c r="J197" s="247"/>
      <c r="K197" s="247"/>
      <c r="L197" s="252"/>
      <c r="M197" s="253"/>
      <c r="N197" s="254"/>
      <c r="O197" s="254"/>
      <c r="P197" s="254"/>
      <c r="Q197" s="254"/>
      <c r="R197" s="254"/>
      <c r="S197" s="254"/>
      <c r="T197" s="255"/>
      <c r="U197" s="13"/>
      <c r="V197" s="13"/>
      <c r="W197" s="13"/>
      <c r="X197" s="13"/>
      <c r="Y197" s="13"/>
      <c r="Z197" s="13"/>
      <c r="AA197" s="13"/>
      <c r="AB197" s="13"/>
      <c r="AC197" s="13"/>
      <c r="AD197" s="13"/>
      <c r="AE197" s="13"/>
      <c r="AT197" s="256" t="s">
        <v>240</v>
      </c>
      <c r="AU197" s="256" t="s">
        <v>80</v>
      </c>
      <c r="AV197" s="13" t="s">
        <v>82</v>
      </c>
      <c r="AW197" s="13" t="s">
        <v>33</v>
      </c>
      <c r="AX197" s="13" t="s">
        <v>72</v>
      </c>
      <c r="AY197" s="256" t="s">
        <v>133</v>
      </c>
    </row>
    <row r="198" s="14" customFormat="1">
      <c r="A198" s="14"/>
      <c r="B198" s="262"/>
      <c r="C198" s="263"/>
      <c r="D198" s="242" t="s">
        <v>240</v>
      </c>
      <c r="E198" s="264" t="s">
        <v>19</v>
      </c>
      <c r="F198" s="265" t="s">
        <v>602</v>
      </c>
      <c r="G198" s="263"/>
      <c r="H198" s="266">
        <v>0.35999999999999999</v>
      </c>
      <c r="I198" s="267"/>
      <c r="J198" s="263"/>
      <c r="K198" s="263"/>
      <c r="L198" s="268"/>
      <c r="M198" s="269"/>
      <c r="N198" s="270"/>
      <c r="O198" s="270"/>
      <c r="P198" s="270"/>
      <c r="Q198" s="270"/>
      <c r="R198" s="270"/>
      <c r="S198" s="270"/>
      <c r="T198" s="271"/>
      <c r="U198" s="14"/>
      <c r="V198" s="14"/>
      <c r="W198" s="14"/>
      <c r="X198" s="14"/>
      <c r="Y198" s="14"/>
      <c r="Z198" s="14"/>
      <c r="AA198" s="14"/>
      <c r="AB198" s="14"/>
      <c r="AC198" s="14"/>
      <c r="AD198" s="14"/>
      <c r="AE198" s="14"/>
      <c r="AT198" s="272" t="s">
        <v>240</v>
      </c>
      <c r="AU198" s="272" t="s">
        <v>80</v>
      </c>
      <c r="AV198" s="14" t="s">
        <v>150</v>
      </c>
      <c r="AW198" s="14" t="s">
        <v>33</v>
      </c>
      <c r="AX198" s="14" t="s">
        <v>80</v>
      </c>
      <c r="AY198" s="272" t="s">
        <v>133</v>
      </c>
    </row>
    <row r="199" s="2" customFormat="1" ht="21.75" customHeight="1">
      <c r="A199" s="39"/>
      <c r="B199" s="40"/>
      <c r="C199" s="219" t="s">
        <v>322</v>
      </c>
      <c r="D199" s="219" t="s">
        <v>136</v>
      </c>
      <c r="E199" s="220" t="s">
        <v>753</v>
      </c>
      <c r="F199" s="221" t="s">
        <v>754</v>
      </c>
      <c r="G199" s="222" t="s">
        <v>223</v>
      </c>
      <c r="H199" s="223">
        <v>0.59999999999999998</v>
      </c>
      <c r="I199" s="224"/>
      <c r="J199" s="225">
        <f>ROUND(I199*H199,2)</f>
        <v>0</v>
      </c>
      <c r="K199" s="221" t="s">
        <v>202</v>
      </c>
      <c r="L199" s="45"/>
      <c r="M199" s="226" t="s">
        <v>19</v>
      </c>
      <c r="N199" s="227" t="s">
        <v>43</v>
      </c>
      <c r="O199" s="85"/>
      <c r="P199" s="228">
        <f>O199*H199</f>
        <v>0</v>
      </c>
      <c r="Q199" s="228">
        <v>0</v>
      </c>
      <c r="R199" s="228">
        <f>Q199*H199</f>
        <v>0</v>
      </c>
      <c r="S199" s="228">
        <v>1.8</v>
      </c>
      <c r="T199" s="229">
        <f>S199*H199</f>
        <v>1.0800000000000001</v>
      </c>
      <c r="U199" s="39"/>
      <c r="V199" s="39"/>
      <c r="W199" s="39"/>
      <c r="X199" s="39"/>
      <c r="Y199" s="39"/>
      <c r="Z199" s="39"/>
      <c r="AA199" s="39"/>
      <c r="AB199" s="39"/>
      <c r="AC199" s="39"/>
      <c r="AD199" s="39"/>
      <c r="AE199" s="39"/>
      <c r="AR199" s="230" t="s">
        <v>150</v>
      </c>
      <c r="AT199" s="230" t="s">
        <v>136</v>
      </c>
      <c r="AU199" s="230" t="s">
        <v>80</v>
      </c>
      <c r="AY199" s="18" t="s">
        <v>133</v>
      </c>
      <c r="BE199" s="231">
        <f>IF(N199="základní",J199,0)</f>
        <v>0</v>
      </c>
      <c r="BF199" s="231">
        <f>IF(N199="snížená",J199,0)</f>
        <v>0</v>
      </c>
      <c r="BG199" s="231">
        <f>IF(N199="zákl. přenesená",J199,0)</f>
        <v>0</v>
      </c>
      <c r="BH199" s="231">
        <f>IF(N199="sníž. přenesená",J199,0)</f>
        <v>0</v>
      </c>
      <c r="BI199" s="231">
        <f>IF(N199="nulová",J199,0)</f>
        <v>0</v>
      </c>
      <c r="BJ199" s="18" t="s">
        <v>80</v>
      </c>
      <c r="BK199" s="231">
        <f>ROUND(I199*H199,2)</f>
        <v>0</v>
      </c>
      <c r="BL199" s="18" t="s">
        <v>150</v>
      </c>
      <c r="BM199" s="230" t="s">
        <v>755</v>
      </c>
    </row>
    <row r="200" s="2" customFormat="1" ht="21.75" customHeight="1">
      <c r="A200" s="39"/>
      <c r="B200" s="40"/>
      <c r="C200" s="219" t="s">
        <v>326</v>
      </c>
      <c r="D200" s="219" t="s">
        <v>136</v>
      </c>
      <c r="E200" s="220" t="s">
        <v>756</v>
      </c>
      <c r="F200" s="221" t="s">
        <v>757</v>
      </c>
      <c r="G200" s="222" t="s">
        <v>259</v>
      </c>
      <c r="H200" s="223">
        <v>8</v>
      </c>
      <c r="I200" s="224"/>
      <c r="J200" s="225">
        <f>ROUND(I200*H200,2)</f>
        <v>0</v>
      </c>
      <c r="K200" s="221" t="s">
        <v>202</v>
      </c>
      <c r="L200" s="45"/>
      <c r="M200" s="226" t="s">
        <v>19</v>
      </c>
      <c r="N200" s="227" t="s">
        <v>43</v>
      </c>
      <c r="O200" s="85"/>
      <c r="P200" s="228">
        <f>O200*H200</f>
        <v>0</v>
      </c>
      <c r="Q200" s="228">
        <v>0</v>
      </c>
      <c r="R200" s="228">
        <f>Q200*H200</f>
        <v>0</v>
      </c>
      <c r="S200" s="228">
        <v>0.053999999999999999</v>
      </c>
      <c r="T200" s="229">
        <f>S200*H200</f>
        <v>0.432</v>
      </c>
      <c r="U200" s="39"/>
      <c r="V200" s="39"/>
      <c r="W200" s="39"/>
      <c r="X200" s="39"/>
      <c r="Y200" s="39"/>
      <c r="Z200" s="39"/>
      <c r="AA200" s="39"/>
      <c r="AB200" s="39"/>
      <c r="AC200" s="39"/>
      <c r="AD200" s="39"/>
      <c r="AE200" s="39"/>
      <c r="AR200" s="230" t="s">
        <v>150</v>
      </c>
      <c r="AT200" s="230" t="s">
        <v>136</v>
      </c>
      <c r="AU200" s="230" t="s">
        <v>80</v>
      </c>
      <c r="AY200" s="18" t="s">
        <v>133</v>
      </c>
      <c r="BE200" s="231">
        <f>IF(N200="základní",J200,0)</f>
        <v>0</v>
      </c>
      <c r="BF200" s="231">
        <f>IF(N200="snížená",J200,0)</f>
        <v>0</v>
      </c>
      <c r="BG200" s="231">
        <f>IF(N200="zákl. přenesená",J200,0)</f>
        <v>0</v>
      </c>
      <c r="BH200" s="231">
        <f>IF(N200="sníž. přenesená",J200,0)</f>
        <v>0</v>
      </c>
      <c r="BI200" s="231">
        <f>IF(N200="nulová",J200,0)</f>
        <v>0</v>
      </c>
      <c r="BJ200" s="18" t="s">
        <v>80</v>
      </c>
      <c r="BK200" s="231">
        <f>ROUND(I200*H200,2)</f>
        <v>0</v>
      </c>
      <c r="BL200" s="18" t="s">
        <v>150</v>
      </c>
      <c r="BM200" s="230" t="s">
        <v>758</v>
      </c>
    </row>
    <row r="201" s="2" customFormat="1" ht="21.75" customHeight="1">
      <c r="A201" s="39"/>
      <c r="B201" s="40"/>
      <c r="C201" s="219" t="s">
        <v>330</v>
      </c>
      <c r="D201" s="219" t="s">
        <v>136</v>
      </c>
      <c r="E201" s="220" t="s">
        <v>759</v>
      </c>
      <c r="F201" s="221" t="s">
        <v>760</v>
      </c>
      <c r="G201" s="222" t="s">
        <v>259</v>
      </c>
      <c r="H201" s="223">
        <v>6.5</v>
      </c>
      <c r="I201" s="224"/>
      <c r="J201" s="225">
        <f>ROUND(I201*H201,2)</f>
        <v>0</v>
      </c>
      <c r="K201" s="221" t="s">
        <v>202</v>
      </c>
      <c r="L201" s="45"/>
      <c r="M201" s="226" t="s">
        <v>19</v>
      </c>
      <c r="N201" s="227" t="s">
        <v>43</v>
      </c>
      <c r="O201" s="85"/>
      <c r="P201" s="228">
        <f>O201*H201</f>
        <v>0</v>
      </c>
      <c r="Q201" s="228">
        <v>0.01804</v>
      </c>
      <c r="R201" s="228">
        <f>Q201*H201</f>
        <v>0.11726</v>
      </c>
      <c r="S201" s="228">
        <v>0</v>
      </c>
      <c r="T201" s="229">
        <f>S201*H201</f>
        <v>0</v>
      </c>
      <c r="U201" s="39"/>
      <c r="V201" s="39"/>
      <c r="W201" s="39"/>
      <c r="X201" s="39"/>
      <c r="Y201" s="39"/>
      <c r="Z201" s="39"/>
      <c r="AA201" s="39"/>
      <c r="AB201" s="39"/>
      <c r="AC201" s="39"/>
      <c r="AD201" s="39"/>
      <c r="AE201" s="39"/>
      <c r="AR201" s="230" t="s">
        <v>150</v>
      </c>
      <c r="AT201" s="230" t="s">
        <v>136</v>
      </c>
      <c r="AU201" s="230" t="s">
        <v>80</v>
      </c>
      <c r="AY201" s="18" t="s">
        <v>133</v>
      </c>
      <c r="BE201" s="231">
        <f>IF(N201="základní",J201,0)</f>
        <v>0</v>
      </c>
      <c r="BF201" s="231">
        <f>IF(N201="snížená",J201,0)</f>
        <v>0</v>
      </c>
      <c r="BG201" s="231">
        <f>IF(N201="zákl. přenesená",J201,0)</f>
        <v>0</v>
      </c>
      <c r="BH201" s="231">
        <f>IF(N201="sníž. přenesená",J201,0)</f>
        <v>0</v>
      </c>
      <c r="BI201" s="231">
        <f>IF(N201="nulová",J201,0)</f>
        <v>0</v>
      </c>
      <c r="BJ201" s="18" t="s">
        <v>80</v>
      </c>
      <c r="BK201" s="231">
        <f>ROUND(I201*H201,2)</f>
        <v>0</v>
      </c>
      <c r="BL201" s="18" t="s">
        <v>150</v>
      </c>
      <c r="BM201" s="230" t="s">
        <v>761</v>
      </c>
    </row>
    <row r="202" s="2" customFormat="1" ht="21.75" customHeight="1">
      <c r="A202" s="39"/>
      <c r="B202" s="40"/>
      <c r="C202" s="219" t="s">
        <v>334</v>
      </c>
      <c r="D202" s="219" t="s">
        <v>136</v>
      </c>
      <c r="E202" s="220" t="s">
        <v>762</v>
      </c>
      <c r="F202" s="221" t="s">
        <v>763</v>
      </c>
      <c r="G202" s="222" t="s">
        <v>139</v>
      </c>
      <c r="H202" s="223">
        <v>1</v>
      </c>
      <c r="I202" s="224"/>
      <c r="J202" s="225">
        <f>ROUND(I202*H202,2)</f>
        <v>0</v>
      </c>
      <c r="K202" s="221" t="s">
        <v>202</v>
      </c>
      <c r="L202" s="45"/>
      <c r="M202" s="226" t="s">
        <v>19</v>
      </c>
      <c r="N202" s="227" t="s">
        <v>43</v>
      </c>
      <c r="O202" s="85"/>
      <c r="P202" s="228">
        <f>O202*H202</f>
        <v>0</v>
      </c>
      <c r="Q202" s="228">
        <v>0</v>
      </c>
      <c r="R202" s="228">
        <f>Q202*H202</f>
        <v>0</v>
      </c>
      <c r="S202" s="228">
        <v>0.001</v>
      </c>
      <c r="T202" s="229">
        <f>S202*H202</f>
        <v>0.001</v>
      </c>
      <c r="U202" s="39"/>
      <c r="V202" s="39"/>
      <c r="W202" s="39"/>
      <c r="X202" s="39"/>
      <c r="Y202" s="39"/>
      <c r="Z202" s="39"/>
      <c r="AA202" s="39"/>
      <c r="AB202" s="39"/>
      <c r="AC202" s="39"/>
      <c r="AD202" s="39"/>
      <c r="AE202" s="39"/>
      <c r="AR202" s="230" t="s">
        <v>150</v>
      </c>
      <c r="AT202" s="230" t="s">
        <v>136</v>
      </c>
      <c r="AU202" s="230" t="s">
        <v>80</v>
      </c>
      <c r="AY202" s="18" t="s">
        <v>133</v>
      </c>
      <c r="BE202" s="231">
        <f>IF(N202="základní",J202,0)</f>
        <v>0</v>
      </c>
      <c r="BF202" s="231">
        <f>IF(N202="snížená",J202,0)</f>
        <v>0</v>
      </c>
      <c r="BG202" s="231">
        <f>IF(N202="zákl. přenesená",J202,0)</f>
        <v>0</v>
      </c>
      <c r="BH202" s="231">
        <f>IF(N202="sníž. přenesená",J202,0)</f>
        <v>0</v>
      </c>
      <c r="BI202" s="231">
        <f>IF(N202="nulová",J202,0)</f>
        <v>0</v>
      </c>
      <c r="BJ202" s="18" t="s">
        <v>80</v>
      </c>
      <c r="BK202" s="231">
        <f>ROUND(I202*H202,2)</f>
        <v>0</v>
      </c>
      <c r="BL202" s="18" t="s">
        <v>150</v>
      </c>
      <c r="BM202" s="230" t="s">
        <v>764</v>
      </c>
    </row>
    <row r="203" s="2" customFormat="1" ht="21.75" customHeight="1">
      <c r="A203" s="39"/>
      <c r="B203" s="40"/>
      <c r="C203" s="219" t="s">
        <v>339</v>
      </c>
      <c r="D203" s="219" t="s">
        <v>136</v>
      </c>
      <c r="E203" s="220" t="s">
        <v>765</v>
      </c>
      <c r="F203" s="221" t="s">
        <v>766</v>
      </c>
      <c r="G203" s="222" t="s">
        <v>342</v>
      </c>
      <c r="H203" s="223">
        <v>0.070000000000000007</v>
      </c>
      <c r="I203" s="224"/>
      <c r="J203" s="225">
        <f>ROUND(I203*H203,2)</f>
        <v>0</v>
      </c>
      <c r="K203" s="221" t="s">
        <v>202</v>
      </c>
      <c r="L203" s="45"/>
      <c r="M203" s="226" t="s">
        <v>19</v>
      </c>
      <c r="N203" s="227" t="s">
        <v>43</v>
      </c>
      <c r="O203" s="85"/>
      <c r="P203" s="228">
        <f>O203*H203</f>
        <v>0</v>
      </c>
      <c r="Q203" s="228">
        <v>0</v>
      </c>
      <c r="R203" s="228">
        <f>Q203*H203</f>
        <v>0</v>
      </c>
      <c r="S203" s="228">
        <v>1</v>
      </c>
      <c r="T203" s="229">
        <f>S203*H203</f>
        <v>0.070000000000000007</v>
      </c>
      <c r="U203" s="39"/>
      <c r="V203" s="39"/>
      <c r="W203" s="39"/>
      <c r="X203" s="39"/>
      <c r="Y203" s="39"/>
      <c r="Z203" s="39"/>
      <c r="AA203" s="39"/>
      <c r="AB203" s="39"/>
      <c r="AC203" s="39"/>
      <c r="AD203" s="39"/>
      <c r="AE203" s="39"/>
      <c r="AR203" s="230" t="s">
        <v>150</v>
      </c>
      <c r="AT203" s="230" t="s">
        <v>136</v>
      </c>
      <c r="AU203" s="230" t="s">
        <v>80</v>
      </c>
      <c r="AY203" s="18" t="s">
        <v>133</v>
      </c>
      <c r="BE203" s="231">
        <f>IF(N203="základní",J203,0)</f>
        <v>0</v>
      </c>
      <c r="BF203" s="231">
        <f>IF(N203="snížená",J203,0)</f>
        <v>0</v>
      </c>
      <c r="BG203" s="231">
        <f>IF(N203="zákl. přenesená",J203,0)</f>
        <v>0</v>
      </c>
      <c r="BH203" s="231">
        <f>IF(N203="sníž. přenesená",J203,0)</f>
        <v>0</v>
      </c>
      <c r="BI203" s="231">
        <f>IF(N203="nulová",J203,0)</f>
        <v>0</v>
      </c>
      <c r="BJ203" s="18" t="s">
        <v>80</v>
      </c>
      <c r="BK203" s="231">
        <f>ROUND(I203*H203,2)</f>
        <v>0</v>
      </c>
      <c r="BL203" s="18" t="s">
        <v>150</v>
      </c>
      <c r="BM203" s="230" t="s">
        <v>767</v>
      </c>
    </row>
    <row r="204" s="2" customFormat="1" ht="16.5" customHeight="1">
      <c r="A204" s="39"/>
      <c r="B204" s="40"/>
      <c r="C204" s="219" t="s">
        <v>344</v>
      </c>
      <c r="D204" s="219" t="s">
        <v>136</v>
      </c>
      <c r="E204" s="220" t="s">
        <v>768</v>
      </c>
      <c r="F204" s="221" t="s">
        <v>769</v>
      </c>
      <c r="G204" s="222" t="s">
        <v>320</v>
      </c>
      <c r="H204" s="223">
        <v>4</v>
      </c>
      <c r="I204" s="224"/>
      <c r="J204" s="225">
        <f>ROUND(I204*H204,2)</f>
        <v>0</v>
      </c>
      <c r="K204" s="221" t="s">
        <v>202</v>
      </c>
      <c r="L204" s="45"/>
      <c r="M204" s="226" t="s">
        <v>19</v>
      </c>
      <c r="N204" s="227" t="s">
        <v>43</v>
      </c>
      <c r="O204" s="85"/>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150</v>
      </c>
      <c r="AT204" s="230" t="s">
        <v>136</v>
      </c>
      <c r="AU204" s="230" t="s">
        <v>80</v>
      </c>
      <c r="AY204" s="18" t="s">
        <v>133</v>
      </c>
      <c r="BE204" s="231">
        <f>IF(N204="základní",J204,0)</f>
        <v>0</v>
      </c>
      <c r="BF204" s="231">
        <f>IF(N204="snížená",J204,0)</f>
        <v>0</v>
      </c>
      <c r="BG204" s="231">
        <f>IF(N204="zákl. přenesená",J204,0)</f>
        <v>0</v>
      </c>
      <c r="BH204" s="231">
        <f>IF(N204="sníž. přenesená",J204,0)</f>
        <v>0</v>
      </c>
      <c r="BI204" s="231">
        <f>IF(N204="nulová",J204,0)</f>
        <v>0</v>
      </c>
      <c r="BJ204" s="18" t="s">
        <v>80</v>
      </c>
      <c r="BK204" s="231">
        <f>ROUND(I204*H204,2)</f>
        <v>0</v>
      </c>
      <c r="BL204" s="18" t="s">
        <v>150</v>
      </c>
      <c r="BM204" s="230" t="s">
        <v>770</v>
      </c>
    </row>
    <row r="205" s="2" customFormat="1" ht="33" customHeight="1">
      <c r="A205" s="39"/>
      <c r="B205" s="40"/>
      <c r="C205" s="219" t="s">
        <v>349</v>
      </c>
      <c r="D205" s="219" t="s">
        <v>136</v>
      </c>
      <c r="E205" s="220" t="s">
        <v>771</v>
      </c>
      <c r="F205" s="221" t="s">
        <v>772</v>
      </c>
      <c r="G205" s="222" t="s">
        <v>342</v>
      </c>
      <c r="H205" s="223">
        <v>12.9</v>
      </c>
      <c r="I205" s="224"/>
      <c r="J205" s="225">
        <f>ROUND(I205*H205,2)</f>
        <v>0</v>
      </c>
      <c r="K205" s="221" t="s">
        <v>140</v>
      </c>
      <c r="L205" s="45"/>
      <c r="M205" s="226" t="s">
        <v>19</v>
      </c>
      <c r="N205" s="227" t="s">
        <v>43</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150</v>
      </c>
      <c r="AT205" s="230" t="s">
        <v>136</v>
      </c>
      <c r="AU205" s="230" t="s">
        <v>80</v>
      </c>
      <c r="AY205" s="18" t="s">
        <v>133</v>
      </c>
      <c r="BE205" s="231">
        <f>IF(N205="základní",J205,0)</f>
        <v>0</v>
      </c>
      <c r="BF205" s="231">
        <f>IF(N205="snížená",J205,0)</f>
        <v>0</v>
      </c>
      <c r="BG205" s="231">
        <f>IF(N205="zákl. přenesená",J205,0)</f>
        <v>0</v>
      </c>
      <c r="BH205" s="231">
        <f>IF(N205="sníž. přenesená",J205,0)</f>
        <v>0</v>
      </c>
      <c r="BI205" s="231">
        <f>IF(N205="nulová",J205,0)</f>
        <v>0</v>
      </c>
      <c r="BJ205" s="18" t="s">
        <v>80</v>
      </c>
      <c r="BK205" s="231">
        <f>ROUND(I205*H205,2)</f>
        <v>0</v>
      </c>
      <c r="BL205" s="18" t="s">
        <v>150</v>
      </c>
      <c r="BM205" s="230" t="s">
        <v>773</v>
      </c>
    </row>
    <row r="206" s="2" customFormat="1">
      <c r="A206" s="39"/>
      <c r="B206" s="40"/>
      <c r="C206" s="41"/>
      <c r="D206" s="242" t="s">
        <v>205</v>
      </c>
      <c r="E206" s="41"/>
      <c r="F206" s="243" t="s">
        <v>553</v>
      </c>
      <c r="G206" s="41"/>
      <c r="H206" s="41"/>
      <c r="I206" s="137"/>
      <c r="J206" s="41"/>
      <c r="K206" s="41"/>
      <c r="L206" s="45"/>
      <c r="M206" s="244"/>
      <c r="N206" s="245"/>
      <c r="O206" s="85"/>
      <c r="P206" s="85"/>
      <c r="Q206" s="85"/>
      <c r="R206" s="85"/>
      <c r="S206" s="85"/>
      <c r="T206" s="86"/>
      <c r="U206" s="39"/>
      <c r="V206" s="39"/>
      <c r="W206" s="39"/>
      <c r="X206" s="39"/>
      <c r="Y206" s="39"/>
      <c r="Z206" s="39"/>
      <c r="AA206" s="39"/>
      <c r="AB206" s="39"/>
      <c r="AC206" s="39"/>
      <c r="AD206" s="39"/>
      <c r="AE206" s="39"/>
      <c r="AT206" s="18" t="s">
        <v>205</v>
      </c>
      <c r="AU206" s="18" t="s">
        <v>80</v>
      </c>
    </row>
    <row r="207" s="2" customFormat="1" ht="100.5" customHeight="1">
      <c r="A207" s="39"/>
      <c r="B207" s="40"/>
      <c r="C207" s="219" t="s">
        <v>354</v>
      </c>
      <c r="D207" s="219" t="s">
        <v>136</v>
      </c>
      <c r="E207" s="220" t="s">
        <v>774</v>
      </c>
      <c r="F207" s="221" t="s">
        <v>775</v>
      </c>
      <c r="G207" s="222" t="s">
        <v>342</v>
      </c>
      <c r="H207" s="223">
        <v>12.9</v>
      </c>
      <c r="I207" s="224"/>
      <c r="J207" s="225">
        <f>ROUND(I207*H207,2)</f>
        <v>0</v>
      </c>
      <c r="K207" s="221" t="s">
        <v>140</v>
      </c>
      <c r="L207" s="45"/>
      <c r="M207" s="226" t="s">
        <v>19</v>
      </c>
      <c r="N207" s="227" t="s">
        <v>43</v>
      </c>
      <c r="O207" s="85"/>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150</v>
      </c>
      <c r="AT207" s="230" t="s">
        <v>136</v>
      </c>
      <c r="AU207" s="230" t="s">
        <v>80</v>
      </c>
      <c r="AY207" s="18" t="s">
        <v>133</v>
      </c>
      <c r="BE207" s="231">
        <f>IF(N207="základní",J207,0)</f>
        <v>0</v>
      </c>
      <c r="BF207" s="231">
        <f>IF(N207="snížená",J207,0)</f>
        <v>0</v>
      </c>
      <c r="BG207" s="231">
        <f>IF(N207="zákl. přenesená",J207,0)</f>
        <v>0</v>
      </c>
      <c r="BH207" s="231">
        <f>IF(N207="sníž. přenesená",J207,0)</f>
        <v>0</v>
      </c>
      <c r="BI207" s="231">
        <f>IF(N207="nulová",J207,0)</f>
        <v>0</v>
      </c>
      <c r="BJ207" s="18" t="s">
        <v>80</v>
      </c>
      <c r="BK207" s="231">
        <f>ROUND(I207*H207,2)</f>
        <v>0</v>
      </c>
      <c r="BL207" s="18" t="s">
        <v>150</v>
      </c>
      <c r="BM207" s="230" t="s">
        <v>776</v>
      </c>
    </row>
    <row r="208" s="2" customFormat="1">
      <c r="A208" s="39"/>
      <c r="B208" s="40"/>
      <c r="C208" s="41"/>
      <c r="D208" s="242" t="s">
        <v>205</v>
      </c>
      <c r="E208" s="41"/>
      <c r="F208" s="243" t="s">
        <v>549</v>
      </c>
      <c r="G208" s="41"/>
      <c r="H208" s="41"/>
      <c r="I208" s="137"/>
      <c r="J208" s="41"/>
      <c r="K208" s="41"/>
      <c r="L208" s="45"/>
      <c r="M208" s="244"/>
      <c r="N208" s="245"/>
      <c r="O208" s="85"/>
      <c r="P208" s="85"/>
      <c r="Q208" s="85"/>
      <c r="R208" s="85"/>
      <c r="S208" s="85"/>
      <c r="T208" s="86"/>
      <c r="U208" s="39"/>
      <c r="V208" s="39"/>
      <c r="W208" s="39"/>
      <c r="X208" s="39"/>
      <c r="Y208" s="39"/>
      <c r="Z208" s="39"/>
      <c r="AA208" s="39"/>
      <c r="AB208" s="39"/>
      <c r="AC208" s="39"/>
      <c r="AD208" s="39"/>
      <c r="AE208" s="39"/>
      <c r="AT208" s="18" t="s">
        <v>205</v>
      </c>
      <c r="AU208" s="18" t="s">
        <v>80</v>
      </c>
    </row>
    <row r="209" s="2" customFormat="1" ht="44.25" customHeight="1">
      <c r="A209" s="39"/>
      <c r="B209" s="40"/>
      <c r="C209" s="219" t="s">
        <v>359</v>
      </c>
      <c r="D209" s="219" t="s">
        <v>136</v>
      </c>
      <c r="E209" s="220" t="s">
        <v>355</v>
      </c>
      <c r="F209" s="221" t="s">
        <v>556</v>
      </c>
      <c r="G209" s="222" t="s">
        <v>342</v>
      </c>
      <c r="H209" s="223">
        <v>12.9</v>
      </c>
      <c r="I209" s="224"/>
      <c r="J209" s="225">
        <f>ROUND(I209*H209,2)</f>
        <v>0</v>
      </c>
      <c r="K209" s="221" t="s">
        <v>140</v>
      </c>
      <c r="L209" s="45"/>
      <c r="M209" s="226" t="s">
        <v>19</v>
      </c>
      <c r="N209" s="227" t="s">
        <v>43</v>
      </c>
      <c r="O209" s="85"/>
      <c r="P209" s="228">
        <f>O209*H209</f>
        <v>0</v>
      </c>
      <c r="Q209" s="228">
        <v>0</v>
      </c>
      <c r="R209" s="228">
        <f>Q209*H209</f>
        <v>0</v>
      </c>
      <c r="S209" s="228">
        <v>0</v>
      </c>
      <c r="T209" s="229">
        <f>S209*H209</f>
        <v>0</v>
      </c>
      <c r="U209" s="39"/>
      <c r="V209" s="39"/>
      <c r="W209" s="39"/>
      <c r="X209" s="39"/>
      <c r="Y209" s="39"/>
      <c r="Z209" s="39"/>
      <c r="AA209" s="39"/>
      <c r="AB209" s="39"/>
      <c r="AC209" s="39"/>
      <c r="AD209" s="39"/>
      <c r="AE209" s="39"/>
      <c r="AR209" s="230" t="s">
        <v>150</v>
      </c>
      <c r="AT209" s="230" t="s">
        <v>136</v>
      </c>
      <c r="AU209" s="230" t="s">
        <v>80</v>
      </c>
      <c r="AY209" s="18" t="s">
        <v>133</v>
      </c>
      <c r="BE209" s="231">
        <f>IF(N209="základní",J209,0)</f>
        <v>0</v>
      </c>
      <c r="BF209" s="231">
        <f>IF(N209="snížená",J209,0)</f>
        <v>0</v>
      </c>
      <c r="BG209" s="231">
        <f>IF(N209="zákl. přenesená",J209,0)</f>
        <v>0</v>
      </c>
      <c r="BH209" s="231">
        <f>IF(N209="sníž. přenesená",J209,0)</f>
        <v>0</v>
      </c>
      <c r="BI209" s="231">
        <f>IF(N209="nulová",J209,0)</f>
        <v>0</v>
      </c>
      <c r="BJ209" s="18" t="s">
        <v>80</v>
      </c>
      <c r="BK209" s="231">
        <f>ROUND(I209*H209,2)</f>
        <v>0</v>
      </c>
      <c r="BL209" s="18" t="s">
        <v>150</v>
      </c>
      <c r="BM209" s="230" t="s">
        <v>777</v>
      </c>
    </row>
    <row r="210" s="2" customFormat="1">
      <c r="A210" s="39"/>
      <c r="B210" s="40"/>
      <c r="C210" s="41"/>
      <c r="D210" s="242" t="s">
        <v>205</v>
      </c>
      <c r="E210" s="41"/>
      <c r="F210" s="243" t="s">
        <v>557</v>
      </c>
      <c r="G210" s="41"/>
      <c r="H210" s="41"/>
      <c r="I210" s="137"/>
      <c r="J210" s="41"/>
      <c r="K210" s="41"/>
      <c r="L210" s="45"/>
      <c r="M210" s="244"/>
      <c r="N210" s="245"/>
      <c r="O210" s="85"/>
      <c r="P210" s="85"/>
      <c r="Q210" s="85"/>
      <c r="R210" s="85"/>
      <c r="S210" s="85"/>
      <c r="T210" s="86"/>
      <c r="U210" s="39"/>
      <c r="V210" s="39"/>
      <c r="W210" s="39"/>
      <c r="X210" s="39"/>
      <c r="Y210" s="39"/>
      <c r="Z210" s="39"/>
      <c r="AA210" s="39"/>
      <c r="AB210" s="39"/>
      <c r="AC210" s="39"/>
      <c r="AD210" s="39"/>
      <c r="AE210" s="39"/>
      <c r="AT210" s="18" t="s">
        <v>205</v>
      </c>
      <c r="AU210" s="18" t="s">
        <v>80</v>
      </c>
    </row>
    <row r="211" s="12" customFormat="1" ht="25.92" customHeight="1">
      <c r="A211" s="12"/>
      <c r="B211" s="203"/>
      <c r="C211" s="204"/>
      <c r="D211" s="205" t="s">
        <v>71</v>
      </c>
      <c r="E211" s="206" t="s">
        <v>778</v>
      </c>
      <c r="F211" s="206" t="s">
        <v>779</v>
      </c>
      <c r="G211" s="204"/>
      <c r="H211" s="204"/>
      <c r="I211" s="207"/>
      <c r="J211" s="208">
        <f>BK211</f>
        <v>0</v>
      </c>
      <c r="K211" s="204"/>
      <c r="L211" s="209"/>
      <c r="M211" s="210"/>
      <c r="N211" s="211"/>
      <c r="O211" s="211"/>
      <c r="P211" s="212">
        <f>SUM(P212:P214)</f>
        <v>0</v>
      </c>
      <c r="Q211" s="211"/>
      <c r="R211" s="212">
        <f>SUM(R212:R214)</f>
        <v>0</v>
      </c>
      <c r="S211" s="211"/>
      <c r="T211" s="213">
        <f>SUM(T212:T214)</f>
        <v>0.34583999999999998</v>
      </c>
      <c r="U211" s="12"/>
      <c r="V211" s="12"/>
      <c r="W211" s="12"/>
      <c r="X211" s="12"/>
      <c r="Y211" s="12"/>
      <c r="Z211" s="12"/>
      <c r="AA211" s="12"/>
      <c r="AB211" s="12"/>
      <c r="AC211" s="12"/>
      <c r="AD211" s="12"/>
      <c r="AE211" s="12"/>
      <c r="AR211" s="214" t="s">
        <v>80</v>
      </c>
      <c r="AT211" s="215" t="s">
        <v>71</v>
      </c>
      <c r="AU211" s="215" t="s">
        <v>72</v>
      </c>
      <c r="AY211" s="214" t="s">
        <v>133</v>
      </c>
      <c r="BK211" s="216">
        <f>SUM(BK212:BK214)</f>
        <v>0</v>
      </c>
    </row>
    <row r="212" s="2" customFormat="1" ht="16.5" customHeight="1">
      <c r="A212" s="39"/>
      <c r="B212" s="40"/>
      <c r="C212" s="219" t="s">
        <v>363</v>
      </c>
      <c r="D212" s="219" t="s">
        <v>136</v>
      </c>
      <c r="E212" s="220" t="s">
        <v>780</v>
      </c>
      <c r="F212" s="221" t="s">
        <v>781</v>
      </c>
      <c r="G212" s="222" t="s">
        <v>232</v>
      </c>
      <c r="H212" s="223">
        <v>0.16</v>
      </c>
      <c r="I212" s="224"/>
      <c r="J212" s="225">
        <f>ROUND(I212*H212,2)</f>
        <v>0</v>
      </c>
      <c r="K212" s="221" t="s">
        <v>202</v>
      </c>
      <c r="L212" s="45"/>
      <c r="M212" s="226" t="s">
        <v>19</v>
      </c>
      <c r="N212" s="227" t="s">
        <v>43</v>
      </c>
      <c r="O212" s="85"/>
      <c r="P212" s="228">
        <f>O212*H212</f>
        <v>0</v>
      </c>
      <c r="Q212" s="228">
        <v>0</v>
      </c>
      <c r="R212" s="228">
        <f>Q212*H212</f>
        <v>0</v>
      </c>
      <c r="S212" s="228">
        <v>0.32400000000000001</v>
      </c>
      <c r="T212" s="229">
        <f>S212*H212</f>
        <v>0.051840000000000004</v>
      </c>
      <c r="U212" s="39"/>
      <c r="V212" s="39"/>
      <c r="W212" s="39"/>
      <c r="X212" s="39"/>
      <c r="Y212" s="39"/>
      <c r="Z212" s="39"/>
      <c r="AA212" s="39"/>
      <c r="AB212" s="39"/>
      <c r="AC212" s="39"/>
      <c r="AD212" s="39"/>
      <c r="AE212" s="39"/>
      <c r="AR212" s="230" t="s">
        <v>150</v>
      </c>
      <c r="AT212" s="230" t="s">
        <v>136</v>
      </c>
      <c r="AU212" s="230" t="s">
        <v>80</v>
      </c>
      <c r="AY212" s="18" t="s">
        <v>133</v>
      </c>
      <c r="BE212" s="231">
        <f>IF(N212="základní",J212,0)</f>
        <v>0</v>
      </c>
      <c r="BF212" s="231">
        <f>IF(N212="snížená",J212,0)</f>
        <v>0</v>
      </c>
      <c r="BG212" s="231">
        <f>IF(N212="zákl. přenesená",J212,0)</f>
        <v>0</v>
      </c>
      <c r="BH212" s="231">
        <f>IF(N212="sníž. přenesená",J212,0)</f>
        <v>0</v>
      </c>
      <c r="BI212" s="231">
        <f>IF(N212="nulová",J212,0)</f>
        <v>0</v>
      </c>
      <c r="BJ212" s="18" t="s">
        <v>80</v>
      </c>
      <c r="BK212" s="231">
        <f>ROUND(I212*H212,2)</f>
        <v>0</v>
      </c>
      <c r="BL212" s="18" t="s">
        <v>150</v>
      </c>
      <c r="BM212" s="230" t="s">
        <v>782</v>
      </c>
    </row>
    <row r="213" s="2" customFormat="1" ht="16.5" customHeight="1">
      <c r="A213" s="39"/>
      <c r="B213" s="40"/>
      <c r="C213" s="219" t="s">
        <v>367</v>
      </c>
      <c r="D213" s="219" t="s">
        <v>136</v>
      </c>
      <c r="E213" s="220" t="s">
        <v>783</v>
      </c>
      <c r="F213" s="221" t="s">
        <v>784</v>
      </c>
      <c r="G213" s="222" t="s">
        <v>259</v>
      </c>
      <c r="H213" s="223">
        <v>2</v>
      </c>
      <c r="I213" s="224"/>
      <c r="J213" s="225">
        <f>ROUND(I213*H213,2)</f>
        <v>0</v>
      </c>
      <c r="K213" s="221" t="s">
        <v>202</v>
      </c>
      <c r="L213" s="45"/>
      <c r="M213" s="226" t="s">
        <v>19</v>
      </c>
      <c r="N213" s="227" t="s">
        <v>43</v>
      </c>
      <c r="O213" s="85"/>
      <c r="P213" s="228">
        <f>O213*H213</f>
        <v>0</v>
      </c>
      <c r="Q213" s="228">
        <v>0</v>
      </c>
      <c r="R213" s="228">
        <f>Q213*H213</f>
        <v>0</v>
      </c>
      <c r="S213" s="228">
        <v>0.14699999999999999</v>
      </c>
      <c r="T213" s="229">
        <f>S213*H213</f>
        <v>0.29399999999999998</v>
      </c>
      <c r="U213" s="39"/>
      <c r="V213" s="39"/>
      <c r="W213" s="39"/>
      <c r="X213" s="39"/>
      <c r="Y213" s="39"/>
      <c r="Z213" s="39"/>
      <c r="AA213" s="39"/>
      <c r="AB213" s="39"/>
      <c r="AC213" s="39"/>
      <c r="AD213" s="39"/>
      <c r="AE213" s="39"/>
      <c r="AR213" s="230" t="s">
        <v>150</v>
      </c>
      <c r="AT213" s="230" t="s">
        <v>136</v>
      </c>
      <c r="AU213" s="230" t="s">
        <v>80</v>
      </c>
      <c r="AY213" s="18" t="s">
        <v>133</v>
      </c>
      <c r="BE213" s="231">
        <f>IF(N213="základní",J213,0)</f>
        <v>0</v>
      </c>
      <c r="BF213" s="231">
        <f>IF(N213="snížená",J213,0)</f>
        <v>0</v>
      </c>
      <c r="BG213" s="231">
        <f>IF(N213="zákl. přenesená",J213,0)</f>
        <v>0</v>
      </c>
      <c r="BH213" s="231">
        <f>IF(N213="sníž. přenesená",J213,0)</f>
        <v>0</v>
      </c>
      <c r="BI213" s="231">
        <f>IF(N213="nulová",J213,0)</f>
        <v>0</v>
      </c>
      <c r="BJ213" s="18" t="s">
        <v>80</v>
      </c>
      <c r="BK213" s="231">
        <f>ROUND(I213*H213,2)</f>
        <v>0</v>
      </c>
      <c r="BL213" s="18" t="s">
        <v>150</v>
      </c>
      <c r="BM213" s="230" t="s">
        <v>785</v>
      </c>
    </row>
    <row r="214" s="2" customFormat="1">
      <c r="A214" s="39"/>
      <c r="B214" s="40"/>
      <c r="C214" s="41"/>
      <c r="D214" s="242" t="s">
        <v>205</v>
      </c>
      <c r="E214" s="41"/>
      <c r="F214" s="243" t="s">
        <v>786</v>
      </c>
      <c r="G214" s="41"/>
      <c r="H214" s="41"/>
      <c r="I214" s="137"/>
      <c r="J214" s="41"/>
      <c r="K214" s="41"/>
      <c r="L214" s="45"/>
      <c r="M214" s="244"/>
      <c r="N214" s="245"/>
      <c r="O214" s="85"/>
      <c r="P214" s="85"/>
      <c r="Q214" s="85"/>
      <c r="R214" s="85"/>
      <c r="S214" s="85"/>
      <c r="T214" s="86"/>
      <c r="U214" s="39"/>
      <c r="V214" s="39"/>
      <c r="W214" s="39"/>
      <c r="X214" s="39"/>
      <c r="Y214" s="39"/>
      <c r="Z214" s="39"/>
      <c r="AA214" s="39"/>
      <c r="AB214" s="39"/>
      <c r="AC214" s="39"/>
      <c r="AD214" s="39"/>
      <c r="AE214" s="39"/>
      <c r="AT214" s="18" t="s">
        <v>205</v>
      </c>
      <c r="AU214" s="18" t="s">
        <v>80</v>
      </c>
    </row>
    <row r="215" s="12" customFormat="1" ht="25.92" customHeight="1">
      <c r="A215" s="12"/>
      <c r="B215" s="203"/>
      <c r="C215" s="204"/>
      <c r="D215" s="205" t="s">
        <v>71</v>
      </c>
      <c r="E215" s="206" t="s">
        <v>787</v>
      </c>
      <c r="F215" s="206" t="s">
        <v>788</v>
      </c>
      <c r="G215" s="204"/>
      <c r="H215" s="204"/>
      <c r="I215" s="207"/>
      <c r="J215" s="208">
        <f>BK215</f>
        <v>0</v>
      </c>
      <c r="K215" s="204"/>
      <c r="L215" s="209"/>
      <c r="M215" s="210"/>
      <c r="N215" s="211"/>
      <c r="O215" s="211"/>
      <c r="P215" s="212">
        <f>SUM(P216:P217)</f>
        <v>0</v>
      </c>
      <c r="Q215" s="211"/>
      <c r="R215" s="212">
        <f>SUM(R216:R217)</f>
        <v>0</v>
      </c>
      <c r="S215" s="211"/>
      <c r="T215" s="213">
        <f>SUM(T216:T217)</f>
        <v>0</v>
      </c>
      <c r="U215" s="12"/>
      <c r="V215" s="12"/>
      <c r="W215" s="12"/>
      <c r="X215" s="12"/>
      <c r="Y215" s="12"/>
      <c r="Z215" s="12"/>
      <c r="AA215" s="12"/>
      <c r="AB215" s="12"/>
      <c r="AC215" s="12"/>
      <c r="AD215" s="12"/>
      <c r="AE215" s="12"/>
      <c r="AR215" s="214" t="s">
        <v>80</v>
      </c>
      <c r="AT215" s="215" t="s">
        <v>71</v>
      </c>
      <c r="AU215" s="215" t="s">
        <v>72</v>
      </c>
      <c r="AY215" s="214" t="s">
        <v>133</v>
      </c>
      <c r="BK215" s="216">
        <f>SUM(BK216:BK217)</f>
        <v>0</v>
      </c>
    </row>
    <row r="216" s="2" customFormat="1" ht="21.75" customHeight="1">
      <c r="A216" s="39"/>
      <c r="B216" s="40"/>
      <c r="C216" s="219" t="s">
        <v>373</v>
      </c>
      <c r="D216" s="219" t="s">
        <v>136</v>
      </c>
      <c r="E216" s="220" t="s">
        <v>789</v>
      </c>
      <c r="F216" s="221" t="s">
        <v>790</v>
      </c>
      <c r="G216" s="222" t="s">
        <v>342</v>
      </c>
      <c r="H216" s="223">
        <v>9.1669999999999998</v>
      </c>
      <c r="I216" s="224"/>
      <c r="J216" s="225">
        <f>ROUND(I216*H216,2)</f>
        <v>0</v>
      </c>
      <c r="K216" s="221" t="s">
        <v>202</v>
      </c>
      <c r="L216" s="45"/>
      <c r="M216" s="226" t="s">
        <v>19</v>
      </c>
      <c r="N216" s="227" t="s">
        <v>43</v>
      </c>
      <c r="O216" s="85"/>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150</v>
      </c>
      <c r="AT216" s="230" t="s">
        <v>136</v>
      </c>
      <c r="AU216" s="230" t="s">
        <v>80</v>
      </c>
      <c r="AY216" s="18" t="s">
        <v>133</v>
      </c>
      <c r="BE216" s="231">
        <f>IF(N216="základní",J216,0)</f>
        <v>0</v>
      </c>
      <c r="BF216" s="231">
        <f>IF(N216="snížená",J216,0)</f>
        <v>0</v>
      </c>
      <c r="BG216" s="231">
        <f>IF(N216="zákl. přenesená",J216,0)</f>
        <v>0</v>
      </c>
      <c r="BH216" s="231">
        <f>IF(N216="sníž. přenesená",J216,0)</f>
        <v>0</v>
      </c>
      <c r="BI216" s="231">
        <f>IF(N216="nulová",J216,0)</f>
        <v>0</v>
      </c>
      <c r="BJ216" s="18" t="s">
        <v>80</v>
      </c>
      <c r="BK216" s="231">
        <f>ROUND(I216*H216,2)</f>
        <v>0</v>
      </c>
      <c r="BL216" s="18" t="s">
        <v>150</v>
      </c>
      <c r="BM216" s="230" t="s">
        <v>791</v>
      </c>
    </row>
    <row r="217" s="2" customFormat="1">
      <c r="A217" s="39"/>
      <c r="B217" s="40"/>
      <c r="C217" s="41"/>
      <c r="D217" s="242" t="s">
        <v>205</v>
      </c>
      <c r="E217" s="41"/>
      <c r="F217" s="243" t="s">
        <v>792</v>
      </c>
      <c r="G217" s="41"/>
      <c r="H217" s="41"/>
      <c r="I217" s="137"/>
      <c r="J217" s="41"/>
      <c r="K217" s="41"/>
      <c r="L217" s="45"/>
      <c r="M217" s="244"/>
      <c r="N217" s="245"/>
      <c r="O217" s="85"/>
      <c r="P217" s="85"/>
      <c r="Q217" s="85"/>
      <c r="R217" s="85"/>
      <c r="S217" s="85"/>
      <c r="T217" s="86"/>
      <c r="U217" s="39"/>
      <c r="V217" s="39"/>
      <c r="W217" s="39"/>
      <c r="X217" s="39"/>
      <c r="Y217" s="39"/>
      <c r="Z217" s="39"/>
      <c r="AA217" s="39"/>
      <c r="AB217" s="39"/>
      <c r="AC217" s="39"/>
      <c r="AD217" s="39"/>
      <c r="AE217" s="39"/>
      <c r="AT217" s="18" t="s">
        <v>205</v>
      </c>
      <c r="AU217" s="18" t="s">
        <v>80</v>
      </c>
    </row>
    <row r="218" s="12" customFormat="1" ht="25.92" customHeight="1">
      <c r="A218" s="12"/>
      <c r="B218" s="203"/>
      <c r="C218" s="204"/>
      <c r="D218" s="205" t="s">
        <v>71</v>
      </c>
      <c r="E218" s="206" t="s">
        <v>793</v>
      </c>
      <c r="F218" s="206" t="s">
        <v>794</v>
      </c>
      <c r="G218" s="204"/>
      <c r="H218" s="204"/>
      <c r="I218" s="207"/>
      <c r="J218" s="208">
        <f>BK218</f>
        <v>0</v>
      </c>
      <c r="K218" s="204"/>
      <c r="L218" s="209"/>
      <c r="M218" s="210"/>
      <c r="N218" s="211"/>
      <c r="O218" s="211"/>
      <c r="P218" s="212">
        <f>SUM(P219:P224)</f>
        <v>0</v>
      </c>
      <c r="Q218" s="211"/>
      <c r="R218" s="212">
        <f>SUM(R219:R224)</f>
        <v>0.028160000000000001</v>
      </c>
      <c r="S218" s="211"/>
      <c r="T218" s="213">
        <f>SUM(T219:T224)</f>
        <v>0</v>
      </c>
      <c r="U218" s="12"/>
      <c r="V218" s="12"/>
      <c r="W218" s="12"/>
      <c r="X218" s="12"/>
      <c r="Y218" s="12"/>
      <c r="Z218" s="12"/>
      <c r="AA218" s="12"/>
      <c r="AB218" s="12"/>
      <c r="AC218" s="12"/>
      <c r="AD218" s="12"/>
      <c r="AE218" s="12"/>
      <c r="AR218" s="214" t="s">
        <v>82</v>
      </c>
      <c r="AT218" s="215" t="s">
        <v>71</v>
      </c>
      <c r="AU218" s="215" t="s">
        <v>72</v>
      </c>
      <c r="AY218" s="214" t="s">
        <v>133</v>
      </c>
      <c r="BK218" s="216">
        <f>SUM(BK219:BK224)</f>
        <v>0</v>
      </c>
    </row>
    <row r="219" s="2" customFormat="1" ht="21.75" customHeight="1">
      <c r="A219" s="39"/>
      <c r="B219" s="40"/>
      <c r="C219" s="219" t="s">
        <v>377</v>
      </c>
      <c r="D219" s="219" t="s">
        <v>136</v>
      </c>
      <c r="E219" s="220" t="s">
        <v>795</v>
      </c>
      <c r="F219" s="221" t="s">
        <v>796</v>
      </c>
      <c r="G219" s="222" t="s">
        <v>232</v>
      </c>
      <c r="H219" s="223">
        <v>32</v>
      </c>
      <c r="I219" s="224"/>
      <c r="J219" s="225">
        <f>ROUND(I219*H219,2)</f>
        <v>0</v>
      </c>
      <c r="K219" s="221" t="s">
        <v>202</v>
      </c>
      <c r="L219" s="45"/>
      <c r="M219" s="226" t="s">
        <v>19</v>
      </c>
      <c r="N219" s="227" t="s">
        <v>43</v>
      </c>
      <c r="O219" s="85"/>
      <c r="P219" s="228">
        <f>O219*H219</f>
        <v>0</v>
      </c>
      <c r="Q219" s="228">
        <v>0</v>
      </c>
      <c r="R219" s="228">
        <f>Q219*H219</f>
        <v>0</v>
      </c>
      <c r="S219" s="228">
        <v>0</v>
      </c>
      <c r="T219" s="229">
        <f>S219*H219</f>
        <v>0</v>
      </c>
      <c r="U219" s="39"/>
      <c r="V219" s="39"/>
      <c r="W219" s="39"/>
      <c r="X219" s="39"/>
      <c r="Y219" s="39"/>
      <c r="Z219" s="39"/>
      <c r="AA219" s="39"/>
      <c r="AB219" s="39"/>
      <c r="AC219" s="39"/>
      <c r="AD219" s="39"/>
      <c r="AE219" s="39"/>
      <c r="AR219" s="230" t="s">
        <v>199</v>
      </c>
      <c r="AT219" s="230" t="s">
        <v>136</v>
      </c>
      <c r="AU219" s="230" t="s">
        <v>80</v>
      </c>
      <c r="AY219" s="18" t="s">
        <v>133</v>
      </c>
      <c r="BE219" s="231">
        <f>IF(N219="základní",J219,0)</f>
        <v>0</v>
      </c>
      <c r="BF219" s="231">
        <f>IF(N219="snížená",J219,0)</f>
        <v>0</v>
      </c>
      <c r="BG219" s="231">
        <f>IF(N219="zákl. přenesená",J219,0)</f>
        <v>0</v>
      </c>
      <c r="BH219" s="231">
        <f>IF(N219="sníž. přenesená",J219,0)</f>
        <v>0</v>
      </c>
      <c r="BI219" s="231">
        <f>IF(N219="nulová",J219,0)</f>
        <v>0</v>
      </c>
      <c r="BJ219" s="18" t="s">
        <v>80</v>
      </c>
      <c r="BK219" s="231">
        <f>ROUND(I219*H219,2)</f>
        <v>0</v>
      </c>
      <c r="BL219" s="18" t="s">
        <v>199</v>
      </c>
      <c r="BM219" s="230" t="s">
        <v>797</v>
      </c>
    </row>
    <row r="220" s="2" customFormat="1">
      <c r="A220" s="39"/>
      <c r="B220" s="40"/>
      <c r="C220" s="41"/>
      <c r="D220" s="242" t="s">
        <v>205</v>
      </c>
      <c r="E220" s="41"/>
      <c r="F220" s="243" t="s">
        <v>798</v>
      </c>
      <c r="G220" s="41"/>
      <c r="H220" s="41"/>
      <c r="I220" s="137"/>
      <c r="J220" s="41"/>
      <c r="K220" s="41"/>
      <c r="L220" s="45"/>
      <c r="M220" s="244"/>
      <c r="N220" s="245"/>
      <c r="O220" s="85"/>
      <c r="P220" s="85"/>
      <c r="Q220" s="85"/>
      <c r="R220" s="85"/>
      <c r="S220" s="85"/>
      <c r="T220" s="86"/>
      <c r="U220" s="39"/>
      <c r="V220" s="39"/>
      <c r="W220" s="39"/>
      <c r="X220" s="39"/>
      <c r="Y220" s="39"/>
      <c r="Z220" s="39"/>
      <c r="AA220" s="39"/>
      <c r="AB220" s="39"/>
      <c r="AC220" s="39"/>
      <c r="AD220" s="39"/>
      <c r="AE220" s="39"/>
      <c r="AT220" s="18" t="s">
        <v>205</v>
      </c>
      <c r="AU220" s="18" t="s">
        <v>80</v>
      </c>
    </row>
    <row r="221" s="2" customFormat="1" ht="16.5" customHeight="1">
      <c r="A221" s="39"/>
      <c r="B221" s="40"/>
      <c r="C221" s="219" t="s">
        <v>381</v>
      </c>
      <c r="D221" s="219" t="s">
        <v>136</v>
      </c>
      <c r="E221" s="220" t="s">
        <v>799</v>
      </c>
      <c r="F221" s="221" t="s">
        <v>800</v>
      </c>
      <c r="G221" s="222" t="s">
        <v>232</v>
      </c>
      <c r="H221" s="223">
        <v>32</v>
      </c>
      <c r="I221" s="224"/>
      <c r="J221" s="225">
        <f>ROUND(I221*H221,2)</f>
        <v>0</v>
      </c>
      <c r="K221" s="221" t="s">
        <v>202</v>
      </c>
      <c r="L221" s="45"/>
      <c r="M221" s="226" t="s">
        <v>19</v>
      </c>
      <c r="N221" s="227" t="s">
        <v>43</v>
      </c>
      <c r="O221" s="85"/>
      <c r="P221" s="228">
        <f>O221*H221</f>
        <v>0</v>
      </c>
      <c r="Q221" s="228">
        <v>0.00088000000000000003</v>
      </c>
      <c r="R221" s="228">
        <f>Q221*H221</f>
        <v>0.028160000000000001</v>
      </c>
      <c r="S221" s="228">
        <v>0</v>
      </c>
      <c r="T221" s="229">
        <f>S221*H221</f>
        <v>0</v>
      </c>
      <c r="U221" s="39"/>
      <c r="V221" s="39"/>
      <c r="W221" s="39"/>
      <c r="X221" s="39"/>
      <c r="Y221" s="39"/>
      <c r="Z221" s="39"/>
      <c r="AA221" s="39"/>
      <c r="AB221" s="39"/>
      <c r="AC221" s="39"/>
      <c r="AD221" s="39"/>
      <c r="AE221" s="39"/>
      <c r="AR221" s="230" t="s">
        <v>199</v>
      </c>
      <c r="AT221" s="230" t="s">
        <v>136</v>
      </c>
      <c r="AU221" s="230" t="s">
        <v>80</v>
      </c>
      <c r="AY221" s="18" t="s">
        <v>133</v>
      </c>
      <c r="BE221" s="231">
        <f>IF(N221="základní",J221,0)</f>
        <v>0</v>
      </c>
      <c r="BF221" s="231">
        <f>IF(N221="snížená",J221,0)</f>
        <v>0</v>
      </c>
      <c r="BG221" s="231">
        <f>IF(N221="zákl. přenesená",J221,0)</f>
        <v>0</v>
      </c>
      <c r="BH221" s="231">
        <f>IF(N221="sníž. přenesená",J221,0)</f>
        <v>0</v>
      </c>
      <c r="BI221" s="231">
        <f>IF(N221="nulová",J221,0)</f>
        <v>0</v>
      </c>
      <c r="BJ221" s="18" t="s">
        <v>80</v>
      </c>
      <c r="BK221" s="231">
        <f>ROUND(I221*H221,2)</f>
        <v>0</v>
      </c>
      <c r="BL221" s="18" t="s">
        <v>199</v>
      </c>
      <c r="BM221" s="230" t="s">
        <v>801</v>
      </c>
    </row>
    <row r="222" s="2" customFormat="1">
      <c r="A222" s="39"/>
      <c r="B222" s="40"/>
      <c r="C222" s="41"/>
      <c r="D222" s="242" t="s">
        <v>205</v>
      </c>
      <c r="E222" s="41"/>
      <c r="F222" s="243" t="s">
        <v>802</v>
      </c>
      <c r="G222" s="41"/>
      <c r="H222" s="41"/>
      <c r="I222" s="137"/>
      <c r="J222" s="41"/>
      <c r="K222" s="41"/>
      <c r="L222" s="45"/>
      <c r="M222" s="244"/>
      <c r="N222" s="245"/>
      <c r="O222" s="85"/>
      <c r="P222" s="85"/>
      <c r="Q222" s="85"/>
      <c r="R222" s="85"/>
      <c r="S222" s="85"/>
      <c r="T222" s="86"/>
      <c r="U222" s="39"/>
      <c r="V222" s="39"/>
      <c r="W222" s="39"/>
      <c r="X222" s="39"/>
      <c r="Y222" s="39"/>
      <c r="Z222" s="39"/>
      <c r="AA222" s="39"/>
      <c r="AB222" s="39"/>
      <c r="AC222" s="39"/>
      <c r="AD222" s="39"/>
      <c r="AE222" s="39"/>
      <c r="AT222" s="18" t="s">
        <v>205</v>
      </c>
      <c r="AU222" s="18" t="s">
        <v>80</v>
      </c>
    </row>
    <row r="223" s="2" customFormat="1" ht="21.75" customHeight="1">
      <c r="A223" s="39"/>
      <c r="B223" s="40"/>
      <c r="C223" s="219" t="s">
        <v>386</v>
      </c>
      <c r="D223" s="219" t="s">
        <v>136</v>
      </c>
      <c r="E223" s="220" t="s">
        <v>803</v>
      </c>
      <c r="F223" s="221" t="s">
        <v>804</v>
      </c>
      <c r="G223" s="222" t="s">
        <v>805</v>
      </c>
      <c r="H223" s="273"/>
      <c r="I223" s="224"/>
      <c r="J223" s="225">
        <f>ROUND(I223*H223,2)</f>
        <v>0</v>
      </c>
      <c r="K223" s="221" t="s">
        <v>202</v>
      </c>
      <c r="L223" s="45"/>
      <c r="M223" s="226" t="s">
        <v>19</v>
      </c>
      <c r="N223" s="227" t="s">
        <v>43</v>
      </c>
      <c r="O223" s="85"/>
      <c r="P223" s="228">
        <f>O223*H223</f>
        <v>0</v>
      </c>
      <c r="Q223" s="228">
        <v>0</v>
      </c>
      <c r="R223" s="228">
        <f>Q223*H223</f>
        <v>0</v>
      </c>
      <c r="S223" s="228">
        <v>0</v>
      </c>
      <c r="T223" s="229">
        <f>S223*H223</f>
        <v>0</v>
      </c>
      <c r="U223" s="39"/>
      <c r="V223" s="39"/>
      <c r="W223" s="39"/>
      <c r="X223" s="39"/>
      <c r="Y223" s="39"/>
      <c r="Z223" s="39"/>
      <c r="AA223" s="39"/>
      <c r="AB223" s="39"/>
      <c r="AC223" s="39"/>
      <c r="AD223" s="39"/>
      <c r="AE223" s="39"/>
      <c r="AR223" s="230" t="s">
        <v>199</v>
      </c>
      <c r="AT223" s="230" t="s">
        <v>136</v>
      </c>
      <c r="AU223" s="230" t="s">
        <v>80</v>
      </c>
      <c r="AY223" s="18" t="s">
        <v>133</v>
      </c>
      <c r="BE223" s="231">
        <f>IF(N223="základní",J223,0)</f>
        <v>0</v>
      </c>
      <c r="BF223" s="231">
        <f>IF(N223="snížená",J223,0)</f>
        <v>0</v>
      </c>
      <c r="BG223" s="231">
        <f>IF(N223="zákl. přenesená",J223,0)</f>
        <v>0</v>
      </c>
      <c r="BH223" s="231">
        <f>IF(N223="sníž. přenesená",J223,0)</f>
        <v>0</v>
      </c>
      <c r="BI223" s="231">
        <f>IF(N223="nulová",J223,0)</f>
        <v>0</v>
      </c>
      <c r="BJ223" s="18" t="s">
        <v>80</v>
      </c>
      <c r="BK223" s="231">
        <f>ROUND(I223*H223,2)</f>
        <v>0</v>
      </c>
      <c r="BL223" s="18" t="s">
        <v>199</v>
      </c>
      <c r="BM223" s="230" t="s">
        <v>806</v>
      </c>
    </row>
    <row r="224" s="2" customFormat="1">
      <c r="A224" s="39"/>
      <c r="B224" s="40"/>
      <c r="C224" s="41"/>
      <c r="D224" s="242" t="s">
        <v>205</v>
      </c>
      <c r="E224" s="41"/>
      <c r="F224" s="243" t="s">
        <v>807</v>
      </c>
      <c r="G224" s="41"/>
      <c r="H224" s="41"/>
      <c r="I224" s="137"/>
      <c r="J224" s="41"/>
      <c r="K224" s="41"/>
      <c r="L224" s="45"/>
      <c r="M224" s="244"/>
      <c r="N224" s="245"/>
      <c r="O224" s="85"/>
      <c r="P224" s="85"/>
      <c r="Q224" s="85"/>
      <c r="R224" s="85"/>
      <c r="S224" s="85"/>
      <c r="T224" s="86"/>
      <c r="U224" s="39"/>
      <c r="V224" s="39"/>
      <c r="W224" s="39"/>
      <c r="X224" s="39"/>
      <c r="Y224" s="39"/>
      <c r="Z224" s="39"/>
      <c r="AA224" s="39"/>
      <c r="AB224" s="39"/>
      <c r="AC224" s="39"/>
      <c r="AD224" s="39"/>
      <c r="AE224" s="39"/>
      <c r="AT224" s="18" t="s">
        <v>205</v>
      </c>
      <c r="AU224" s="18" t="s">
        <v>80</v>
      </c>
    </row>
    <row r="225" s="12" customFormat="1" ht="25.92" customHeight="1">
      <c r="A225" s="12"/>
      <c r="B225" s="203"/>
      <c r="C225" s="204"/>
      <c r="D225" s="205" t="s">
        <v>71</v>
      </c>
      <c r="E225" s="206" t="s">
        <v>808</v>
      </c>
      <c r="F225" s="206" t="s">
        <v>809</v>
      </c>
      <c r="G225" s="204"/>
      <c r="H225" s="204"/>
      <c r="I225" s="207"/>
      <c r="J225" s="208">
        <f>BK225</f>
        <v>0</v>
      </c>
      <c r="K225" s="204"/>
      <c r="L225" s="209"/>
      <c r="M225" s="210"/>
      <c r="N225" s="211"/>
      <c r="O225" s="211"/>
      <c r="P225" s="212">
        <f>SUM(P226:P234)</f>
        <v>0</v>
      </c>
      <c r="Q225" s="211"/>
      <c r="R225" s="212">
        <f>SUM(R226:R234)</f>
        <v>0.0021099999999999999</v>
      </c>
      <c r="S225" s="211"/>
      <c r="T225" s="213">
        <f>SUM(T226:T234)</f>
        <v>0</v>
      </c>
      <c r="U225" s="12"/>
      <c r="V225" s="12"/>
      <c r="W225" s="12"/>
      <c r="X225" s="12"/>
      <c r="Y225" s="12"/>
      <c r="Z225" s="12"/>
      <c r="AA225" s="12"/>
      <c r="AB225" s="12"/>
      <c r="AC225" s="12"/>
      <c r="AD225" s="12"/>
      <c r="AE225" s="12"/>
      <c r="AR225" s="214" t="s">
        <v>82</v>
      </c>
      <c r="AT225" s="215" t="s">
        <v>71</v>
      </c>
      <c r="AU225" s="215" t="s">
        <v>72</v>
      </c>
      <c r="AY225" s="214" t="s">
        <v>133</v>
      </c>
      <c r="BK225" s="216">
        <f>SUM(BK226:BK234)</f>
        <v>0</v>
      </c>
    </row>
    <row r="226" s="2" customFormat="1" ht="21.75" customHeight="1">
      <c r="A226" s="39"/>
      <c r="B226" s="40"/>
      <c r="C226" s="219" t="s">
        <v>390</v>
      </c>
      <c r="D226" s="219" t="s">
        <v>136</v>
      </c>
      <c r="E226" s="220" t="s">
        <v>810</v>
      </c>
      <c r="F226" s="221" t="s">
        <v>811</v>
      </c>
      <c r="G226" s="222" t="s">
        <v>232</v>
      </c>
      <c r="H226" s="223">
        <v>0.5</v>
      </c>
      <c r="I226" s="224"/>
      <c r="J226" s="225">
        <f>ROUND(I226*H226,2)</f>
        <v>0</v>
      </c>
      <c r="K226" s="221" t="s">
        <v>202</v>
      </c>
      <c r="L226" s="45"/>
      <c r="M226" s="226" t="s">
        <v>19</v>
      </c>
      <c r="N226" s="227" t="s">
        <v>43</v>
      </c>
      <c r="O226" s="85"/>
      <c r="P226" s="228">
        <f>O226*H226</f>
        <v>0</v>
      </c>
      <c r="Q226" s="228">
        <v>0.0010200000000000001</v>
      </c>
      <c r="R226" s="228">
        <f>Q226*H226</f>
        <v>0.00051000000000000004</v>
      </c>
      <c r="S226" s="228">
        <v>0</v>
      </c>
      <c r="T226" s="229">
        <f>S226*H226</f>
        <v>0</v>
      </c>
      <c r="U226" s="39"/>
      <c r="V226" s="39"/>
      <c r="W226" s="39"/>
      <c r="X226" s="39"/>
      <c r="Y226" s="39"/>
      <c r="Z226" s="39"/>
      <c r="AA226" s="39"/>
      <c r="AB226" s="39"/>
      <c r="AC226" s="39"/>
      <c r="AD226" s="39"/>
      <c r="AE226" s="39"/>
      <c r="AR226" s="230" t="s">
        <v>199</v>
      </c>
      <c r="AT226" s="230" t="s">
        <v>136</v>
      </c>
      <c r="AU226" s="230" t="s">
        <v>80</v>
      </c>
      <c r="AY226" s="18" t="s">
        <v>133</v>
      </c>
      <c r="BE226" s="231">
        <f>IF(N226="základní",J226,0)</f>
        <v>0</v>
      </c>
      <c r="BF226" s="231">
        <f>IF(N226="snížená",J226,0)</f>
        <v>0</v>
      </c>
      <c r="BG226" s="231">
        <f>IF(N226="zákl. přenesená",J226,0)</f>
        <v>0</v>
      </c>
      <c r="BH226" s="231">
        <f>IF(N226="sníž. přenesená",J226,0)</f>
        <v>0</v>
      </c>
      <c r="BI226" s="231">
        <f>IF(N226="nulová",J226,0)</f>
        <v>0</v>
      </c>
      <c r="BJ226" s="18" t="s">
        <v>80</v>
      </c>
      <c r="BK226" s="231">
        <f>ROUND(I226*H226,2)</f>
        <v>0</v>
      </c>
      <c r="BL226" s="18" t="s">
        <v>199</v>
      </c>
      <c r="BM226" s="230" t="s">
        <v>812</v>
      </c>
    </row>
    <row r="227" s="2" customFormat="1">
      <c r="A227" s="39"/>
      <c r="B227" s="40"/>
      <c r="C227" s="41"/>
      <c r="D227" s="242" t="s">
        <v>205</v>
      </c>
      <c r="E227" s="41"/>
      <c r="F227" s="243" t="s">
        <v>813</v>
      </c>
      <c r="G227" s="41"/>
      <c r="H227" s="41"/>
      <c r="I227" s="137"/>
      <c r="J227" s="41"/>
      <c r="K227" s="41"/>
      <c r="L227" s="45"/>
      <c r="M227" s="244"/>
      <c r="N227" s="245"/>
      <c r="O227" s="85"/>
      <c r="P227" s="85"/>
      <c r="Q227" s="85"/>
      <c r="R227" s="85"/>
      <c r="S227" s="85"/>
      <c r="T227" s="86"/>
      <c r="U227" s="39"/>
      <c r="V227" s="39"/>
      <c r="W227" s="39"/>
      <c r="X227" s="39"/>
      <c r="Y227" s="39"/>
      <c r="Z227" s="39"/>
      <c r="AA227" s="39"/>
      <c r="AB227" s="39"/>
      <c r="AC227" s="39"/>
      <c r="AD227" s="39"/>
      <c r="AE227" s="39"/>
      <c r="AT227" s="18" t="s">
        <v>205</v>
      </c>
      <c r="AU227" s="18" t="s">
        <v>80</v>
      </c>
    </row>
    <row r="228" s="13" customFormat="1">
      <c r="A228" s="13"/>
      <c r="B228" s="246"/>
      <c r="C228" s="247"/>
      <c r="D228" s="242" t="s">
        <v>240</v>
      </c>
      <c r="E228" s="248" t="s">
        <v>19</v>
      </c>
      <c r="F228" s="249" t="s">
        <v>814</v>
      </c>
      <c r="G228" s="247"/>
      <c r="H228" s="250">
        <v>0.5</v>
      </c>
      <c r="I228" s="251"/>
      <c r="J228" s="247"/>
      <c r="K228" s="247"/>
      <c r="L228" s="252"/>
      <c r="M228" s="253"/>
      <c r="N228" s="254"/>
      <c r="O228" s="254"/>
      <c r="P228" s="254"/>
      <c r="Q228" s="254"/>
      <c r="R228" s="254"/>
      <c r="S228" s="254"/>
      <c r="T228" s="255"/>
      <c r="U228" s="13"/>
      <c r="V228" s="13"/>
      <c r="W228" s="13"/>
      <c r="X228" s="13"/>
      <c r="Y228" s="13"/>
      <c r="Z228" s="13"/>
      <c r="AA228" s="13"/>
      <c r="AB228" s="13"/>
      <c r="AC228" s="13"/>
      <c r="AD228" s="13"/>
      <c r="AE228" s="13"/>
      <c r="AT228" s="256" t="s">
        <v>240</v>
      </c>
      <c r="AU228" s="256" t="s">
        <v>80</v>
      </c>
      <c r="AV228" s="13" t="s">
        <v>82</v>
      </c>
      <c r="AW228" s="13" t="s">
        <v>33</v>
      </c>
      <c r="AX228" s="13" t="s">
        <v>72</v>
      </c>
      <c r="AY228" s="256" t="s">
        <v>133</v>
      </c>
    </row>
    <row r="229" s="14" customFormat="1">
      <c r="A229" s="14"/>
      <c r="B229" s="262"/>
      <c r="C229" s="263"/>
      <c r="D229" s="242" t="s">
        <v>240</v>
      </c>
      <c r="E229" s="264" t="s">
        <v>19</v>
      </c>
      <c r="F229" s="265" t="s">
        <v>815</v>
      </c>
      <c r="G229" s="263"/>
      <c r="H229" s="266">
        <v>0.5</v>
      </c>
      <c r="I229" s="267"/>
      <c r="J229" s="263"/>
      <c r="K229" s="263"/>
      <c r="L229" s="268"/>
      <c r="M229" s="269"/>
      <c r="N229" s="270"/>
      <c r="O229" s="270"/>
      <c r="P229" s="270"/>
      <c r="Q229" s="270"/>
      <c r="R229" s="270"/>
      <c r="S229" s="270"/>
      <c r="T229" s="271"/>
      <c r="U229" s="14"/>
      <c r="V229" s="14"/>
      <c r="W229" s="14"/>
      <c r="X229" s="14"/>
      <c r="Y229" s="14"/>
      <c r="Z229" s="14"/>
      <c r="AA229" s="14"/>
      <c r="AB229" s="14"/>
      <c r="AC229" s="14"/>
      <c r="AD229" s="14"/>
      <c r="AE229" s="14"/>
      <c r="AT229" s="272" t="s">
        <v>240</v>
      </c>
      <c r="AU229" s="272" t="s">
        <v>80</v>
      </c>
      <c r="AV229" s="14" t="s">
        <v>150</v>
      </c>
      <c r="AW229" s="14" t="s">
        <v>33</v>
      </c>
      <c r="AX229" s="14" t="s">
        <v>80</v>
      </c>
      <c r="AY229" s="272" t="s">
        <v>133</v>
      </c>
    </row>
    <row r="230" s="2" customFormat="1" ht="16.5" customHeight="1">
      <c r="A230" s="39"/>
      <c r="B230" s="40"/>
      <c r="C230" s="232" t="s">
        <v>398</v>
      </c>
      <c r="D230" s="232" t="s">
        <v>130</v>
      </c>
      <c r="E230" s="233" t="s">
        <v>816</v>
      </c>
      <c r="F230" s="234" t="s">
        <v>817</v>
      </c>
      <c r="G230" s="235" t="s">
        <v>232</v>
      </c>
      <c r="H230" s="236">
        <v>0.5</v>
      </c>
      <c r="I230" s="237"/>
      <c r="J230" s="238">
        <f>ROUND(I230*H230,2)</f>
        <v>0</v>
      </c>
      <c r="K230" s="234" t="s">
        <v>202</v>
      </c>
      <c r="L230" s="239"/>
      <c r="M230" s="240" t="s">
        <v>19</v>
      </c>
      <c r="N230" s="241" t="s">
        <v>43</v>
      </c>
      <c r="O230" s="85"/>
      <c r="P230" s="228">
        <f>O230*H230</f>
        <v>0</v>
      </c>
      <c r="Q230" s="228">
        <v>0.0032000000000000002</v>
      </c>
      <c r="R230" s="228">
        <f>Q230*H230</f>
        <v>0.0016000000000000001</v>
      </c>
      <c r="S230" s="228">
        <v>0</v>
      </c>
      <c r="T230" s="229">
        <f>S230*H230</f>
        <v>0</v>
      </c>
      <c r="U230" s="39"/>
      <c r="V230" s="39"/>
      <c r="W230" s="39"/>
      <c r="X230" s="39"/>
      <c r="Y230" s="39"/>
      <c r="Z230" s="39"/>
      <c r="AA230" s="39"/>
      <c r="AB230" s="39"/>
      <c r="AC230" s="39"/>
      <c r="AD230" s="39"/>
      <c r="AE230" s="39"/>
      <c r="AR230" s="230" t="s">
        <v>279</v>
      </c>
      <c r="AT230" s="230" t="s">
        <v>130</v>
      </c>
      <c r="AU230" s="230" t="s">
        <v>80</v>
      </c>
      <c r="AY230" s="18" t="s">
        <v>133</v>
      </c>
      <c r="BE230" s="231">
        <f>IF(N230="základní",J230,0)</f>
        <v>0</v>
      </c>
      <c r="BF230" s="231">
        <f>IF(N230="snížená",J230,0)</f>
        <v>0</v>
      </c>
      <c r="BG230" s="231">
        <f>IF(N230="zákl. přenesená",J230,0)</f>
        <v>0</v>
      </c>
      <c r="BH230" s="231">
        <f>IF(N230="sníž. přenesená",J230,0)</f>
        <v>0</v>
      </c>
      <c r="BI230" s="231">
        <f>IF(N230="nulová",J230,0)</f>
        <v>0</v>
      </c>
      <c r="BJ230" s="18" t="s">
        <v>80</v>
      </c>
      <c r="BK230" s="231">
        <f>ROUND(I230*H230,2)</f>
        <v>0</v>
      </c>
      <c r="BL230" s="18" t="s">
        <v>199</v>
      </c>
      <c r="BM230" s="230" t="s">
        <v>818</v>
      </c>
    </row>
    <row r="231" s="13" customFormat="1">
      <c r="A231" s="13"/>
      <c r="B231" s="246"/>
      <c r="C231" s="247"/>
      <c r="D231" s="242" t="s">
        <v>240</v>
      </c>
      <c r="E231" s="248" t="s">
        <v>19</v>
      </c>
      <c r="F231" s="249" t="s">
        <v>819</v>
      </c>
      <c r="G231" s="247"/>
      <c r="H231" s="250">
        <v>0.5</v>
      </c>
      <c r="I231" s="251"/>
      <c r="J231" s="247"/>
      <c r="K231" s="247"/>
      <c r="L231" s="252"/>
      <c r="M231" s="253"/>
      <c r="N231" s="254"/>
      <c r="O231" s="254"/>
      <c r="P231" s="254"/>
      <c r="Q231" s="254"/>
      <c r="R231" s="254"/>
      <c r="S231" s="254"/>
      <c r="T231" s="255"/>
      <c r="U231" s="13"/>
      <c r="V231" s="13"/>
      <c r="W231" s="13"/>
      <c r="X231" s="13"/>
      <c r="Y231" s="13"/>
      <c r="Z231" s="13"/>
      <c r="AA231" s="13"/>
      <c r="AB231" s="13"/>
      <c r="AC231" s="13"/>
      <c r="AD231" s="13"/>
      <c r="AE231" s="13"/>
      <c r="AT231" s="256" t="s">
        <v>240</v>
      </c>
      <c r="AU231" s="256" t="s">
        <v>80</v>
      </c>
      <c r="AV231" s="13" t="s">
        <v>82</v>
      </c>
      <c r="AW231" s="13" t="s">
        <v>33</v>
      </c>
      <c r="AX231" s="13" t="s">
        <v>72</v>
      </c>
      <c r="AY231" s="256" t="s">
        <v>133</v>
      </c>
    </row>
    <row r="232" s="14" customFormat="1">
      <c r="A232" s="14"/>
      <c r="B232" s="262"/>
      <c r="C232" s="263"/>
      <c r="D232" s="242" t="s">
        <v>240</v>
      </c>
      <c r="E232" s="264" t="s">
        <v>19</v>
      </c>
      <c r="F232" s="265" t="s">
        <v>602</v>
      </c>
      <c r="G232" s="263"/>
      <c r="H232" s="266">
        <v>0.5</v>
      </c>
      <c r="I232" s="267"/>
      <c r="J232" s="263"/>
      <c r="K232" s="263"/>
      <c r="L232" s="268"/>
      <c r="M232" s="269"/>
      <c r="N232" s="270"/>
      <c r="O232" s="270"/>
      <c r="P232" s="270"/>
      <c r="Q232" s="270"/>
      <c r="R232" s="270"/>
      <c r="S232" s="270"/>
      <c r="T232" s="271"/>
      <c r="U232" s="14"/>
      <c r="V232" s="14"/>
      <c r="W232" s="14"/>
      <c r="X232" s="14"/>
      <c r="Y232" s="14"/>
      <c r="Z232" s="14"/>
      <c r="AA232" s="14"/>
      <c r="AB232" s="14"/>
      <c r="AC232" s="14"/>
      <c r="AD232" s="14"/>
      <c r="AE232" s="14"/>
      <c r="AT232" s="272" t="s">
        <v>240</v>
      </c>
      <c r="AU232" s="272" t="s">
        <v>80</v>
      </c>
      <c r="AV232" s="14" t="s">
        <v>150</v>
      </c>
      <c r="AW232" s="14" t="s">
        <v>33</v>
      </c>
      <c r="AX232" s="14" t="s">
        <v>80</v>
      </c>
      <c r="AY232" s="272" t="s">
        <v>133</v>
      </c>
    </row>
    <row r="233" s="2" customFormat="1" ht="21.75" customHeight="1">
      <c r="A233" s="39"/>
      <c r="B233" s="40"/>
      <c r="C233" s="219" t="s">
        <v>403</v>
      </c>
      <c r="D233" s="219" t="s">
        <v>136</v>
      </c>
      <c r="E233" s="220" t="s">
        <v>820</v>
      </c>
      <c r="F233" s="221" t="s">
        <v>821</v>
      </c>
      <c r="G233" s="222" t="s">
        <v>342</v>
      </c>
      <c r="H233" s="223">
        <v>0.002</v>
      </c>
      <c r="I233" s="224"/>
      <c r="J233" s="225">
        <f>ROUND(I233*H233,2)</f>
        <v>0</v>
      </c>
      <c r="K233" s="221" t="s">
        <v>202</v>
      </c>
      <c r="L233" s="45"/>
      <c r="M233" s="226" t="s">
        <v>19</v>
      </c>
      <c r="N233" s="227" t="s">
        <v>43</v>
      </c>
      <c r="O233" s="85"/>
      <c r="P233" s="228">
        <f>O233*H233</f>
        <v>0</v>
      </c>
      <c r="Q233" s="228">
        <v>0</v>
      </c>
      <c r="R233" s="228">
        <f>Q233*H233</f>
        <v>0</v>
      </c>
      <c r="S233" s="228">
        <v>0</v>
      </c>
      <c r="T233" s="229">
        <f>S233*H233</f>
        <v>0</v>
      </c>
      <c r="U233" s="39"/>
      <c r="V233" s="39"/>
      <c r="W233" s="39"/>
      <c r="X233" s="39"/>
      <c r="Y233" s="39"/>
      <c r="Z233" s="39"/>
      <c r="AA233" s="39"/>
      <c r="AB233" s="39"/>
      <c r="AC233" s="39"/>
      <c r="AD233" s="39"/>
      <c r="AE233" s="39"/>
      <c r="AR233" s="230" t="s">
        <v>199</v>
      </c>
      <c r="AT233" s="230" t="s">
        <v>136</v>
      </c>
      <c r="AU233" s="230" t="s">
        <v>80</v>
      </c>
      <c r="AY233" s="18" t="s">
        <v>133</v>
      </c>
      <c r="BE233" s="231">
        <f>IF(N233="základní",J233,0)</f>
        <v>0</v>
      </c>
      <c r="BF233" s="231">
        <f>IF(N233="snížená",J233,0)</f>
        <v>0</v>
      </c>
      <c r="BG233" s="231">
        <f>IF(N233="zákl. přenesená",J233,0)</f>
        <v>0</v>
      </c>
      <c r="BH233" s="231">
        <f>IF(N233="sníž. přenesená",J233,0)</f>
        <v>0</v>
      </c>
      <c r="BI233" s="231">
        <f>IF(N233="nulová",J233,0)</f>
        <v>0</v>
      </c>
      <c r="BJ233" s="18" t="s">
        <v>80</v>
      </c>
      <c r="BK233" s="231">
        <f>ROUND(I233*H233,2)</f>
        <v>0</v>
      </c>
      <c r="BL233" s="18" t="s">
        <v>199</v>
      </c>
      <c r="BM233" s="230" t="s">
        <v>822</v>
      </c>
    </row>
    <row r="234" s="2" customFormat="1">
      <c r="A234" s="39"/>
      <c r="B234" s="40"/>
      <c r="C234" s="41"/>
      <c r="D234" s="242" t="s">
        <v>205</v>
      </c>
      <c r="E234" s="41"/>
      <c r="F234" s="243" t="s">
        <v>823</v>
      </c>
      <c r="G234" s="41"/>
      <c r="H234" s="41"/>
      <c r="I234" s="137"/>
      <c r="J234" s="41"/>
      <c r="K234" s="41"/>
      <c r="L234" s="45"/>
      <c r="M234" s="244"/>
      <c r="N234" s="245"/>
      <c r="O234" s="85"/>
      <c r="P234" s="85"/>
      <c r="Q234" s="85"/>
      <c r="R234" s="85"/>
      <c r="S234" s="85"/>
      <c r="T234" s="86"/>
      <c r="U234" s="39"/>
      <c r="V234" s="39"/>
      <c r="W234" s="39"/>
      <c r="X234" s="39"/>
      <c r="Y234" s="39"/>
      <c r="Z234" s="39"/>
      <c r="AA234" s="39"/>
      <c r="AB234" s="39"/>
      <c r="AC234" s="39"/>
      <c r="AD234" s="39"/>
      <c r="AE234" s="39"/>
      <c r="AT234" s="18" t="s">
        <v>205</v>
      </c>
      <c r="AU234" s="18" t="s">
        <v>80</v>
      </c>
    </row>
    <row r="235" s="12" customFormat="1" ht="25.92" customHeight="1">
      <c r="A235" s="12"/>
      <c r="B235" s="203"/>
      <c r="C235" s="204"/>
      <c r="D235" s="205" t="s">
        <v>71</v>
      </c>
      <c r="E235" s="206" t="s">
        <v>824</v>
      </c>
      <c r="F235" s="206" t="s">
        <v>825</v>
      </c>
      <c r="G235" s="204"/>
      <c r="H235" s="204"/>
      <c r="I235" s="207"/>
      <c r="J235" s="208">
        <f>BK235</f>
        <v>0</v>
      </c>
      <c r="K235" s="204"/>
      <c r="L235" s="209"/>
      <c r="M235" s="210"/>
      <c r="N235" s="211"/>
      <c r="O235" s="211"/>
      <c r="P235" s="212">
        <f>P236</f>
        <v>0</v>
      </c>
      <c r="Q235" s="211"/>
      <c r="R235" s="212">
        <f>R236</f>
        <v>0.087999999999999995</v>
      </c>
      <c r="S235" s="211"/>
      <c r="T235" s="213">
        <f>T236</f>
        <v>0</v>
      </c>
      <c r="U235" s="12"/>
      <c r="V235" s="12"/>
      <c r="W235" s="12"/>
      <c r="X235" s="12"/>
      <c r="Y235" s="12"/>
      <c r="Z235" s="12"/>
      <c r="AA235" s="12"/>
      <c r="AB235" s="12"/>
      <c r="AC235" s="12"/>
      <c r="AD235" s="12"/>
      <c r="AE235" s="12"/>
      <c r="AR235" s="214" t="s">
        <v>82</v>
      </c>
      <c r="AT235" s="215" t="s">
        <v>71</v>
      </c>
      <c r="AU235" s="215" t="s">
        <v>72</v>
      </c>
      <c r="AY235" s="214" t="s">
        <v>133</v>
      </c>
      <c r="BK235" s="216">
        <f>BK236</f>
        <v>0</v>
      </c>
    </row>
    <row r="236" s="2" customFormat="1" ht="16.5" customHeight="1">
      <c r="A236" s="39"/>
      <c r="B236" s="40"/>
      <c r="C236" s="232" t="s">
        <v>408</v>
      </c>
      <c r="D236" s="232" t="s">
        <v>130</v>
      </c>
      <c r="E236" s="233" t="s">
        <v>826</v>
      </c>
      <c r="F236" s="234" t="s">
        <v>827</v>
      </c>
      <c r="G236" s="235" t="s">
        <v>139</v>
      </c>
      <c r="H236" s="236">
        <v>2</v>
      </c>
      <c r="I236" s="237"/>
      <c r="J236" s="238">
        <f>ROUND(I236*H236,2)</f>
        <v>0</v>
      </c>
      <c r="K236" s="234" t="s">
        <v>202</v>
      </c>
      <c r="L236" s="239"/>
      <c r="M236" s="240" t="s">
        <v>19</v>
      </c>
      <c r="N236" s="241" t="s">
        <v>43</v>
      </c>
      <c r="O236" s="85"/>
      <c r="P236" s="228">
        <f>O236*H236</f>
        <v>0</v>
      </c>
      <c r="Q236" s="228">
        <v>0.043999999999999997</v>
      </c>
      <c r="R236" s="228">
        <f>Q236*H236</f>
        <v>0.087999999999999995</v>
      </c>
      <c r="S236" s="228">
        <v>0</v>
      </c>
      <c r="T236" s="229">
        <f>S236*H236</f>
        <v>0</v>
      </c>
      <c r="U236" s="39"/>
      <c r="V236" s="39"/>
      <c r="W236" s="39"/>
      <c r="X236" s="39"/>
      <c r="Y236" s="39"/>
      <c r="Z236" s="39"/>
      <c r="AA236" s="39"/>
      <c r="AB236" s="39"/>
      <c r="AC236" s="39"/>
      <c r="AD236" s="39"/>
      <c r="AE236" s="39"/>
      <c r="AR236" s="230" t="s">
        <v>279</v>
      </c>
      <c r="AT236" s="230" t="s">
        <v>130</v>
      </c>
      <c r="AU236" s="230" t="s">
        <v>80</v>
      </c>
      <c r="AY236" s="18" t="s">
        <v>133</v>
      </c>
      <c r="BE236" s="231">
        <f>IF(N236="základní",J236,0)</f>
        <v>0</v>
      </c>
      <c r="BF236" s="231">
        <f>IF(N236="snížená",J236,0)</f>
        <v>0</v>
      </c>
      <c r="BG236" s="231">
        <f>IF(N236="zákl. přenesená",J236,0)</f>
        <v>0</v>
      </c>
      <c r="BH236" s="231">
        <f>IF(N236="sníž. přenesená",J236,0)</f>
        <v>0</v>
      </c>
      <c r="BI236" s="231">
        <f>IF(N236="nulová",J236,0)</f>
        <v>0</v>
      </c>
      <c r="BJ236" s="18" t="s">
        <v>80</v>
      </c>
      <c r="BK236" s="231">
        <f>ROUND(I236*H236,2)</f>
        <v>0</v>
      </c>
      <c r="BL236" s="18" t="s">
        <v>199</v>
      </c>
      <c r="BM236" s="230" t="s">
        <v>828</v>
      </c>
    </row>
    <row r="237" s="12" customFormat="1" ht="25.92" customHeight="1">
      <c r="A237" s="12"/>
      <c r="B237" s="203"/>
      <c r="C237" s="204"/>
      <c r="D237" s="205" t="s">
        <v>71</v>
      </c>
      <c r="E237" s="206" t="s">
        <v>829</v>
      </c>
      <c r="F237" s="206" t="s">
        <v>830</v>
      </c>
      <c r="G237" s="204"/>
      <c r="H237" s="204"/>
      <c r="I237" s="207"/>
      <c r="J237" s="208">
        <f>BK237</f>
        <v>0</v>
      </c>
      <c r="K237" s="204"/>
      <c r="L237" s="209"/>
      <c r="M237" s="210"/>
      <c r="N237" s="211"/>
      <c r="O237" s="211"/>
      <c r="P237" s="212">
        <f>SUM(P238:P246)</f>
        <v>0</v>
      </c>
      <c r="Q237" s="211"/>
      <c r="R237" s="212">
        <f>SUM(R238:R246)</f>
        <v>0.0041719999999999995</v>
      </c>
      <c r="S237" s="211"/>
      <c r="T237" s="213">
        <f>SUM(T238:T246)</f>
        <v>0</v>
      </c>
      <c r="U237" s="12"/>
      <c r="V237" s="12"/>
      <c r="W237" s="12"/>
      <c r="X237" s="12"/>
      <c r="Y237" s="12"/>
      <c r="Z237" s="12"/>
      <c r="AA237" s="12"/>
      <c r="AB237" s="12"/>
      <c r="AC237" s="12"/>
      <c r="AD237" s="12"/>
      <c r="AE237" s="12"/>
      <c r="AR237" s="214" t="s">
        <v>82</v>
      </c>
      <c r="AT237" s="215" t="s">
        <v>71</v>
      </c>
      <c r="AU237" s="215" t="s">
        <v>72</v>
      </c>
      <c r="AY237" s="214" t="s">
        <v>133</v>
      </c>
      <c r="BK237" s="216">
        <f>SUM(BK238:BK246)</f>
        <v>0</v>
      </c>
    </row>
    <row r="238" s="2" customFormat="1" ht="16.5" customHeight="1">
      <c r="A238" s="39"/>
      <c r="B238" s="40"/>
      <c r="C238" s="219" t="s">
        <v>412</v>
      </c>
      <c r="D238" s="219" t="s">
        <v>136</v>
      </c>
      <c r="E238" s="220" t="s">
        <v>831</v>
      </c>
      <c r="F238" s="221" t="s">
        <v>832</v>
      </c>
      <c r="G238" s="222" t="s">
        <v>232</v>
      </c>
      <c r="H238" s="223">
        <v>7.1399999999999997</v>
      </c>
      <c r="I238" s="224"/>
      <c r="J238" s="225">
        <f>ROUND(I238*H238,2)</f>
        <v>0</v>
      </c>
      <c r="K238" s="221" t="s">
        <v>202</v>
      </c>
      <c r="L238" s="45"/>
      <c r="M238" s="226" t="s">
        <v>19</v>
      </c>
      <c r="N238" s="227" t="s">
        <v>43</v>
      </c>
      <c r="O238" s="85"/>
      <c r="P238" s="228">
        <f>O238*H238</f>
        <v>0</v>
      </c>
      <c r="Q238" s="228">
        <v>0.00023000000000000001</v>
      </c>
      <c r="R238" s="228">
        <f>Q238*H238</f>
        <v>0.0016421999999999999</v>
      </c>
      <c r="S238" s="228">
        <v>0</v>
      </c>
      <c r="T238" s="229">
        <f>S238*H238</f>
        <v>0</v>
      </c>
      <c r="U238" s="39"/>
      <c r="V238" s="39"/>
      <c r="W238" s="39"/>
      <c r="X238" s="39"/>
      <c r="Y238" s="39"/>
      <c r="Z238" s="39"/>
      <c r="AA238" s="39"/>
      <c r="AB238" s="39"/>
      <c r="AC238" s="39"/>
      <c r="AD238" s="39"/>
      <c r="AE238" s="39"/>
      <c r="AR238" s="230" t="s">
        <v>199</v>
      </c>
      <c r="AT238" s="230" t="s">
        <v>136</v>
      </c>
      <c r="AU238" s="230" t="s">
        <v>80</v>
      </c>
      <c r="AY238" s="18" t="s">
        <v>133</v>
      </c>
      <c r="BE238" s="231">
        <f>IF(N238="základní",J238,0)</f>
        <v>0</v>
      </c>
      <c r="BF238" s="231">
        <f>IF(N238="snížená",J238,0)</f>
        <v>0</v>
      </c>
      <c r="BG238" s="231">
        <f>IF(N238="zákl. přenesená",J238,0)</f>
        <v>0</v>
      </c>
      <c r="BH238" s="231">
        <f>IF(N238="sníž. přenesená",J238,0)</f>
        <v>0</v>
      </c>
      <c r="BI238" s="231">
        <f>IF(N238="nulová",J238,0)</f>
        <v>0</v>
      </c>
      <c r="BJ238" s="18" t="s">
        <v>80</v>
      </c>
      <c r="BK238" s="231">
        <f>ROUND(I238*H238,2)</f>
        <v>0</v>
      </c>
      <c r="BL238" s="18" t="s">
        <v>199</v>
      </c>
      <c r="BM238" s="230" t="s">
        <v>833</v>
      </c>
    </row>
    <row r="239" s="13" customFormat="1">
      <c r="A239" s="13"/>
      <c r="B239" s="246"/>
      <c r="C239" s="247"/>
      <c r="D239" s="242" t="s">
        <v>240</v>
      </c>
      <c r="E239" s="248" t="s">
        <v>19</v>
      </c>
      <c r="F239" s="249" t="s">
        <v>834</v>
      </c>
      <c r="G239" s="247"/>
      <c r="H239" s="250">
        <v>7.1399999999999997</v>
      </c>
      <c r="I239" s="251"/>
      <c r="J239" s="247"/>
      <c r="K239" s="247"/>
      <c r="L239" s="252"/>
      <c r="M239" s="253"/>
      <c r="N239" s="254"/>
      <c r="O239" s="254"/>
      <c r="P239" s="254"/>
      <c r="Q239" s="254"/>
      <c r="R239" s="254"/>
      <c r="S239" s="254"/>
      <c r="T239" s="255"/>
      <c r="U239" s="13"/>
      <c r="V239" s="13"/>
      <c r="W239" s="13"/>
      <c r="X239" s="13"/>
      <c r="Y239" s="13"/>
      <c r="Z239" s="13"/>
      <c r="AA239" s="13"/>
      <c r="AB239" s="13"/>
      <c r="AC239" s="13"/>
      <c r="AD239" s="13"/>
      <c r="AE239" s="13"/>
      <c r="AT239" s="256" t="s">
        <v>240</v>
      </c>
      <c r="AU239" s="256" t="s">
        <v>80</v>
      </c>
      <c r="AV239" s="13" t="s">
        <v>82</v>
      </c>
      <c r="AW239" s="13" t="s">
        <v>33</v>
      </c>
      <c r="AX239" s="13" t="s">
        <v>72</v>
      </c>
      <c r="AY239" s="256" t="s">
        <v>133</v>
      </c>
    </row>
    <row r="240" s="14" customFormat="1">
      <c r="A240" s="14"/>
      <c r="B240" s="262"/>
      <c r="C240" s="263"/>
      <c r="D240" s="242" t="s">
        <v>240</v>
      </c>
      <c r="E240" s="264" t="s">
        <v>19</v>
      </c>
      <c r="F240" s="265" t="s">
        <v>835</v>
      </c>
      <c r="G240" s="263"/>
      <c r="H240" s="266">
        <v>7.1399999999999997</v>
      </c>
      <c r="I240" s="267"/>
      <c r="J240" s="263"/>
      <c r="K240" s="263"/>
      <c r="L240" s="268"/>
      <c r="M240" s="269"/>
      <c r="N240" s="270"/>
      <c r="O240" s="270"/>
      <c r="P240" s="270"/>
      <c r="Q240" s="270"/>
      <c r="R240" s="270"/>
      <c r="S240" s="270"/>
      <c r="T240" s="271"/>
      <c r="U240" s="14"/>
      <c r="V240" s="14"/>
      <c r="W240" s="14"/>
      <c r="X240" s="14"/>
      <c r="Y240" s="14"/>
      <c r="Z240" s="14"/>
      <c r="AA240" s="14"/>
      <c r="AB240" s="14"/>
      <c r="AC240" s="14"/>
      <c r="AD240" s="14"/>
      <c r="AE240" s="14"/>
      <c r="AT240" s="272" t="s">
        <v>240</v>
      </c>
      <c r="AU240" s="272" t="s">
        <v>80</v>
      </c>
      <c r="AV240" s="14" t="s">
        <v>150</v>
      </c>
      <c r="AW240" s="14" t="s">
        <v>33</v>
      </c>
      <c r="AX240" s="14" t="s">
        <v>80</v>
      </c>
      <c r="AY240" s="272" t="s">
        <v>133</v>
      </c>
    </row>
    <row r="241" s="2" customFormat="1" ht="16.5" customHeight="1">
      <c r="A241" s="39"/>
      <c r="B241" s="40"/>
      <c r="C241" s="219" t="s">
        <v>417</v>
      </c>
      <c r="D241" s="219" t="s">
        <v>136</v>
      </c>
      <c r="E241" s="220" t="s">
        <v>836</v>
      </c>
      <c r="F241" s="221" t="s">
        <v>837</v>
      </c>
      <c r="G241" s="222" t="s">
        <v>232</v>
      </c>
      <c r="H241" s="223">
        <v>3.5699999999999998</v>
      </c>
      <c r="I241" s="224"/>
      <c r="J241" s="225">
        <f>ROUND(I241*H241,2)</f>
        <v>0</v>
      </c>
      <c r="K241" s="221" t="s">
        <v>202</v>
      </c>
      <c r="L241" s="45"/>
      <c r="M241" s="226" t="s">
        <v>19</v>
      </c>
      <c r="N241" s="227" t="s">
        <v>43</v>
      </c>
      <c r="O241" s="85"/>
      <c r="P241" s="228">
        <f>O241*H241</f>
        <v>0</v>
      </c>
      <c r="Q241" s="228">
        <v>0.00013999999999999999</v>
      </c>
      <c r="R241" s="228">
        <f>Q241*H241</f>
        <v>0.0004997999999999999</v>
      </c>
      <c r="S241" s="228">
        <v>0</v>
      </c>
      <c r="T241" s="229">
        <f>S241*H241</f>
        <v>0</v>
      </c>
      <c r="U241" s="39"/>
      <c r="V241" s="39"/>
      <c r="W241" s="39"/>
      <c r="X241" s="39"/>
      <c r="Y241" s="39"/>
      <c r="Z241" s="39"/>
      <c r="AA241" s="39"/>
      <c r="AB241" s="39"/>
      <c r="AC241" s="39"/>
      <c r="AD241" s="39"/>
      <c r="AE241" s="39"/>
      <c r="AR241" s="230" t="s">
        <v>199</v>
      </c>
      <c r="AT241" s="230" t="s">
        <v>136</v>
      </c>
      <c r="AU241" s="230" t="s">
        <v>80</v>
      </c>
      <c r="AY241" s="18" t="s">
        <v>133</v>
      </c>
      <c r="BE241" s="231">
        <f>IF(N241="základní",J241,0)</f>
        <v>0</v>
      </c>
      <c r="BF241" s="231">
        <f>IF(N241="snížená",J241,0)</f>
        <v>0</v>
      </c>
      <c r="BG241" s="231">
        <f>IF(N241="zákl. přenesená",J241,0)</f>
        <v>0</v>
      </c>
      <c r="BH241" s="231">
        <f>IF(N241="sníž. přenesená",J241,0)</f>
        <v>0</v>
      </c>
      <c r="BI241" s="231">
        <f>IF(N241="nulová",J241,0)</f>
        <v>0</v>
      </c>
      <c r="BJ241" s="18" t="s">
        <v>80</v>
      </c>
      <c r="BK241" s="231">
        <f>ROUND(I241*H241,2)</f>
        <v>0</v>
      </c>
      <c r="BL241" s="18" t="s">
        <v>199</v>
      </c>
      <c r="BM241" s="230" t="s">
        <v>838</v>
      </c>
    </row>
    <row r="242" s="13" customFormat="1">
      <c r="A242" s="13"/>
      <c r="B242" s="246"/>
      <c r="C242" s="247"/>
      <c r="D242" s="242" t="s">
        <v>240</v>
      </c>
      <c r="E242" s="248" t="s">
        <v>19</v>
      </c>
      <c r="F242" s="249" t="s">
        <v>839</v>
      </c>
      <c r="G242" s="247"/>
      <c r="H242" s="250">
        <v>3.5699999999999998</v>
      </c>
      <c r="I242" s="251"/>
      <c r="J242" s="247"/>
      <c r="K242" s="247"/>
      <c r="L242" s="252"/>
      <c r="M242" s="253"/>
      <c r="N242" s="254"/>
      <c r="O242" s="254"/>
      <c r="P242" s="254"/>
      <c r="Q242" s="254"/>
      <c r="R242" s="254"/>
      <c r="S242" s="254"/>
      <c r="T242" s="255"/>
      <c r="U242" s="13"/>
      <c r="V242" s="13"/>
      <c r="W242" s="13"/>
      <c r="X242" s="13"/>
      <c r="Y242" s="13"/>
      <c r="Z242" s="13"/>
      <c r="AA242" s="13"/>
      <c r="AB242" s="13"/>
      <c r="AC242" s="13"/>
      <c r="AD242" s="13"/>
      <c r="AE242" s="13"/>
      <c r="AT242" s="256" t="s">
        <v>240</v>
      </c>
      <c r="AU242" s="256" t="s">
        <v>80</v>
      </c>
      <c r="AV242" s="13" t="s">
        <v>82</v>
      </c>
      <c r="AW242" s="13" t="s">
        <v>33</v>
      </c>
      <c r="AX242" s="13" t="s">
        <v>72</v>
      </c>
      <c r="AY242" s="256" t="s">
        <v>133</v>
      </c>
    </row>
    <row r="243" s="14" customFormat="1">
      <c r="A243" s="14"/>
      <c r="B243" s="262"/>
      <c r="C243" s="263"/>
      <c r="D243" s="242" t="s">
        <v>240</v>
      </c>
      <c r="E243" s="264" t="s">
        <v>19</v>
      </c>
      <c r="F243" s="265" t="s">
        <v>840</v>
      </c>
      <c r="G243" s="263"/>
      <c r="H243" s="266">
        <v>3.5699999999999998</v>
      </c>
      <c r="I243" s="267"/>
      <c r="J243" s="263"/>
      <c r="K243" s="263"/>
      <c r="L243" s="268"/>
      <c r="M243" s="269"/>
      <c r="N243" s="270"/>
      <c r="O243" s="270"/>
      <c r="P243" s="270"/>
      <c r="Q243" s="270"/>
      <c r="R243" s="270"/>
      <c r="S243" s="270"/>
      <c r="T243" s="271"/>
      <c r="U243" s="14"/>
      <c r="V243" s="14"/>
      <c r="W243" s="14"/>
      <c r="X243" s="14"/>
      <c r="Y243" s="14"/>
      <c r="Z243" s="14"/>
      <c r="AA243" s="14"/>
      <c r="AB243" s="14"/>
      <c r="AC243" s="14"/>
      <c r="AD243" s="14"/>
      <c r="AE243" s="14"/>
      <c r="AT243" s="272" t="s">
        <v>240</v>
      </c>
      <c r="AU243" s="272" t="s">
        <v>80</v>
      </c>
      <c r="AV243" s="14" t="s">
        <v>150</v>
      </c>
      <c r="AW243" s="14" t="s">
        <v>33</v>
      </c>
      <c r="AX243" s="14" t="s">
        <v>80</v>
      </c>
      <c r="AY243" s="272" t="s">
        <v>133</v>
      </c>
    </row>
    <row r="244" s="2" customFormat="1" ht="16.5" customHeight="1">
      <c r="A244" s="39"/>
      <c r="B244" s="40"/>
      <c r="C244" s="219" t="s">
        <v>421</v>
      </c>
      <c r="D244" s="219" t="s">
        <v>136</v>
      </c>
      <c r="E244" s="220" t="s">
        <v>841</v>
      </c>
      <c r="F244" s="221" t="s">
        <v>842</v>
      </c>
      <c r="G244" s="222" t="s">
        <v>232</v>
      </c>
      <c r="H244" s="223">
        <v>29</v>
      </c>
      <c r="I244" s="224"/>
      <c r="J244" s="225">
        <f>ROUND(I244*H244,2)</f>
        <v>0</v>
      </c>
      <c r="K244" s="221" t="s">
        <v>202</v>
      </c>
      <c r="L244" s="45"/>
      <c r="M244" s="226" t="s">
        <v>19</v>
      </c>
      <c r="N244" s="227" t="s">
        <v>43</v>
      </c>
      <c r="O244" s="85"/>
      <c r="P244" s="228">
        <f>O244*H244</f>
        <v>0</v>
      </c>
      <c r="Q244" s="228">
        <v>6.9999999999999994E-05</v>
      </c>
      <c r="R244" s="228">
        <f>Q244*H244</f>
        <v>0.0020299999999999997</v>
      </c>
      <c r="S244" s="228">
        <v>0</v>
      </c>
      <c r="T244" s="229">
        <f>S244*H244</f>
        <v>0</v>
      </c>
      <c r="U244" s="39"/>
      <c r="V244" s="39"/>
      <c r="W244" s="39"/>
      <c r="X244" s="39"/>
      <c r="Y244" s="39"/>
      <c r="Z244" s="39"/>
      <c r="AA244" s="39"/>
      <c r="AB244" s="39"/>
      <c r="AC244" s="39"/>
      <c r="AD244" s="39"/>
      <c r="AE244" s="39"/>
      <c r="AR244" s="230" t="s">
        <v>199</v>
      </c>
      <c r="AT244" s="230" t="s">
        <v>136</v>
      </c>
      <c r="AU244" s="230" t="s">
        <v>80</v>
      </c>
      <c r="AY244" s="18" t="s">
        <v>133</v>
      </c>
      <c r="BE244" s="231">
        <f>IF(N244="základní",J244,0)</f>
        <v>0</v>
      </c>
      <c r="BF244" s="231">
        <f>IF(N244="snížená",J244,0)</f>
        <v>0</v>
      </c>
      <c r="BG244" s="231">
        <f>IF(N244="zákl. přenesená",J244,0)</f>
        <v>0</v>
      </c>
      <c r="BH244" s="231">
        <f>IF(N244="sníž. přenesená",J244,0)</f>
        <v>0</v>
      </c>
      <c r="BI244" s="231">
        <f>IF(N244="nulová",J244,0)</f>
        <v>0</v>
      </c>
      <c r="BJ244" s="18" t="s">
        <v>80</v>
      </c>
      <c r="BK244" s="231">
        <f>ROUND(I244*H244,2)</f>
        <v>0</v>
      </c>
      <c r="BL244" s="18" t="s">
        <v>199</v>
      </c>
      <c r="BM244" s="230" t="s">
        <v>843</v>
      </c>
    </row>
    <row r="245" s="13" customFormat="1">
      <c r="A245" s="13"/>
      <c r="B245" s="246"/>
      <c r="C245" s="247"/>
      <c r="D245" s="242" t="s">
        <v>240</v>
      </c>
      <c r="E245" s="248" t="s">
        <v>19</v>
      </c>
      <c r="F245" s="249" t="s">
        <v>844</v>
      </c>
      <c r="G245" s="247"/>
      <c r="H245" s="250">
        <v>29</v>
      </c>
      <c r="I245" s="251"/>
      <c r="J245" s="247"/>
      <c r="K245" s="247"/>
      <c r="L245" s="252"/>
      <c r="M245" s="253"/>
      <c r="N245" s="254"/>
      <c r="O245" s="254"/>
      <c r="P245" s="254"/>
      <c r="Q245" s="254"/>
      <c r="R245" s="254"/>
      <c r="S245" s="254"/>
      <c r="T245" s="255"/>
      <c r="U245" s="13"/>
      <c r="V245" s="13"/>
      <c r="W245" s="13"/>
      <c r="X245" s="13"/>
      <c r="Y245" s="13"/>
      <c r="Z245" s="13"/>
      <c r="AA245" s="13"/>
      <c r="AB245" s="13"/>
      <c r="AC245" s="13"/>
      <c r="AD245" s="13"/>
      <c r="AE245" s="13"/>
      <c r="AT245" s="256" t="s">
        <v>240</v>
      </c>
      <c r="AU245" s="256" t="s">
        <v>80</v>
      </c>
      <c r="AV245" s="13" t="s">
        <v>82</v>
      </c>
      <c r="AW245" s="13" t="s">
        <v>33</v>
      </c>
      <c r="AX245" s="13" t="s">
        <v>72</v>
      </c>
      <c r="AY245" s="256" t="s">
        <v>133</v>
      </c>
    </row>
    <row r="246" s="14" customFormat="1">
      <c r="A246" s="14"/>
      <c r="B246" s="262"/>
      <c r="C246" s="263"/>
      <c r="D246" s="242" t="s">
        <v>240</v>
      </c>
      <c r="E246" s="264" t="s">
        <v>19</v>
      </c>
      <c r="F246" s="265" t="s">
        <v>845</v>
      </c>
      <c r="G246" s="263"/>
      <c r="H246" s="266">
        <v>29</v>
      </c>
      <c r="I246" s="267"/>
      <c r="J246" s="263"/>
      <c r="K246" s="263"/>
      <c r="L246" s="268"/>
      <c r="M246" s="269"/>
      <c r="N246" s="270"/>
      <c r="O246" s="270"/>
      <c r="P246" s="270"/>
      <c r="Q246" s="270"/>
      <c r="R246" s="270"/>
      <c r="S246" s="270"/>
      <c r="T246" s="271"/>
      <c r="U246" s="14"/>
      <c r="V246" s="14"/>
      <c r="W246" s="14"/>
      <c r="X246" s="14"/>
      <c r="Y246" s="14"/>
      <c r="Z246" s="14"/>
      <c r="AA246" s="14"/>
      <c r="AB246" s="14"/>
      <c r="AC246" s="14"/>
      <c r="AD246" s="14"/>
      <c r="AE246" s="14"/>
      <c r="AT246" s="272" t="s">
        <v>240</v>
      </c>
      <c r="AU246" s="272" t="s">
        <v>80</v>
      </c>
      <c r="AV246" s="14" t="s">
        <v>150</v>
      </c>
      <c r="AW246" s="14" t="s">
        <v>33</v>
      </c>
      <c r="AX246" s="14" t="s">
        <v>80</v>
      </c>
      <c r="AY246" s="272" t="s">
        <v>133</v>
      </c>
    </row>
    <row r="247" s="12" customFormat="1" ht="25.92" customHeight="1">
      <c r="A247" s="12"/>
      <c r="B247" s="203"/>
      <c r="C247" s="204"/>
      <c r="D247" s="205" t="s">
        <v>71</v>
      </c>
      <c r="E247" s="206" t="s">
        <v>846</v>
      </c>
      <c r="F247" s="206" t="s">
        <v>847</v>
      </c>
      <c r="G247" s="204"/>
      <c r="H247" s="204"/>
      <c r="I247" s="207"/>
      <c r="J247" s="208">
        <f>BK247</f>
        <v>0</v>
      </c>
      <c r="K247" s="204"/>
      <c r="L247" s="209"/>
      <c r="M247" s="210"/>
      <c r="N247" s="211"/>
      <c r="O247" s="211"/>
      <c r="P247" s="212">
        <f>SUM(P248:P257)</f>
        <v>0</v>
      </c>
      <c r="Q247" s="211"/>
      <c r="R247" s="212">
        <f>SUM(R248:R257)</f>
        <v>0.067180699999999982</v>
      </c>
      <c r="S247" s="211"/>
      <c r="T247" s="213">
        <f>SUM(T248:T257)</f>
        <v>0</v>
      </c>
      <c r="U247" s="12"/>
      <c r="V247" s="12"/>
      <c r="W247" s="12"/>
      <c r="X247" s="12"/>
      <c r="Y247" s="12"/>
      <c r="Z247" s="12"/>
      <c r="AA247" s="12"/>
      <c r="AB247" s="12"/>
      <c r="AC247" s="12"/>
      <c r="AD247" s="12"/>
      <c r="AE247" s="12"/>
      <c r="AR247" s="214" t="s">
        <v>82</v>
      </c>
      <c r="AT247" s="215" t="s">
        <v>71</v>
      </c>
      <c r="AU247" s="215" t="s">
        <v>72</v>
      </c>
      <c r="AY247" s="214" t="s">
        <v>133</v>
      </c>
      <c r="BK247" s="216">
        <f>SUM(BK248:BK257)</f>
        <v>0</v>
      </c>
    </row>
    <row r="248" s="2" customFormat="1" ht="16.5" customHeight="1">
      <c r="A248" s="39"/>
      <c r="B248" s="40"/>
      <c r="C248" s="219" t="s">
        <v>203</v>
      </c>
      <c r="D248" s="219" t="s">
        <v>136</v>
      </c>
      <c r="E248" s="220" t="s">
        <v>848</v>
      </c>
      <c r="F248" s="221" t="s">
        <v>849</v>
      </c>
      <c r="G248" s="222" t="s">
        <v>232</v>
      </c>
      <c r="H248" s="223">
        <v>99.549999999999997</v>
      </c>
      <c r="I248" s="224"/>
      <c r="J248" s="225">
        <f>ROUND(I248*H248,2)</f>
        <v>0</v>
      </c>
      <c r="K248" s="221" t="s">
        <v>202</v>
      </c>
      <c r="L248" s="45"/>
      <c r="M248" s="226" t="s">
        <v>19</v>
      </c>
      <c r="N248" s="227" t="s">
        <v>43</v>
      </c>
      <c r="O248" s="85"/>
      <c r="P248" s="228">
        <f>O248*H248</f>
        <v>0</v>
      </c>
      <c r="Q248" s="228">
        <v>0</v>
      </c>
      <c r="R248" s="228">
        <f>Q248*H248</f>
        <v>0</v>
      </c>
      <c r="S248" s="228">
        <v>0</v>
      </c>
      <c r="T248" s="229">
        <f>S248*H248</f>
        <v>0</v>
      </c>
      <c r="U248" s="39"/>
      <c r="V248" s="39"/>
      <c r="W248" s="39"/>
      <c r="X248" s="39"/>
      <c r="Y248" s="39"/>
      <c r="Z248" s="39"/>
      <c r="AA248" s="39"/>
      <c r="AB248" s="39"/>
      <c r="AC248" s="39"/>
      <c r="AD248" s="39"/>
      <c r="AE248" s="39"/>
      <c r="AR248" s="230" t="s">
        <v>199</v>
      </c>
      <c r="AT248" s="230" t="s">
        <v>136</v>
      </c>
      <c r="AU248" s="230" t="s">
        <v>80</v>
      </c>
      <c r="AY248" s="18" t="s">
        <v>133</v>
      </c>
      <c r="BE248" s="231">
        <f>IF(N248="základní",J248,0)</f>
        <v>0</v>
      </c>
      <c r="BF248" s="231">
        <f>IF(N248="snížená",J248,0)</f>
        <v>0</v>
      </c>
      <c r="BG248" s="231">
        <f>IF(N248="zákl. přenesená",J248,0)</f>
        <v>0</v>
      </c>
      <c r="BH248" s="231">
        <f>IF(N248="sníž. přenesená",J248,0)</f>
        <v>0</v>
      </c>
      <c r="BI248" s="231">
        <f>IF(N248="nulová",J248,0)</f>
        <v>0</v>
      </c>
      <c r="BJ248" s="18" t="s">
        <v>80</v>
      </c>
      <c r="BK248" s="231">
        <f>ROUND(I248*H248,2)</f>
        <v>0</v>
      </c>
      <c r="BL248" s="18" t="s">
        <v>199</v>
      </c>
      <c r="BM248" s="230" t="s">
        <v>850</v>
      </c>
    </row>
    <row r="249" s="13" customFormat="1">
      <c r="A249" s="13"/>
      <c r="B249" s="246"/>
      <c r="C249" s="247"/>
      <c r="D249" s="242" t="s">
        <v>240</v>
      </c>
      <c r="E249" s="248" t="s">
        <v>19</v>
      </c>
      <c r="F249" s="249" t="s">
        <v>851</v>
      </c>
      <c r="G249" s="247"/>
      <c r="H249" s="250">
        <v>99.549999999999997</v>
      </c>
      <c r="I249" s="251"/>
      <c r="J249" s="247"/>
      <c r="K249" s="247"/>
      <c r="L249" s="252"/>
      <c r="M249" s="253"/>
      <c r="N249" s="254"/>
      <c r="O249" s="254"/>
      <c r="P249" s="254"/>
      <c r="Q249" s="254"/>
      <c r="R249" s="254"/>
      <c r="S249" s="254"/>
      <c r="T249" s="255"/>
      <c r="U249" s="13"/>
      <c r="V249" s="13"/>
      <c r="W249" s="13"/>
      <c r="X249" s="13"/>
      <c r="Y249" s="13"/>
      <c r="Z249" s="13"/>
      <c r="AA249" s="13"/>
      <c r="AB249" s="13"/>
      <c r="AC249" s="13"/>
      <c r="AD249" s="13"/>
      <c r="AE249" s="13"/>
      <c r="AT249" s="256" t="s">
        <v>240</v>
      </c>
      <c r="AU249" s="256" t="s">
        <v>80</v>
      </c>
      <c r="AV249" s="13" t="s">
        <v>82</v>
      </c>
      <c r="AW249" s="13" t="s">
        <v>33</v>
      </c>
      <c r="AX249" s="13" t="s">
        <v>72</v>
      </c>
      <c r="AY249" s="256" t="s">
        <v>133</v>
      </c>
    </row>
    <row r="250" s="14" customFormat="1">
      <c r="A250" s="14"/>
      <c r="B250" s="262"/>
      <c r="C250" s="263"/>
      <c r="D250" s="242" t="s">
        <v>240</v>
      </c>
      <c r="E250" s="264" t="s">
        <v>19</v>
      </c>
      <c r="F250" s="265" t="s">
        <v>852</v>
      </c>
      <c r="G250" s="263"/>
      <c r="H250" s="266">
        <v>99.549999999999997</v>
      </c>
      <c r="I250" s="267"/>
      <c r="J250" s="263"/>
      <c r="K250" s="263"/>
      <c r="L250" s="268"/>
      <c r="M250" s="269"/>
      <c r="N250" s="270"/>
      <c r="O250" s="270"/>
      <c r="P250" s="270"/>
      <c r="Q250" s="270"/>
      <c r="R250" s="270"/>
      <c r="S250" s="270"/>
      <c r="T250" s="271"/>
      <c r="U250" s="14"/>
      <c r="V250" s="14"/>
      <c r="W250" s="14"/>
      <c r="X250" s="14"/>
      <c r="Y250" s="14"/>
      <c r="Z250" s="14"/>
      <c r="AA250" s="14"/>
      <c r="AB250" s="14"/>
      <c r="AC250" s="14"/>
      <c r="AD250" s="14"/>
      <c r="AE250" s="14"/>
      <c r="AT250" s="272" t="s">
        <v>240</v>
      </c>
      <c r="AU250" s="272" t="s">
        <v>80</v>
      </c>
      <c r="AV250" s="14" t="s">
        <v>150</v>
      </c>
      <c r="AW250" s="14" t="s">
        <v>33</v>
      </c>
      <c r="AX250" s="14" t="s">
        <v>80</v>
      </c>
      <c r="AY250" s="272" t="s">
        <v>133</v>
      </c>
    </row>
    <row r="251" s="14" customFormat="1">
      <c r="A251" s="14"/>
      <c r="B251" s="262"/>
      <c r="C251" s="263"/>
      <c r="D251" s="242" t="s">
        <v>240</v>
      </c>
      <c r="E251" s="264" t="s">
        <v>19</v>
      </c>
      <c r="F251" s="265" t="s">
        <v>602</v>
      </c>
      <c r="G251" s="263"/>
      <c r="H251" s="266">
        <v>0</v>
      </c>
      <c r="I251" s="267"/>
      <c r="J251" s="263"/>
      <c r="K251" s="263"/>
      <c r="L251" s="268"/>
      <c r="M251" s="269"/>
      <c r="N251" s="270"/>
      <c r="O251" s="270"/>
      <c r="P251" s="270"/>
      <c r="Q251" s="270"/>
      <c r="R251" s="270"/>
      <c r="S251" s="270"/>
      <c r="T251" s="271"/>
      <c r="U251" s="14"/>
      <c r="V251" s="14"/>
      <c r="W251" s="14"/>
      <c r="X251" s="14"/>
      <c r="Y251" s="14"/>
      <c r="Z251" s="14"/>
      <c r="AA251" s="14"/>
      <c r="AB251" s="14"/>
      <c r="AC251" s="14"/>
      <c r="AD251" s="14"/>
      <c r="AE251" s="14"/>
      <c r="AT251" s="272" t="s">
        <v>240</v>
      </c>
      <c r="AU251" s="272" t="s">
        <v>80</v>
      </c>
      <c r="AV251" s="14" t="s">
        <v>150</v>
      </c>
      <c r="AW251" s="14" t="s">
        <v>4</v>
      </c>
      <c r="AX251" s="14" t="s">
        <v>72</v>
      </c>
      <c r="AY251" s="272" t="s">
        <v>133</v>
      </c>
    </row>
    <row r="252" s="2" customFormat="1" ht="16.5" customHeight="1">
      <c r="A252" s="39"/>
      <c r="B252" s="40"/>
      <c r="C252" s="219" t="s">
        <v>426</v>
      </c>
      <c r="D252" s="219" t="s">
        <v>136</v>
      </c>
      <c r="E252" s="220" t="s">
        <v>853</v>
      </c>
      <c r="F252" s="221" t="s">
        <v>854</v>
      </c>
      <c r="G252" s="222" t="s">
        <v>232</v>
      </c>
      <c r="H252" s="223">
        <v>146.04499999999999</v>
      </c>
      <c r="I252" s="224"/>
      <c r="J252" s="225">
        <f>ROUND(I252*H252,2)</f>
        <v>0</v>
      </c>
      <c r="K252" s="221" t="s">
        <v>202</v>
      </c>
      <c r="L252" s="45"/>
      <c r="M252" s="226" t="s">
        <v>19</v>
      </c>
      <c r="N252" s="227" t="s">
        <v>43</v>
      </c>
      <c r="O252" s="85"/>
      <c r="P252" s="228">
        <f>O252*H252</f>
        <v>0</v>
      </c>
      <c r="Q252" s="228">
        <v>0.00020000000000000001</v>
      </c>
      <c r="R252" s="228">
        <f>Q252*H252</f>
        <v>0.029208999999999999</v>
      </c>
      <c r="S252" s="228">
        <v>0</v>
      </c>
      <c r="T252" s="229">
        <f>S252*H252</f>
        <v>0</v>
      </c>
      <c r="U252" s="39"/>
      <c r="V252" s="39"/>
      <c r="W252" s="39"/>
      <c r="X252" s="39"/>
      <c r="Y252" s="39"/>
      <c r="Z252" s="39"/>
      <c r="AA252" s="39"/>
      <c r="AB252" s="39"/>
      <c r="AC252" s="39"/>
      <c r="AD252" s="39"/>
      <c r="AE252" s="39"/>
      <c r="AR252" s="230" t="s">
        <v>199</v>
      </c>
      <c r="AT252" s="230" t="s">
        <v>136</v>
      </c>
      <c r="AU252" s="230" t="s">
        <v>80</v>
      </c>
      <c r="AY252" s="18" t="s">
        <v>133</v>
      </c>
      <c r="BE252" s="231">
        <f>IF(N252="základní",J252,0)</f>
        <v>0</v>
      </c>
      <c r="BF252" s="231">
        <f>IF(N252="snížená",J252,0)</f>
        <v>0</v>
      </c>
      <c r="BG252" s="231">
        <f>IF(N252="zákl. přenesená",J252,0)</f>
        <v>0</v>
      </c>
      <c r="BH252" s="231">
        <f>IF(N252="sníž. přenesená",J252,0)</f>
        <v>0</v>
      </c>
      <c r="BI252" s="231">
        <f>IF(N252="nulová",J252,0)</f>
        <v>0</v>
      </c>
      <c r="BJ252" s="18" t="s">
        <v>80</v>
      </c>
      <c r="BK252" s="231">
        <f>ROUND(I252*H252,2)</f>
        <v>0</v>
      </c>
      <c r="BL252" s="18" t="s">
        <v>199</v>
      </c>
      <c r="BM252" s="230" t="s">
        <v>855</v>
      </c>
    </row>
    <row r="253" s="13" customFormat="1">
      <c r="A253" s="13"/>
      <c r="B253" s="246"/>
      <c r="C253" s="247"/>
      <c r="D253" s="242" t="s">
        <v>240</v>
      </c>
      <c r="E253" s="248" t="s">
        <v>19</v>
      </c>
      <c r="F253" s="249" t="s">
        <v>856</v>
      </c>
      <c r="G253" s="247"/>
      <c r="H253" s="250">
        <v>146.04499999999999</v>
      </c>
      <c r="I253" s="251"/>
      <c r="J253" s="247"/>
      <c r="K253" s="247"/>
      <c r="L253" s="252"/>
      <c r="M253" s="253"/>
      <c r="N253" s="254"/>
      <c r="O253" s="254"/>
      <c r="P253" s="254"/>
      <c r="Q253" s="254"/>
      <c r="R253" s="254"/>
      <c r="S253" s="254"/>
      <c r="T253" s="255"/>
      <c r="U253" s="13"/>
      <c r="V253" s="13"/>
      <c r="W253" s="13"/>
      <c r="X253" s="13"/>
      <c r="Y253" s="13"/>
      <c r="Z253" s="13"/>
      <c r="AA253" s="13"/>
      <c r="AB253" s="13"/>
      <c r="AC253" s="13"/>
      <c r="AD253" s="13"/>
      <c r="AE253" s="13"/>
      <c r="AT253" s="256" t="s">
        <v>240</v>
      </c>
      <c r="AU253" s="256" t="s">
        <v>80</v>
      </c>
      <c r="AV253" s="13" t="s">
        <v>82</v>
      </c>
      <c r="AW253" s="13" t="s">
        <v>33</v>
      </c>
      <c r="AX253" s="13" t="s">
        <v>72</v>
      </c>
      <c r="AY253" s="256" t="s">
        <v>133</v>
      </c>
    </row>
    <row r="254" s="14" customFormat="1">
      <c r="A254" s="14"/>
      <c r="B254" s="262"/>
      <c r="C254" s="263"/>
      <c r="D254" s="242" t="s">
        <v>240</v>
      </c>
      <c r="E254" s="264" t="s">
        <v>19</v>
      </c>
      <c r="F254" s="265" t="s">
        <v>857</v>
      </c>
      <c r="G254" s="263"/>
      <c r="H254" s="266">
        <v>146.04499999999999</v>
      </c>
      <c r="I254" s="267"/>
      <c r="J254" s="263"/>
      <c r="K254" s="263"/>
      <c r="L254" s="268"/>
      <c r="M254" s="269"/>
      <c r="N254" s="270"/>
      <c r="O254" s="270"/>
      <c r="P254" s="270"/>
      <c r="Q254" s="270"/>
      <c r="R254" s="270"/>
      <c r="S254" s="270"/>
      <c r="T254" s="271"/>
      <c r="U254" s="14"/>
      <c r="V254" s="14"/>
      <c r="W254" s="14"/>
      <c r="X254" s="14"/>
      <c r="Y254" s="14"/>
      <c r="Z254" s="14"/>
      <c r="AA254" s="14"/>
      <c r="AB254" s="14"/>
      <c r="AC254" s="14"/>
      <c r="AD254" s="14"/>
      <c r="AE254" s="14"/>
      <c r="AT254" s="272" t="s">
        <v>240</v>
      </c>
      <c r="AU254" s="272" t="s">
        <v>80</v>
      </c>
      <c r="AV254" s="14" t="s">
        <v>150</v>
      </c>
      <c r="AW254" s="14" t="s">
        <v>33</v>
      </c>
      <c r="AX254" s="14" t="s">
        <v>80</v>
      </c>
      <c r="AY254" s="272" t="s">
        <v>133</v>
      </c>
    </row>
    <row r="255" s="2" customFormat="1" ht="21.75" customHeight="1">
      <c r="A255" s="39"/>
      <c r="B255" s="40"/>
      <c r="C255" s="219" t="s">
        <v>428</v>
      </c>
      <c r="D255" s="219" t="s">
        <v>136</v>
      </c>
      <c r="E255" s="220" t="s">
        <v>858</v>
      </c>
      <c r="F255" s="221" t="s">
        <v>859</v>
      </c>
      <c r="G255" s="222" t="s">
        <v>232</v>
      </c>
      <c r="H255" s="223">
        <v>146.04499999999999</v>
      </c>
      <c r="I255" s="224"/>
      <c r="J255" s="225">
        <f>ROUND(I255*H255,2)</f>
        <v>0</v>
      </c>
      <c r="K255" s="221" t="s">
        <v>202</v>
      </c>
      <c r="L255" s="45"/>
      <c r="M255" s="226" t="s">
        <v>19</v>
      </c>
      <c r="N255" s="227" t="s">
        <v>43</v>
      </c>
      <c r="O255" s="85"/>
      <c r="P255" s="228">
        <f>O255*H255</f>
        <v>0</v>
      </c>
      <c r="Q255" s="228">
        <v>0.00025999999999999998</v>
      </c>
      <c r="R255" s="228">
        <f>Q255*H255</f>
        <v>0.03797169999999999</v>
      </c>
      <c r="S255" s="228">
        <v>0</v>
      </c>
      <c r="T255" s="229">
        <f>S255*H255</f>
        <v>0</v>
      </c>
      <c r="U255" s="39"/>
      <c r="V255" s="39"/>
      <c r="W255" s="39"/>
      <c r="X255" s="39"/>
      <c r="Y255" s="39"/>
      <c r="Z255" s="39"/>
      <c r="AA255" s="39"/>
      <c r="AB255" s="39"/>
      <c r="AC255" s="39"/>
      <c r="AD255" s="39"/>
      <c r="AE255" s="39"/>
      <c r="AR255" s="230" t="s">
        <v>199</v>
      </c>
      <c r="AT255" s="230" t="s">
        <v>136</v>
      </c>
      <c r="AU255" s="230" t="s">
        <v>80</v>
      </c>
      <c r="AY255" s="18" t="s">
        <v>133</v>
      </c>
      <c r="BE255" s="231">
        <f>IF(N255="základní",J255,0)</f>
        <v>0</v>
      </c>
      <c r="BF255" s="231">
        <f>IF(N255="snížená",J255,0)</f>
        <v>0</v>
      </c>
      <c r="BG255" s="231">
        <f>IF(N255="zákl. přenesená",J255,0)</f>
        <v>0</v>
      </c>
      <c r="BH255" s="231">
        <f>IF(N255="sníž. přenesená",J255,0)</f>
        <v>0</v>
      </c>
      <c r="BI255" s="231">
        <f>IF(N255="nulová",J255,0)</f>
        <v>0</v>
      </c>
      <c r="BJ255" s="18" t="s">
        <v>80</v>
      </c>
      <c r="BK255" s="231">
        <f>ROUND(I255*H255,2)</f>
        <v>0</v>
      </c>
      <c r="BL255" s="18" t="s">
        <v>199</v>
      </c>
      <c r="BM255" s="230" t="s">
        <v>860</v>
      </c>
    </row>
    <row r="256" s="13" customFormat="1">
      <c r="A256" s="13"/>
      <c r="B256" s="246"/>
      <c r="C256" s="247"/>
      <c r="D256" s="242" t="s">
        <v>240</v>
      </c>
      <c r="E256" s="248" t="s">
        <v>19</v>
      </c>
      <c r="F256" s="249" t="s">
        <v>856</v>
      </c>
      <c r="G256" s="247"/>
      <c r="H256" s="250">
        <v>146.04499999999999</v>
      </c>
      <c r="I256" s="251"/>
      <c r="J256" s="247"/>
      <c r="K256" s="247"/>
      <c r="L256" s="252"/>
      <c r="M256" s="253"/>
      <c r="N256" s="254"/>
      <c r="O256" s="254"/>
      <c r="P256" s="254"/>
      <c r="Q256" s="254"/>
      <c r="R256" s="254"/>
      <c r="S256" s="254"/>
      <c r="T256" s="255"/>
      <c r="U256" s="13"/>
      <c r="V256" s="13"/>
      <c r="W256" s="13"/>
      <c r="X256" s="13"/>
      <c r="Y256" s="13"/>
      <c r="Z256" s="13"/>
      <c r="AA256" s="13"/>
      <c r="AB256" s="13"/>
      <c r="AC256" s="13"/>
      <c r="AD256" s="13"/>
      <c r="AE256" s="13"/>
      <c r="AT256" s="256" t="s">
        <v>240</v>
      </c>
      <c r="AU256" s="256" t="s">
        <v>80</v>
      </c>
      <c r="AV256" s="13" t="s">
        <v>82</v>
      </c>
      <c r="AW256" s="13" t="s">
        <v>33</v>
      </c>
      <c r="AX256" s="13" t="s">
        <v>72</v>
      </c>
      <c r="AY256" s="256" t="s">
        <v>133</v>
      </c>
    </row>
    <row r="257" s="14" customFormat="1">
      <c r="A257" s="14"/>
      <c r="B257" s="262"/>
      <c r="C257" s="263"/>
      <c r="D257" s="242" t="s">
        <v>240</v>
      </c>
      <c r="E257" s="264" t="s">
        <v>19</v>
      </c>
      <c r="F257" s="265" t="s">
        <v>861</v>
      </c>
      <c r="G257" s="263"/>
      <c r="H257" s="266">
        <v>146.04499999999999</v>
      </c>
      <c r="I257" s="267"/>
      <c r="J257" s="263"/>
      <c r="K257" s="263"/>
      <c r="L257" s="268"/>
      <c r="M257" s="274"/>
      <c r="N257" s="275"/>
      <c r="O257" s="275"/>
      <c r="P257" s="275"/>
      <c r="Q257" s="275"/>
      <c r="R257" s="275"/>
      <c r="S257" s="275"/>
      <c r="T257" s="276"/>
      <c r="U257" s="14"/>
      <c r="V257" s="14"/>
      <c r="W257" s="14"/>
      <c r="X257" s="14"/>
      <c r="Y257" s="14"/>
      <c r="Z257" s="14"/>
      <c r="AA257" s="14"/>
      <c r="AB257" s="14"/>
      <c r="AC257" s="14"/>
      <c r="AD257" s="14"/>
      <c r="AE257" s="14"/>
      <c r="AT257" s="272" t="s">
        <v>240</v>
      </c>
      <c r="AU257" s="272" t="s">
        <v>80</v>
      </c>
      <c r="AV257" s="14" t="s">
        <v>150</v>
      </c>
      <c r="AW257" s="14" t="s">
        <v>33</v>
      </c>
      <c r="AX257" s="14" t="s">
        <v>80</v>
      </c>
      <c r="AY257" s="272" t="s">
        <v>133</v>
      </c>
    </row>
    <row r="258" s="2" customFormat="1" ht="6.96" customHeight="1">
      <c r="A258" s="39"/>
      <c r="B258" s="60"/>
      <c r="C258" s="61"/>
      <c r="D258" s="61"/>
      <c r="E258" s="61"/>
      <c r="F258" s="61"/>
      <c r="G258" s="61"/>
      <c r="H258" s="61"/>
      <c r="I258" s="167"/>
      <c r="J258" s="61"/>
      <c r="K258" s="61"/>
      <c r="L258" s="45"/>
      <c r="M258" s="39"/>
      <c r="O258" s="39"/>
      <c r="P258" s="39"/>
      <c r="Q258" s="39"/>
      <c r="R258" s="39"/>
      <c r="S258" s="39"/>
      <c r="T258" s="39"/>
      <c r="U258" s="39"/>
      <c r="V258" s="39"/>
      <c r="W258" s="39"/>
      <c r="X258" s="39"/>
      <c r="Y258" s="39"/>
      <c r="Z258" s="39"/>
      <c r="AA258" s="39"/>
      <c r="AB258" s="39"/>
      <c r="AC258" s="39"/>
      <c r="AD258" s="39"/>
      <c r="AE258" s="39"/>
    </row>
  </sheetData>
  <sheetProtection sheet="1" autoFilter="0" formatColumns="0" formatRows="0" objects="1" scenarios="1" spinCount="100000" saltValue="/946628H7baKzyOB4FKCj9vWKJ/aqvesiRYtzyJ/AmGlD9RL6fXP63v9BIDkOdHFVXWzQIyISxRkczwqQ2Ifog==" hashValue="u2Q4FXGbmGPcVBpjTOtfWLCN11gs2ANlb8M9NmfdlYMKRAnGbRQcq5zNBrVfWxx/fcpAPvZF2ZKCeE/4zUlQiA==" algorithmName="SHA-512" password="CC35"/>
  <autoFilter ref="C95:K257"/>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93</v>
      </c>
    </row>
    <row r="3" s="1" customFormat="1" ht="6.96" customHeight="1">
      <c r="B3" s="130"/>
      <c r="C3" s="131"/>
      <c r="D3" s="131"/>
      <c r="E3" s="131"/>
      <c r="F3" s="131"/>
      <c r="G3" s="131"/>
      <c r="H3" s="131"/>
      <c r="I3" s="132"/>
      <c r="J3" s="131"/>
      <c r="K3" s="131"/>
      <c r="L3" s="21"/>
      <c r="AT3" s="18" t="s">
        <v>82</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osvětlení a silnoproudých zařízení v žst. Rakšice</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862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11. 5. 2020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28</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ROUND(J83,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ROUND((SUM(BE83:BE130)),  2)</f>
        <v>0</v>
      </c>
      <c r="G33" s="39"/>
      <c r="H33" s="39"/>
      <c r="I33" s="156">
        <v>0.20999999999999999</v>
      </c>
      <c r="J33" s="155">
        <f>ROUND(((SUM(BE83:BE130))*I33),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ROUND((SUM(BF83:BF130)),  2)</f>
        <v>0</v>
      </c>
      <c r="G34" s="39"/>
      <c r="H34" s="39"/>
      <c r="I34" s="156">
        <v>0.14999999999999999</v>
      </c>
      <c r="J34" s="155">
        <f>ROUND(((SUM(BF83:BF130))*I34),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ROUND((SUM(BG83:BG130)),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ROUND((SUM(BH83:BH130)),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ROUND((SUM(BI83:BI130)),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osvětlení a silnoproudých zařízení v žst. Rakšice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PS01 - Dieselagregát</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žst. Rakšice</v>
      </c>
      <c r="G52" s="41"/>
      <c r="H52" s="41"/>
      <c r="I52" s="141" t="s">
        <v>23</v>
      </c>
      <c r="J52" s="73" t="str">
        <f>IF(J12="","",J12)</f>
        <v>11. 5. 2020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 OŘ Brno</v>
      </c>
      <c r="G54" s="41"/>
      <c r="H54" s="41"/>
      <c r="I54" s="141" t="s">
        <v>31</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RPE, s.r.o.</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J83</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863</v>
      </c>
      <c r="E60" s="180"/>
      <c r="F60" s="180"/>
      <c r="G60" s="180"/>
      <c r="H60" s="180"/>
      <c r="I60" s="181"/>
      <c r="J60" s="182">
        <f>J84</f>
        <v>0</v>
      </c>
      <c r="K60" s="178"/>
      <c r="L60" s="183"/>
      <c r="S60" s="9"/>
      <c r="T60" s="9"/>
      <c r="U60" s="9"/>
      <c r="V60" s="9"/>
      <c r="W60" s="9"/>
      <c r="X60" s="9"/>
      <c r="Y60" s="9"/>
      <c r="Z60" s="9"/>
      <c r="AA60" s="9"/>
      <c r="AB60" s="9"/>
      <c r="AC60" s="9"/>
      <c r="AD60" s="9"/>
      <c r="AE60" s="9"/>
    </row>
    <row r="61" s="10" customFormat="1" ht="19.92" customHeight="1">
      <c r="A61" s="10"/>
      <c r="B61" s="184"/>
      <c r="C61" s="185"/>
      <c r="D61" s="186" t="s">
        <v>114</v>
      </c>
      <c r="E61" s="187"/>
      <c r="F61" s="187"/>
      <c r="G61" s="187"/>
      <c r="H61" s="187"/>
      <c r="I61" s="188"/>
      <c r="J61" s="189">
        <f>J87</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864</v>
      </c>
      <c r="E62" s="187"/>
      <c r="F62" s="187"/>
      <c r="G62" s="187"/>
      <c r="H62" s="187"/>
      <c r="I62" s="188"/>
      <c r="J62" s="189">
        <f>J92</f>
        <v>0</v>
      </c>
      <c r="K62" s="185"/>
      <c r="L62" s="190"/>
      <c r="S62" s="10"/>
      <c r="T62" s="10"/>
      <c r="U62" s="10"/>
      <c r="V62" s="10"/>
      <c r="W62" s="10"/>
      <c r="X62" s="10"/>
      <c r="Y62" s="10"/>
      <c r="Z62" s="10"/>
      <c r="AA62" s="10"/>
      <c r="AB62" s="10"/>
      <c r="AC62" s="10"/>
      <c r="AD62" s="10"/>
      <c r="AE62" s="10"/>
    </row>
    <row r="63" s="9" customFormat="1" ht="24.96" customHeight="1">
      <c r="A63" s="9"/>
      <c r="B63" s="177"/>
      <c r="C63" s="178"/>
      <c r="D63" s="179" t="s">
        <v>113</v>
      </c>
      <c r="E63" s="180"/>
      <c r="F63" s="180"/>
      <c r="G63" s="180"/>
      <c r="H63" s="180"/>
      <c r="I63" s="181"/>
      <c r="J63" s="182">
        <f>J109</f>
        <v>0</v>
      </c>
      <c r="K63" s="178"/>
      <c r="L63" s="183"/>
      <c r="S63" s="9"/>
      <c r="T63" s="9"/>
      <c r="U63" s="9"/>
      <c r="V63" s="9"/>
      <c r="W63" s="9"/>
      <c r="X63" s="9"/>
      <c r="Y63" s="9"/>
      <c r="Z63" s="9"/>
      <c r="AA63" s="9"/>
      <c r="AB63" s="9"/>
      <c r="AC63" s="9"/>
      <c r="AD63" s="9"/>
      <c r="AE63" s="9"/>
    </row>
    <row r="64" s="2" customFormat="1" ht="21.84" customHeight="1">
      <c r="A64" s="39"/>
      <c r="B64" s="40"/>
      <c r="C64" s="41"/>
      <c r="D64" s="41"/>
      <c r="E64" s="41"/>
      <c r="F64" s="41"/>
      <c r="G64" s="41"/>
      <c r="H64" s="41"/>
      <c r="I64" s="137"/>
      <c r="J64" s="41"/>
      <c r="K64" s="41"/>
      <c r="L64" s="138"/>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167"/>
      <c r="J65" s="61"/>
      <c r="K65" s="61"/>
      <c r="L65" s="138"/>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170"/>
      <c r="J69" s="63"/>
      <c r="K69" s="63"/>
      <c r="L69" s="138"/>
      <c r="S69" s="39"/>
      <c r="T69" s="39"/>
      <c r="U69" s="39"/>
      <c r="V69" s="39"/>
      <c r="W69" s="39"/>
      <c r="X69" s="39"/>
      <c r="Y69" s="39"/>
      <c r="Z69" s="39"/>
      <c r="AA69" s="39"/>
      <c r="AB69" s="39"/>
      <c r="AC69" s="39"/>
      <c r="AD69" s="39"/>
      <c r="AE69" s="39"/>
    </row>
    <row r="70" s="2" customFormat="1" ht="24.96" customHeight="1">
      <c r="A70" s="39"/>
      <c r="B70" s="40"/>
      <c r="C70" s="24" t="s">
        <v>117</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171" t="str">
        <f>E7</f>
        <v>Oprava osvětlení a silnoproudých zařízení v žst. Rakšice</v>
      </c>
      <c r="F73" s="33"/>
      <c r="G73" s="33"/>
      <c r="H73" s="33"/>
      <c r="I73" s="137"/>
      <c r="J73" s="41"/>
      <c r="K73" s="41"/>
      <c r="L73" s="138"/>
      <c r="S73" s="39"/>
      <c r="T73" s="39"/>
      <c r="U73" s="39"/>
      <c r="V73" s="39"/>
      <c r="W73" s="39"/>
      <c r="X73" s="39"/>
      <c r="Y73" s="39"/>
      <c r="Z73" s="39"/>
      <c r="AA73" s="39"/>
      <c r="AB73" s="39"/>
      <c r="AC73" s="39"/>
      <c r="AD73" s="39"/>
      <c r="AE73" s="39"/>
    </row>
    <row r="74" s="2" customFormat="1" ht="12" customHeight="1">
      <c r="A74" s="39"/>
      <c r="B74" s="40"/>
      <c r="C74" s="33" t="s">
        <v>101</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6.5" customHeight="1">
      <c r="A75" s="39"/>
      <c r="B75" s="40"/>
      <c r="C75" s="41"/>
      <c r="D75" s="41"/>
      <c r="E75" s="70" t="str">
        <f>E9</f>
        <v>PS01 - Dieselagregát</v>
      </c>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žst. Rakšice</v>
      </c>
      <c r="G77" s="41"/>
      <c r="H77" s="41"/>
      <c r="I77" s="141" t="s">
        <v>23</v>
      </c>
      <c r="J77" s="73" t="str">
        <f>IF(J12="","",J12)</f>
        <v>11. 5. 2020</v>
      </c>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Správa železnic, s.o., OŘ Brno</v>
      </c>
      <c r="G79" s="41"/>
      <c r="H79" s="41"/>
      <c r="I79" s="141" t="s">
        <v>31</v>
      </c>
      <c r="J79" s="37" t="str">
        <f>E21</f>
        <v xml:space="preserve"> </v>
      </c>
      <c r="K79" s="41"/>
      <c r="L79" s="138"/>
      <c r="S79" s="39"/>
      <c r="T79" s="39"/>
      <c r="U79" s="39"/>
      <c r="V79" s="39"/>
      <c r="W79" s="39"/>
      <c r="X79" s="39"/>
      <c r="Y79" s="39"/>
      <c r="Z79" s="39"/>
      <c r="AA79" s="39"/>
      <c r="AB79" s="39"/>
      <c r="AC79" s="39"/>
      <c r="AD79" s="39"/>
      <c r="AE79" s="39"/>
    </row>
    <row r="80" s="2" customFormat="1" ht="15.15" customHeight="1">
      <c r="A80" s="39"/>
      <c r="B80" s="40"/>
      <c r="C80" s="33" t="s">
        <v>29</v>
      </c>
      <c r="D80" s="41"/>
      <c r="E80" s="41"/>
      <c r="F80" s="28" t="str">
        <f>IF(E18="","",E18)</f>
        <v>Vyplň údaj</v>
      </c>
      <c r="G80" s="41"/>
      <c r="H80" s="41"/>
      <c r="I80" s="141" t="s">
        <v>34</v>
      </c>
      <c r="J80" s="37" t="str">
        <f>E24</f>
        <v>RPE, s.r.o.</v>
      </c>
      <c r="K80" s="41"/>
      <c r="L80" s="138"/>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11" customFormat="1" ht="29.28" customHeight="1">
      <c r="A82" s="191"/>
      <c r="B82" s="192"/>
      <c r="C82" s="193" t="s">
        <v>118</v>
      </c>
      <c r="D82" s="194" t="s">
        <v>57</v>
      </c>
      <c r="E82" s="194" t="s">
        <v>53</v>
      </c>
      <c r="F82" s="194" t="s">
        <v>54</v>
      </c>
      <c r="G82" s="194" t="s">
        <v>119</v>
      </c>
      <c r="H82" s="194" t="s">
        <v>120</v>
      </c>
      <c r="I82" s="195" t="s">
        <v>121</v>
      </c>
      <c r="J82" s="194" t="s">
        <v>105</v>
      </c>
      <c r="K82" s="196" t="s">
        <v>122</v>
      </c>
      <c r="L82" s="197"/>
      <c r="M82" s="93" t="s">
        <v>19</v>
      </c>
      <c r="N82" s="94" t="s">
        <v>42</v>
      </c>
      <c r="O82" s="94" t="s">
        <v>123</v>
      </c>
      <c r="P82" s="94" t="s">
        <v>124</v>
      </c>
      <c r="Q82" s="94" t="s">
        <v>125</v>
      </c>
      <c r="R82" s="94" t="s">
        <v>126</v>
      </c>
      <c r="S82" s="94" t="s">
        <v>127</v>
      </c>
      <c r="T82" s="95" t="s">
        <v>128</v>
      </c>
      <c r="U82" s="191"/>
      <c r="V82" s="191"/>
      <c r="W82" s="191"/>
      <c r="X82" s="191"/>
      <c r="Y82" s="191"/>
      <c r="Z82" s="191"/>
      <c r="AA82" s="191"/>
      <c r="AB82" s="191"/>
      <c r="AC82" s="191"/>
      <c r="AD82" s="191"/>
      <c r="AE82" s="191"/>
    </row>
    <row r="83" s="2" customFormat="1" ht="22.8" customHeight="1">
      <c r="A83" s="39"/>
      <c r="B83" s="40"/>
      <c r="C83" s="100" t="s">
        <v>129</v>
      </c>
      <c r="D83" s="41"/>
      <c r="E83" s="41"/>
      <c r="F83" s="41"/>
      <c r="G83" s="41"/>
      <c r="H83" s="41"/>
      <c r="I83" s="137"/>
      <c r="J83" s="198">
        <f>BK83</f>
        <v>0</v>
      </c>
      <c r="K83" s="41"/>
      <c r="L83" s="45"/>
      <c r="M83" s="96"/>
      <c r="N83" s="199"/>
      <c r="O83" s="97"/>
      <c r="P83" s="200">
        <f>P84+P109</f>
        <v>0</v>
      </c>
      <c r="Q83" s="97"/>
      <c r="R83" s="200">
        <f>R84+R109</f>
        <v>0</v>
      </c>
      <c r="S83" s="97"/>
      <c r="T83" s="201">
        <f>T84+T109</f>
        <v>0</v>
      </c>
      <c r="U83" s="39"/>
      <c r="V83" s="39"/>
      <c r="W83" s="39"/>
      <c r="X83" s="39"/>
      <c r="Y83" s="39"/>
      <c r="Z83" s="39"/>
      <c r="AA83" s="39"/>
      <c r="AB83" s="39"/>
      <c r="AC83" s="39"/>
      <c r="AD83" s="39"/>
      <c r="AE83" s="39"/>
      <c r="AT83" s="18" t="s">
        <v>71</v>
      </c>
      <c r="AU83" s="18" t="s">
        <v>106</v>
      </c>
      <c r="BK83" s="202">
        <f>BK84+BK109</f>
        <v>0</v>
      </c>
    </row>
    <row r="84" s="12" customFormat="1" ht="25.92" customHeight="1">
      <c r="A84" s="12"/>
      <c r="B84" s="203"/>
      <c r="C84" s="204"/>
      <c r="D84" s="205" t="s">
        <v>71</v>
      </c>
      <c r="E84" s="206" t="s">
        <v>865</v>
      </c>
      <c r="F84" s="206" t="s">
        <v>865</v>
      </c>
      <c r="G84" s="204"/>
      <c r="H84" s="204"/>
      <c r="I84" s="207"/>
      <c r="J84" s="208">
        <f>BK84</f>
        <v>0</v>
      </c>
      <c r="K84" s="204"/>
      <c r="L84" s="209"/>
      <c r="M84" s="210"/>
      <c r="N84" s="211"/>
      <c r="O84" s="211"/>
      <c r="P84" s="212">
        <f>P85+P86+P87+P92</f>
        <v>0</v>
      </c>
      <c r="Q84" s="211"/>
      <c r="R84" s="212">
        <f>R85+R86+R87+R92</f>
        <v>0</v>
      </c>
      <c r="S84" s="211"/>
      <c r="T84" s="213">
        <f>T85+T86+T87+T92</f>
        <v>0</v>
      </c>
      <c r="U84" s="12"/>
      <c r="V84" s="12"/>
      <c r="W84" s="12"/>
      <c r="X84" s="12"/>
      <c r="Y84" s="12"/>
      <c r="Z84" s="12"/>
      <c r="AA84" s="12"/>
      <c r="AB84" s="12"/>
      <c r="AC84" s="12"/>
      <c r="AD84" s="12"/>
      <c r="AE84" s="12"/>
      <c r="AR84" s="214" t="s">
        <v>80</v>
      </c>
      <c r="AT84" s="215" t="s">
        <v>71</v>
      </c>
      <c r="AU84" s="215" t="s">
        <v>72</v>
      </c>
      <c r="AY84" s="214" t="s">
        <v>133</v>
      </c>
      <c r="BK84" s="216">
        <f>BK85+BK86+BK87+BK92</f>
        <v>0</v>
      </c>
    </row>
    <row r="85" s="2" customFormat="1" ht="21.75" customHeight="1">
      <c r="A85" s="39"/>
      <c r="B85" s="40"/>
      <c r="C85" s="219" t="s">
        <v>80</v>
      </c>
      <c r="D85" s="219" t="s">
        <v>136</v>
      </c>
      <c r="E85" s="220" t="s">
        <v>866</v>
      </c>
      <c r="F85" s="221" t="s">
        <v>867</v>
      </c>
      <c r="G85" s="222" t="s">
        <v>259</v>
      </c>
      <c r="H85" s="223">
        <v>15</v>
      </c>
      <c r="I85" s="224"/>
      <c r="J85" s="225">
        <f>ROUND(I85*H85,2)</f>
        <v>0</v>
      </c>
      <c r="K85" s="221" t="s">
        <v>140</v>
      </c>
      <c r="L85" s="45"/>
      <c r="M85" s="226" t="s">
        <v>19</v>
      </c>
      <c r="N85" s="227" t="s">
        <v>43</v>
      </c>
      <c r="O85" s="85"/>
      <c r="P85" s="228">
        <f>O85*H85</f>
        <v>0</v>
      </c>
      <c r="Q85" s="228">
        <v>0</v>
      </c>
      <c r="R85" s="228">
        <f>Q85*H85</f>
        <v>0</v>
      </c>
      <c r="S85" s="228">
        <v>0</v>
      </c>
      <c r="T85" s="229">
        <f>S85*H85</f>
        <v>0</v>
      </c>
      <c r="U85" s="39"/>
      <c r="V85" s="39"/>
      <c r="W85" s="39"/>
      <c r="X85" s="39"/>
      <c r="Y85" s="39"/>
      <c r="Z85" s="39"/>
      <c r="AA85" s="39"/>
      <c r="AB85" s="39"/>
      <c r="AC85" s="39"/>
      <c r="AD85" s="39"/>
      <c r="AE85" s="39"/>
      <c r="AR85" s="230" t="s">
        <v>80</v>
      </c>
      <c r="AT85" s="230" t="s">
        <v>136</v>
      </c>
      <c r="AU85" s="230" t="s">
        <v>80</v>
      </c>
      <c r="AY85" s="18" t="s">
        <v>133</v>
      </c>
      <c r="BE85" s="231">
        <f>IF(N85="základní",J85,0)</f>
        <v>0</v>
      </c>
      <c r="BF85" s="231">
        <f>IF(N85="snížená",J85,0)</f>
        <v>0</v>
      </c>
      <c r="BG85" s="231">
        <f>IF(N85="zákl. přenesená",J85,0)</f>
        <v>0</v>
      </c>
      <c r="BH85" s="231">
        <f>IF(N85="sníž. přenesená",J85,0)</f>
        <v>0</v>
      </c>
      <c r="BI85" s="231">
        <f>IF(N85="nulová",J85,0)</f>
        <v>0</v>
      </c>
      <c r="BJ85" s="18" t="s">
        <v>80</v>
      </c>
      <c r="BK85" s="231">
        <f>ROUND(I85*H85,2)</f>
        <v>0</v>
      </c>
      <c r="BL85" s="18" t="s">
        <v>80</v>
      </c>
      <c r="BM85" s="230" t="s">
        <v>868</v>
      </c>
    </row>
    <row r="86" s="2" customFormat="1" ht="21.75" customHeight="1">
      <c r="A86" s="39"/>
      <c r="B86" s="40"/>
      <c r="C86" s="232" t="s">
        <v>82</v>
      </c>
      <c r="D86" s="232" t="s">
        <v>130</v>
      </c>
      <c r="E86" s="233" t="s">
        <v>869</v>
      </c>
      <c r="F86" s="234" t="s">
        <v>870</v>
      </c>
      <c r="G86" s="235" t="s">
        <v>259</v>
      </c>
      <c r="H86" s="236">
        <v>15</v>
      </c>
      <c r="I86" s="237"/>
      <c r="J86" s="238">
        <f>ROUND(I86*H86,2)</f>
        <v>0</v>
      </c>
      <c r="K86" s="234" t="s">
        <v>140</v>
      </c>
      <c r="L86" s="239"/>
      <c r="M86" s="240" t="s">
        <v>19</v>
      </c>
      <c r="N86" s="241" t="s">
        <v>43</v>
      </c>
      <c r="O86" s="85"/>
      <c r="P86" s="228">
        <f>O86*H86</f>
        <v>0</v>
      </c>
      <c r="Q86" s="228">
        <v>0</v>
      </c>
      <c r="R86" s="228">
        <f>Q86*H86</f>
        <v>0</v>
      </c>
      <c r="S86" s="228">
        <v>0</v>
      </c>
      <c r="T86" s="229">
        <f>S86*H86</f>
        <v>0</v>
      </c>
      <c r="U86" s="39"/>
      <c r="V86" s="39"/>
      <c r="W86" s="39"/>
      <c r="X86" s="39"/>
      <c r="Y86" s="39"/>
      <c r="Z86" s="39"/>
      <c r="AA86" s="39"/>
      <c r="AB86" s="39"/>
      <c r="AC86" s="39"/>
      <c r="AD86" s="39"/>
      <c r="AE86" s="39"/>
      <c r="AR86" s="230" t="s">
        <v>82</v>
      </c>
      <c r="AT86" s="230" t="s">
        <v>130</v>
      </c>
      <c r="AU86" s="230" t="s">
        <v>80</v>
      </c>
      <c r="AY86" s="18" t="s">
        <v>133</v>
      </c>
      <c r="BE86" s="231">
        <f>IF(N86="základní",J86,0)</f>
        <v>0</v>
      </c>
      <c r="BF86" s="231">
        <f>IF(N86="snížená",J86,0)</f>
        <v>0</v>
      </c>
      <c r="BG86" s="231">
        <f>IF(N86="zákl. přenesená",J86,0)</f>
        <v>0</v>
      </c>
      <c r="BH86" s="231">
        <f>IF(N86="sníž. přenesená",J86,0)</f>
        <v>0</v>
      </c>
      <c r="BI86" s="231">
        <f>IF(N86="nulová",J86,0)</f>
        <v>0</v>
      </c>
      <c r="BJ86" s="18" t="s">
        <v>80</v>
      </c>
      <c r="BK86" s="231">
        <f>ROUND(I86*H86,2)</f>
        <v>0</v>
      </c>
      <c r="BL86" s="18" t="s">
        <v>80</v>
      </c>
      <c r="BM86" s="230" t="s">
        <v>871</v>
      </c>
    </row>
    <row r="87" s="12" customFormat="1" ht="22.8" customHeight="1">
      <c r="A87" s="12"/>
      <c r="B87" s="203"/>
      <c r="C87" s="204"/>
      <c r="D87" s="205" t="s">
        <v>71</v>
      </c>
      <c r="E87" s="217" t="s">
        <v>371</v>
      </c>
      <c r="F87" s="217" t="s">
        <v>372</v>
      </c>
      <c r="G87" s="204"/>
      <c r="H87" s="204"/>
      <c r="I87" s="207"/>
      <c r="J87" s="218">
        <f>BK87</f>
        <v>0</v>
      </c>
      <c r="K87" s="204"/>
      <c r="L87" s="209"/>
      <c r="M87" s="210"/>
      <c r="N87" s="211"/>
      <c r="O87" s="211"/>
      <c r="P87" s="212">
        <f>SUM(P88:P91)</f>
        <v>0</v>
      </c>
      <c r="Q87" s="211"/>
      <c r="R87" s="212">
        <f>SUM(R88:R91)</f>
        <v>0</v>
      </c>
      <c r="S87" s="211"/>
      <c r="T87" s="213">
        <f>SUM(T88:T91)</f>
        <v>0</v>
      </c>
      <c r="U87" s="12"/>
      <c r="V87" s="12"/>
      <c r="W87" s="12"/>
      <c r="X87" s="12"/>
      <c r="Y87" s="12"/>
      <c r="Z87" s="12"/>
      <c r="AA87" s="12"/>
      <c r="AB87" s="12"/>
      <c r="AC87" s="12"/>
      <c r="AD87" s="12"/>
      <c r="AE87" s="12"/>
      <c r="AR87" s="214" t="s">
        <v>80</v>
      </c>
      <c r="AT87" s="215" t="s">
        <v>71</v>
      </c>
      <c r="AU87" s="215" t="s">
        <v>80</v>
      </c>
      <c r="AY87" s="214" t="s">
        <v>133</v>
      </c>
      <c r="BK87" s="216">
        <f>SUM(BK88:BK91)</f>
        <v>0</v>
      </c>
    </row>
    <row r="88" s="2" customFormat="1" ht="21.75" customHeight="1">
      <c r="A88" s="39"/>
      <c r="B88" s="40"/>
      <c r="C88" s="219" t="s">
        <v>132</v>
      </c>
      <c r="D88" s="219" t="s">
        <v>136</v>
      </c>
      <c r="E88" s="220" t="s">
        <v>872</v>
      </c>
      <c r="F88" s="221" t="s">
        <v>873</v>
      </c>
      <c r="G88" s="222" t="s">
        <v>139</v>
      </c>
      <c r="H88" s="223">
        <v>1</v>
      </c>
      <c r="I88" s="224"/>
      <c r="J88" s="225">
        <f>ROUND(I88*H88,2)</f>
        <v>0</v>
      </c>
      <c r="K88" s="221" t="s">
        <v>140</v>
      </c>
      <c r="L88" s="45"/>
      <c r="M88" s="226" t="s">
        <v>19</v>
      </c>
      <c r="N88" s="227" t="s">
        <v>43</v>
      </c>
      <c r="O88" s="85"/>
      <c r="P88" s="228">
        <f>O88*H88</f>
        <v>0</v>
      </c>
      <c r="Q88" s="228">
        <v>0</v>
      </c>
      <c r="R88" s="228">
        <f>Q88*H88</f>
        <v>0</v>
      </c>
      <c r="S88" s="228">
        <v>0</v>
      </c>
      <c r="T88" s="229">
        <f>S88*H88</f>
        <v>0</v>
      </c>
      <c r="U88" s="39"/>
      <c r="V88" s="39"/>
      <c r="W88" s="39"/>
      <c r="X88" s="39"/>
      <c r="Y88" s="39"/>
      <c r="Z88" s="39"/>
      <c r="AA88" s="39"/>
      <c r="AB88" s="39"/>
      <c r="AC88" s="39"/>
      <c r="AD88" s="39"/>
      <c r="AE88" s="39"/>
      <c r="AR88" s="230" t="s">
        <v>141</v>
      </c>
      <c r="AT88" s="230" t="s">
        <v>136</v>
      </c>
      <c r="AU88" s="230" t="s">
        <v>82</v>
      </c>
      <c r="AY88" s="18" t="s">
        <v>133</v>
      </c>
      <c r="BE88" s="231">
        <f>IF(N88="základní",J88,0)</f>
        <v>0</v>
      </c>
      <c r="BF88" s="231">
        <f>IF(N88="snížená",J88,0)</f>
        <v>0</v>
      </c>
      <c r="BG88" s="231">
        <f>IF(N88="zákl. přenesená",J88,0)</f>
        <v>0</v>
      </c>
      <c r="BH88" s="231">
        <f>IF(N88="sníž. přenesená",J88,0)</f>
        <v>0</v>
      </c>
      <c r="BI88" s="231">
        <f>IF(N88="nulová",J88,0)</f>
        <v>0</v>
      </c>
      <c r="BJ88" s="18" t="s">
        <v>80</v>
      </c>
      <c r="BK88" s="231">
        <f>ROUND(I88*H88,2)</f>
        <v>0</v>
      </c>
      <c r="BL88" s="18" t="s">
        <v>141</v>
      </c>
      <c r="BM88" s="230" t="s">
        <v>874</v>
      </c>
    </row>
    <row r="89" s="2" customFormat="1" ht="21.75" customHeight="1">
      <c r="A89" s="39"/>
      <c r="B89" s="40"/>
      <c r="C89" s="219" t="s">
        <v>150</v>
      </c>
      <c r="D89" s="219" t="s">
        <v>136</v>
      </c>
      <c r="E89" s="220" t="s">
        <v>875</v>
      </c>
      <c r="F89" s="221" t="s">
        <v>876</v>
      </c>
      <c r="G89" s="222" t="s">
        <v>139</v>
      </c>
      <c r="H89" s="223">
        <v>1</v>
      </c>
      <c r="I89" s="224"/>
      <c r="J89" s="225">
        <f>ROUND(I89*H89,2)</f>
        <v>0</v>
      </c>
      <c r="K89" s="221" t="s">
        <v>140</v>
      </c>
      <c r="L89" s="45"/>
      <c r="M89" s="226" t="s">
        <v>19</v>
      </c>
      <c r="N89" s="227" t="s">
        <v>43</v>
      </c>
      <c r="O89" s="85"/>
      <c r="P89" s="228">
        <f>O89*H89</f>
        <v>0</v>
      </c>
      <c r="Q89" s="228">
        <v>0</v>
      </c>
      <c r="R89" s="228">
        <f>Q89*H89</f>
        <v>0</v>
      </c>
      <c r="S89" s="228">
        <v>0</v>
      </c>
      <c r="T89" s="229">
        <f>S89*H89</f>
        <v>0</v>
      </c>
      <c r="U89" s="39"/>
      <c r="V89" s="39"/>
      <c r="W89" s="39"/>
      <c r="X89" s="39"/>
      <c r="Y89" s="39"/>
      <c r="Z89" s="39"/>
      <c r="AA89" s="39"/>
      <c r="AB89" s="39"/>
      <c r="AC89" s="39"/>
      <c r="AD89" s="39"/>
      <c r="AE89" s="39"/>
      <c r="AR89" s="230" t="s">
        <v>141</v>
      </c>
      <c r="AT89" s="230" t="s">
        <v>136</v>
      </c>
      <c r="AU89" s="230" t="s">
        <v>82</v>
      </c>
      <c r="AY89" s="18" t="s">
        <v>133</v>
      </c>
      <c r="BE89" s="231">
        <f>IF(N89="základní",J89,0)</f>
        <v>0</v>
      </c>
      <c r="BF89" s="231">
        <f>IF(N89="snížená",J89,0)</f>
        <v>0</v>
      </c>
      <c r="BG89" s="231">
        <f>IF(N89="zákl. přenesená",J89,0)</f>
        <v>0</v>
      </c>
      <c r="BH89" s="231">
        <f>IF(N89="sníž. přenesená",J89,0)</f>
        <v>0</v>
      </c>
      <c r="BI89" s="231">
        <f>IF(N89="nulová",J89,0)</f>
        <v>0</v>
      </c>
      <c r="BJ89" s="18" t="s">
        <v>80</v>
      </c>
      <c r="BK89" s="231">
        <f>ROUND(I89*H89,2)</f>
        <v>0</v>
      </c>
      <c r="BL89" s="18" t="s">
        <v>141</v>
      </c>
      <c r="BM89" s="230" t="s">
        <v>877</v>
      </c>
    </row>
    <row r="90" s="2" customFormat="1" ht="21.75" customHeight="1">
      <c r="A90" s="39"/>
      <c r="B90" s="40"/>
      <c r="C90" s="219" t="s">
        <v>156</v>
      </c>
      <c r="D90" s="219" t="s">
        <v>136</v>
      </c>
      <c r="E90" s="220" t="s">
        <v>878</v>
      </c>
      <c r="F90" s="221" t="s">
        <v>879</v>
      </c>
      <c r="G90" s="222" t="s">
        <v>139</v>
      </c>
      <c r="H90" s="223">
        <v>1</v>
      </c>
      <c r="I90" s="224"/>
      <c r="J90" s="225">
        <f>ROUND(I90*H90,2)</f>
        <v>0</v>
      </c>
      <c r="K90" s="221" t="s">
        <v>140</v>
      </c>
      <c r="L90" s="45"/>
      <c r="M90" s="226" t="s">
        <v>19</v>
      </c>
      <c r="N90" s="227" t="s">
        <v>43</v>
      </c>
      <c r="O90" s="85"/>
      <c r="P90" s="228">
        <f>O90*H90</f>
        <v>0</v>
      </c>
      <c r="Q90" s="228">
        <v>0</v>
      </c>
      <c r="R90" s="228">
        <f>Q90*H90</f>
        <v>0</v>
      </c>
      <c r="S90" s="228">
        <v>0</v>
      </c>
      <c r="T90" s="229">
        <f>S90*H90</f>
        <v>0</v>
      </c>
      <c r="U90" s="39"/>
      <c r="V90" s="39"/>
      <c r="W90" s="39"/>
      <c r="X90" s="39"/>
      <c r="Y90" s="39"/>
      <c r="Z90" s="39"/>
      <c r="AA90" s="39"/>
      <c r="AB90" s="39"/>
      <c r="AC90" s="39"/>
      <c r="AD90" s="39"/>
      <c r="AE90" s="39"/>
      <c r="AR90" s="230" t="s">
        <v>141</v>
      </c>
      <c r="AT90" s="230" t="s">
        <v>136</v>
      </c>
      <c r="AU90" s="230" t="s">
        <v>82</v>
      </c>
      <c r="AY90" s="18" t="s">
        <v>133</v>
      </c>
      <c r="BE90" s="231">
        <f>IF(N90="základní",J90,0)</f>
        <v>0</v>
      </c>
      <c r="BF90" s="231">
        <f>IF(N90="snížená",J90,0)</f>
        <v>0</v>
      </c>
      <c r="BG90" s="231">
        <f>IF(N90="zákl. přenesená",J90,0)</f>
        <v>0</v>
      </c>
      <c r="BH90" s="231">
        <f>IF(N90="sníž. přenesená",J90,0)</f>
        <v>0</v>
      </c>
      <c r="BI90" s="231">
        <f>IF(N90="nulová",J90,0)</f>
        <v>0</v>
      </c>
      <c r="BJ90" s="18" t="s">
        <v>80</v>
      </c>
      <c r="BK90" s="231">
        <f>ROUND(I90*H90,2)</f>
        <v>0</v>
      </c>
      <c r="BL90" s="18" t="s">
        <v>141</v>
      </c>
      <c r="BM90" s="230" t="s">
        <v>880</v>
      </c>
    </row>
    <row r="91" s="2" customFormat="1" ht="21.75" customHeight="1">
      <c r="A91" s="39"/>
      <c r="B91" s="40"/>
      <c r="C91" s="219" t="s">
        <v>160</v>
      </c>
      <c r="D91" s="219" t="s">
        <v>136</v>
      </c>
      <c r="E91" s="220" t="s">
        <v>881</v>
      </c>
      <c r="F91" s="221" t="s">
        <v>882</v>
      </c>
      <c r="G91" s="222" t="s">
        <v>139</v>
      </c>
      <c r="H91" s="223">
        <v>1</v>
      </c>
      <c r="I91" s="224"/>
      <c r="J91" s="225">
        <f>ROUND(I91*H91,2)</f>
        <v>0</v>
      </c>
      <c r="K91" s="221" t="s">
        <v>140</v>
      </c>
      <c r="L91" s="45"/>
      <c r="M91" s="226" t="s">
        <v>19</v>
      </c>
      <c r="N91" s="227" t="s">
        <v>43</v>
      </c>
      <c r="O91" s="85"/>
      <c r="P91" s="228">
        <f>O91*H91</f>
        <v>0</v>
      </c>
      <c r="Q91" s="228">
        <v>0</v>
      </c>
      <c r="R91" s="228">
        <f>Q91*H91</f>
        <v>0</v>
      </c>
      <c r="S91" s="228">
        <v>0</v>
      </c>
      <c r="T91" s="229">
        <f>S91*H91</f>
        <v>0</v>
      </c>
      <c r="U91" s="39"/>
      <c r="V91" s="39"/>
      <c r="W91" s="39"/>
      <c r="X91" s="39"/>
      <c r="Y91" s="39"/>
      <c r="Z91" s="39"/>
      <c r="AA91" s="39"/>
      <c r="AB91" s="39"/>
      <c r="AC91" s="39"/>
      <c r="AD91" s="39"/>
      <c r="AE91" s="39"/>
      <c r="AR91" s="230" t="s">
        <v>141</v>
      </c>
      <c r="AT91" s="230" t="s">
        <v>136</v>
      </c>
      <c r="AU91" s="230" t="s">
        <v>82</v>
      </c>
      <c r="AY91" s="18" t="s">
        <v>133</v>
      </c>
      <c r="BE91" s="231">
        <f>IF(N91="základní",J91,0)</f>
        <v>0</v>
      </c>
      <c r="BF91" s="231">
        <f>IF(N91="snížená",J91,0)</f>
        <v>0</v>
      </c>
      <c r="BG91" s="231">
        <f>IF(N91="zákl. přenesená",J91,0)</f>
        <v>0</v>
      </c>
      <c r="BH91" s="231">
        <f>IF(N91="sníž. přenesená",J91,0)</f>
        <v>0</v>
      </c>
      <c r="BI91" s="231">
        <f>IF(N91="nulová",J91,0)</f>
        <v>0</v>
      </c>
      <c r="BJ91" s="18" t="s">
        <v>80</v>
      </c>
      <c r="BK91" s="231">
        <f>ROUND(I91*H91,2)</f>
        <v>0</v>
      </c>
      <c r="BL91" s="18" t="s">
        <v>141</v>
      </c>
      <c r="BM91" s="230" t="s">
        <v>883</v>
      </c>
    </row>
    <row r="92" s="12" customFormat="1" ht="22.8" customHeight="1">
      <c r="A92" s="12"/>
      <c r="B92" s="203"/>
      <c r="C92" s="204"/>
      <c r="D92" s="205" t="s">
        <v>71</v>
      </c>
      <c r="E92" s="217" t="s">
        <v>884</v>
      </c>
      <c r="F92" s="217" t="s">
        <v>885</v>
      </c>
      <c r="G92" s="204"/>
      <c r="H92" s="204"/>
      <c r="I92" s="207"/>
      <c r="J92" s="218">
        <f>BK92</f>
        <v>0</v>
      </c>
      <c r="K92" s="204"/>
      <c r="L92" s="209"/>
      <c r="M92" s="210"/>
      <c r="N92" s="211"/>
      <c r="O92" s="211"/>
      <c r="P92" s="212">
        <f>SUM(P93:P108)</f>
        <v>0</v>
      </c>
      <c r="Q92" s="211"/>
      <c r="R92" s="212">
        <f>SUM(R93:R108)</f>
        <v>0</v>
      </c>
      <c r="S92" s="211"/>
      <c r="T92" s="213">
        <f>SUM(T93:T108)</f>
        <v>0</v>
      </c>
      <c r="U92" s="12"/>
      <c r="V92" s="12"/>
      <c r="W92" s="12"/>
      <c r="X92" s="12"/>
      <c r="Y92" s="12"/>
      <c r="Z92" s="12"/>
      <c r="AA92" s="12"/>
      <c r="AB92" s="12"/>
      <c r="AC92" s="12"/>
      <c r="AD92" s="12"/>
      <c r="AE92" s="12"/>
      <c r="AR92" s="214" t="s">
        <v>80</v>
      </c>
      <c r="AT92" s="215" t="s">
        <v>71</v>
      </c>
      <c r="AU92" s="215" t="s">
        <v>80</v>
      </c>
      <c r="AY92" s="214" t="s">
        <v>133</v>
      </c>
      <c r="BK92" s="216">
        <f>SUM(BK93:BK108)</f>
        <v>0</v>
      </c>
    </row>
    <row r="93" s="2" customFormat="1" ht="21.75" customHeight="1">
      <c r="A93" s="39"/>
      <c r="B93" s="40"/>
      <c r="C93" s="219" t="s">
        <v>164</v>
      </c>
      <c r="D93" s="219" t="s">
        <v>136</v>
      </c>
      <c r="E93" s="220" t="s">
        <v>886</v>
      </c>
      <c r="F93" s="221" t="s">
        <v>887</v>
      </c>
      <c r="G93" s="222" t="s">
        <v>139</v>
      </c>
      <c r="H93" s="223">
        <v>5</v>
      </c>
      <c r="I93" s="224"/>
      <c r="J93" s="225">
        <f>ROUND(I93*H93,2)</f>
        <v>0</v>
      </c>
      <c r="K93" s="221" t="s">
        <v>140</v>
      </c>
      <c r="L93" s="45"/>
      <c r="M93" s="226" t="s">
        <v>19</v>
      </c>
      <c r="N93" s="227" t="s">
        <v>43</v>
      </c>
      <c r="O93" s="85"/>
      <c r="P93" s="228">
        <f>O93*H93</f>
        <v>0</v>
      </c>
      <c r="Q93" s="228">
        <v>0</v>
      </c>
      <c r="R93" s="228">
        <f>Q93*H93</f>
        <v>0</v>
      </c>
      <c r="S93" s="228">
        <v>0</v>
      </c>
      <c r="T93" s="229">
        <f>S93*H93</f>
        <v>0</v>
      </c>
      <c r="U93" s="39"/>
      <c r="V93" s="39"/>
      <c r="W93" s="39"/>
      <c r="X93" s="39"/>
      <c r="Y93" s="39"/>
      <c r="Z93" s="39"/>
      <c r="AA93" s="39"/>
      <c r="AB93" s="39"/>
      <c r="AC93" s="39"/>
      <c r="AD93" s="39"/>
      <c r="AE93" s="39"/>
      <c r="AR93" s="230" t="s">
        <v>141</v>
      </c>
      <c r="AT93" s="230" t="s">
        <v>136</v>
      </c>
      <c r="AU93" s="230" t="s">
        <v>82</v>
      </c>
      <c r="AY93" s="18" t="s">
        <v>133</v>
      </c>
      <c r="BE93" s="231">
        <f>IF(N93="základní",J93,0)</f>
        <v>0</v>
      </c>
      <c r="BF93" s="231">
        <f>IF(N93="snížená",J93,0)</f>
        <v>0</v>
      </c>
      <c r="BG93" s="231">
        <f>IF(N93="zákl. přenesená",J93,0)</f>
        <v>0</v>
      </c>
      <c r="BH93" s="231">
        <f>IF(N93="sníž. přenesená",J93,0)</f>
        <v>0</v>
      </c>
      <c r="BI93" s="231">
        <f>IF(N93="nulová",J93,0)</f>
        <v>0</v>
      </c>
      <c r="BJ93" s="18" t="s">
        <v>80</v>
      </c>
      <c r="BK93" s="231">
        <f>ROUND(I93*H93,2)</f>
        <v>0</v>
      </c>
      <c r="BL93" s="18" t="s">
        <v>141</v>
      </c>
      <c r="BM93" s="230" t="s">
        <v>888</v>
      </c>
    </row>
    <row r="94" s="2" customFormat="1" ht="21.75" customHeight="1">
      <c r="A94" s="39"/>
      <c r="B94" s="40"/>
      <c r="C94" s="232" t="s">
        <v>168</v>
      </c>
      <c r="D94" s="232" t="s">
        <v>130</v>
      </c>
      <c r="E94" s="233" t="s">
        <v>889</v>
      </c>
      <c r="F94" s="234" t="s">
        <v>890</v>
      </c>
      <c r="G94" s="235" t="s">
        <v>139</v>
      </c>
      <c r="H94" s="236">
        <v>1</v>
      </c>
      <c r="I94" s="237"/>
      <c r="J94" s="238">
        <f>ROUND(I94*H94,2)</f>
        <v>0</v>
      </c>
      <c r="K94" s="234" t="s">
        <v>140</v>
      </c>
      <c r="L94" s="239"/>
      <c r="M94" s="240" t="s">
        <v>19</v>
      </c>
      <c r="N94" s="241" t="s">
        <v>43</v>
      </c>
      <c r="O94" s="85"/>
      <c r="P94" s="228">
        <f>O94*H94</f>
        <v>0</v>
      </c>
      <c r="Q94" s="228">
        <v>0</v>
      </c>
      <c r="R94" s="228">
        <f>Q94*H94</f>
        <v>0</v>
      </c>
      <c r="S94" s="228">
        <v>0</v>
      </c>
      <c r="T94" s="229">
        <f>S94*H94</f>
        <v>0</v>
      </c>
      <c r="U94" s="39"/>
      <c r="V94" s="39"/>
      <c r="W94" s="39"/>
      <c r="X94" s="39"/>
      <c r="Y94" s="39"/>
      <c r="Z94" s="39"/>
      <c r="AA94" s="39"/>
      <c r="AB94" s="39"/>
      <c r="AC94" s="39"/>
      <c r="AD94" s="39"/>
      <c r="AE94" s="39"/>
      <c r="AR94" s="230" t="s">
        <v>82</v>
      </c>
      <c r="AT94" s="230" t="s">
        <v>130</v>
      </c>
      <c r="AU94" s="230" t="s">
        <v>82</v>
      </c>
      <c r="AY94" s="18" t="s">
        <v>133</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80</v>
      </c>
      <c r="BM94" s="230" t="s">
        <v>891</v>
      </c>
    </row>
    <row r="95" s="2" customFormat="1" ht="21.75" customHeight="1">
      <c r="A95" s="39"/>
      <c r="B95" s="40"/>
      <c r="C95" s="219" t="s">
        <v>170</v>
      </c>
      <c r="D95" s="219" t="s">
        <v>136</v>
      </c>
      <c r="E95" s="220" t="s">
        <v>892</v>
      </c>
      <c r="F95" s="221" t="s">
        <v>893</v>
      </c>
      <c r="G95" s="222" t="s">
        <v>139</v>
      </c>
      <c r="H95" s="223">
        <v>1</v>
      </c>
      <c r="I95" s="224"/>
      <c r="J95" s="225">
        <f>ROUND(I95*H95,2)</f>
        <v>0</v>
      </c>
      <c r="K95" s="221" t="s">
        <v>140</v>
      </c>
      <c r="L95" s="45"/>
      <c r="M95" s="226" t="s">
        <v>19</v>
      </c>
      <c r="N95" s="227" t="s">
        <v>43</v>
      </c>
      <c r="O95" s="85"/>
      <c r="P95" s="228">
        <f>O95*H95</f>
        <v>0</v>
      </c>
      <c r="Q95" s="228">
        <v>0</v>
      </c>
      <c r="R95" s="228">
        <f>Q95*H95</f>
        <v>0</v>
      </c>
      <c r="S95" s="228">
        <v>0</v>
      </c>
      <c r="T95" s="229">
        <f>S95*H95</f>
        <v>0</v>
      </c>
      <c r="U95" s="39"/>
      <c r="V95" s="39"/>
      <c r="W95" s="39"/>
      <c r="X95" s="39"/>
      <c r="Y95" s="39"/>
      <c r="Z95" s="39"/>
      <c r="AA95" s="39"/>
      <c r="AB95" s="39"/>
      <c r="AC95" s="39"/>
      <c r="AD95" s="39"/>
      <c r="AE95" s="39"/>
      <c r="AR95" s="230" t="s">
        <v>141</v>
      </c>
      <c r="AT95" s="230" t="s">
        <v>136</v>
      </c>
      <c r="AU95" s="230" t="s">
        <v>82</v>
      </c>
      <c r="AY95" s="18" t="s">
        <v>133</v>
      </c>
      <c r="BE95" s="231">
        <f>IF(N95="základní",J95,0)</f>
        <v>0</v>
      </c>
      <c r="BF95" s="231">
        <f>IF(N95="snížená",J95,0)</f>
        <v>0</v>
      </c>
      <c r="BG95" s="231">
        <f>IF(N95="zákl. přenesená",J95,0)</f>
        <v>0</v>
      </c>
      <c r="BH95" s="231">
        <f>IF(N95="sníž. přenesená",J95,0)</f>
        <v>0</v>
      </c>
      <c r="BI95" s="231">
        <f>IF(N95="nulová",J95,0)</f>
        <v>0</v>
      </c>
      <c r="BJ95" s="18" t="s">
        <v>80</v>
      </c>
      <c r="BK95" s="231">
        <f>ROUND(I95*H95,2)</f>
        <v>0</v>
      </c>
      <c r="BL95" s="18" t="s">
        <v>141</v>
      </c>
      <c r="BM95" s="230" t="s">
        <v>894</v>
      </c>
    </row>
    <row r="96" s="2" customFormat="1" ht="21.75" customHeight="1">
      <c r="A96" s="39"/>
      <c r="B96" s="40"/>
      <c r="C96" s="219" t="s">
        <v>174</v>
      </c>
      <c r="D96" s="219" t="s">
        <v>136</v>
      </c>
      <c r="E96" s="220" t="s">
        <v>499</v>
      </c>
      <c r="F96" s="221" t="s">
        <v>500</v>
      </c>
      <c r="G96" s="222" t="s">
        <v>259</v>
      </c>
      <c r="H96" s="223">
        <v>200</v>
      </c>
      <c r="I96" s="224"/>
      <c r="J96" s="225">
        <f>ROUND(I96*H96,2)</f>
        <v>0</v>
      </c>
      <c r="K96" s="221" t="s">
        <v>140</v>
      </c>
      <c r="L96" s="45"/>
      <c r="M96" s="226" t="s">
        <v>19</v>
      </c>
      <c r="N96" s="227" t="s">
        <v>43</v>
      </c>
      <c r="O96" s="85"/>
      <c r="P96" s="228">
        <f>O96*H96</f>
        <v>0</v>
      </c>
      <c r="Q96" s="228">
        <v>0</v>
      </c>
      <c r="R96" s="228">
        <f>Q96*H96</f>
        <v>0</v>
      </c>
      <c r="S96" s="228">
        <v>0</v>
      </c>
      <c r="T96" s="229">
        <f>S96*H96</f>
        <v>0</v>
      </c>
      <c r="U96" s="39"/>
      <c r="V96" s="39"/>
      <c r="W96" s="39"/>
      <c r="X96" s="39"/>
      <c r="Y96" s="39"/>
      <c r="Z96" s="39"/>
      <c r="AA96" s="39"/>
      <c r="AB96" s="39"/>
      <c r="AC96" s="39"/>
      <c r="AD96" s="39"/>
      <c r="AE96" s="39"/>
      <c r="AR96" s="230" t="s">
        <v>141</v>
      </c>
      <c r="AT96" s="230" t="s">
        <v>136</v>
      </c>
      <c r="AU96" s="230" t="s">
        <v>82</v>
      </c>
      <c r="AY96" s="18" t="s">
        <v>133</v>
      </c>
      <c r="BE96" s="231">
        <f>IF(N96="základní",J96,0)</f>
        <v>0</v>
      </c>
      <c r="BF96" s="231">
        <f>IF(N96="snížená",J96,0)</f>
        <v>0</v>
      </c>
      <c r="BG96" s="231">
        <f>IF(N96="zákl. přenesená",J96,0)</f>
        <v>0</v>
      </c>
      <c r="BH96" s="231">
        <f>IF(N96="sníž. přenesená",J96,0)</f>
        <v>0</v>
      </c>
      <c r="BI96" s="231">
        <f>IF(N96="nulová",J96,0)</f>
        <v>0</v>
      </c>
      <c r="BJ96" s="18" t="s">
        <v>80</v>
      </c>
      <c r="BK96" s="231">
        <f>ROUND(I96*H96,2)</f>
        <v>0</v>
      </c>
      <c r="BL96" s="18" t="s">
        <v>141</v>
      </c>
      <c r="BM96" s="230" t="s">
        <v>895</v>
      </c>
    </row>
    <row r="97" s="2" customFormat="1" ht="21.75" customHeight="1">
      <c r="A97" s="39"/>
      <c r="B97" s="40"/>
      <c r="C97" s="232" t="s">
        <v>178</v>
      </c>
      <c r="D97" s="232" t="s">
        <v>130</v>
      </c>
      <c r="E97" s="233" t="s">
        <v>896</v>
      </c>
      <c r="F97" s="234" t="s">
        <v>897</v>
      </c>
      <c r="G97" s="235" t="s">
        <v>259</v>
      </c>
      <c r="H97" s="236">
        <v>100</v>
      </c>
      <c r="I97" s="237"/>
      <c r="J97" s="238">
        <f>ROUND(I97*H97,2)</f>
        <v>0</v>
      </c>
      <c r="K97" s="234" t="s">
        <v>140</v>
      </c>
      <c r="L97" s="239"/>
      <c r="M97" s="240" t="s">
        <v>19</v>
      </c>
      <c r="N97" s="241" t="s">
        <v>43</v>
      </c>
      <c r="O97" s="85"/>
      <c r="P97" s="228">
        <f>O97*H97</f>
        <v>0</v>
      </c>
      <c r="Q97" s="228">
        <v>0</v>
      </c>
      <c r="R97" s="228">
        <f>Q97*H97</f>
        <v>0</v>
      </c>
      <c r="S97" s="228">
        <v>0</v>
      </c>
      <c r="T97" s="229">
        <f>S97*H97</f>
        <v>0</v>
      </c>
      <c r="U97" s="39"/>
      <c r="V97" s="39"/>
      <c r="W97" s="39"/>
      <c r="X97" s="39"/>
      <c r="Y97" s="39"/>
      <c r="Z97" s="39"/>
      <c r="AA97" s="39"/>
      <c r="AB97" s="39"/>
      <c r="AC97" s="39"/>
      <c r="AD97" s="39"/>
      <c r="AE97" s="39"/>
      <c r="AR97" s="230" t="s">
        <v>148</v>
      </c>
      <c r="AT97" s="230" t="s">
        <v>130</v>
      </c>
      <c r="AU97" s="230" t="s">
        <v>82</v>
      </c>
      <c r="AY97" s="18" t="s">
        <v>133</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148</v>
      </c>
      <c r="BM97" s="230" t="s">
        <v>898</v>
      </c>
    </row>
    <row r="98" s="2" customFormat="1" ht="21.75" customHeight="1">
      <c r="A98" s="39"/>
      <c r="B98" s="40"/>
      <c r="C98" s="232" t="s">
        <v>182</v>
      </c>
      <c r="D98" s="232" t="s">
        <v>130</v>
      </c>
      <c r="E98" s="233" t="s">
        <v>899</v>
      </c>
      <c r="F98" s="234" t="s">
        <v>900</v>
      </c>
      <c r="G98" s="235" t="s">
        <v>259</v>
      </c>
      <c r="H98" s="236">
        <v>100</v>
      </c>
      <c r="I98" s="237"/>
      <c r="J98" s="238">
        <f>ROUND(I98*H98,2)</f>
        <v>0</v>
      </c>
      <c r="K98" s="234" t="s">
        <v>140</v>
      </c>
      <c r="L98" s="239"/>
      <c r="M98" s="240" t="s">
        <v>19</v>
      </c>
      <c r="N98" s="241" t="s">
        <v>43</v>
      </c>
      <c r="O98" s="85"/>
      <c r="P98" s="228">
        <f>O98*H98</f>
        <v>0</v>
      </c>
      <c r="Q98" s="228">
        <v>0</v>
      </c>
      <c r="R98" s="228">
        <f>Q98*H98</f>
        <v>0</v>
      </c>
      <c r="S98" s="228">
        <v>0</v>
      </c>
      <c r="T98" s="229">
        <f>S98*H98</f>
        <v>0</v>
      </c>
      <c r="U98" s="39"/>
      <c r="V98" s="39"/>
      <c r="W98" s="39"/>
      <c r="X98" s="39"/>
      <c r="Y98" s="39"/>
      <c r="Z98" s="39"/>
      <c r="AA98" s="39"/>
      <c r="AB98" s="39"/>
      <c r="AC98" s="39"/>
      <c r="AD98" s="39"/>
      <c r="AE98" s="39"/>
      <c r="AR98" s="230" t="s">
        <v>148</v>
      </c>
      <c r="AT98" s="230" t="s">
        <v>130</v>
      </c>
      <c r="AU98" s="230" t="s">
        <v>82</v>
      </c>
      <c r="AY98" s="18" t="s">
        <v>133</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148</v>
      </c>
      <c r="BM98" s="230" t="s">
        <v>901</v>
      </c>
    </row>
    <row r="99" s="2" customFormat="1" ht="21.75" customHeight="1">
      <c r="A99" s="39"/>
      <c r="B99" s="40"/>
      <c r="C99" s="219" t="s">
        <v>186</v>
      </c>
      <c r="D99" s="219" t="s">
        <v>136</v>
      </c>
      <c r="E99" s="220" t="s">
        <v>902</v>
      </c>
      <c r="F99" s="221" t="s">
        <v>903</v>
      </c>
      <c r="G99" s="222" t="s">
        <v>259</v>
      </c>
      <c r="H99" s="223">
        <v>50</v>
      </c>
      <c r="I99" s="224"/>
      <c r="J99" s="225">
        <f>ROUND(I99*H99,2)</f>
        <v>0</v>
      </c>
      <c r="K99" s="221" t="s">
        <v>140</v>
      </c>
      <c r="L99" s="45"/>
      <c r="M99" s="226" t="s">
        <v>19</v>
      </c>
      <c r="N99" s="227" t="s">
        <v>43</v>
      </c>
      <c r="O99" s="85"/>
      <c r="P99" s="228">
        <f>O99*H99</f>
        <v>0</v>
      </c>
      <c r="Q99" s="228">
        <v>0</v>
      </c>
      <c r="R99" s="228">
        <f>Q99*H99</f>
        <v>0</v>
      </c>
      <c r="S99" s="228">
        <v>0</v>
      </c>
      <c r="T99" s="229">
        <f>S99*H99</f>
        <v>0</v>
      </c>
      <c r="U99" s="39"/>
      <c r="V99" s="39"/>
      <c r="W99" s="39"/>
      <c r="X99" s="39"/>
      <c r="Y99" s="39"/>
      <c r="Z99" s="39"/>
      <c r="AA99" s="39"/>
      <c r="AB99" s="39"/>
      <c r="AC99" s="39"/>
      <c r="AD99" s="39"/>
      <c r="AE99" s="39"/>
      <c r="AR99" s="230" t="s">
        <v>141</v>
      </c>
      <c r="AT99" s="230" t="s">
        <v>136</v>
      </c>
      <c r="AU99" s="230" t="s">
        <v>82</v>
      </c>
      <c r="AY99" s="18" t="s">
        <v>133</v>
      </c>
      <c r="BE99" s="231">
        <f>IF(N99="základní",J99,0)</f>
        <v>0</v>
      </c>
      <c r="BF99" s="231">
        <f>IF(N99="snížená",J99,0)</f>
        <v>0</v>
      </c>
      <c r="BG99" s="231">
        <f>IF(N99="zákl. přenesená",J99,0)</f>
        <v>0</v>
      </c>
      <c r="BH99" s="231">
        <f>IF(N99="sníž. přenesená",J99,0)</f>
        <v>0</v>
      </c>
      <c r="BI99" s="231">
        <f>IF(N99="nulová",J99,0)</f>
        <v>0</v>
      </c>
      <c r="BJ99" s="18" t="s">
        <v>80</v>
      </c>
      <c r="BK99" s="231">
        <f>ROUND(I99*H99,2)</f>
        <v>0</v>
      </c>
      <c r="BL99" s="18" t="s">
        <v>141</v>
      </c>
      <c r="BM99" s="230" t="s">
        <v>904</v>
      </c>
    </row>
    <row r="100" s="2" customFormat="1" ht="21.75" customHeight="1">
      <c r="A100" s="39"/>
      <c r="B100" s="40"/>
      <c r="C100" s="232" t="s">
        <v>190</v>
      </c>
      <c r="D100" s="232" t="s">
        <v>130</v>
      </c>
      <c r="E100" s="233" t="s">
        <v>905</v>
      </c>
      <c r="F100" s="234" t="s">
        <v>906</v>
      </c>
      <c r="G100" s="235" t="s">
        <v>259</v>
      </c>
      <c r="H100" s="236">
        <v>50</v>
      </c>
      <c r="I100" s="237"/>
      <c r="J100" s="238">
        <f>ROUND(I100*H100,2)</f>
        <v>0</v>
      </c>
      <c r="K100" s="234" t="s">
        <v>140</v>
      </c>
      <c r="L100" s="239"/>
      <c r="M100" s="240" t="s">
        <v>19</v>
      </c>
      <c r="N100" s="241" t="s">
        <v>43</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148</v>
      </c>
      <c r="AT100" s="230" t="s">
        <v>130</v>
      </c>
      <c r="AU100" s="230" t="s">
        <v>82</v>
      </c>
      <c r="AY100" s="18" t="s">
        <v>133</v>
      </c>
      <c r="BE100" s="231">
        <f>IF(N100="základní",J100,0)</f>
        <v>0</v>
      </c>
      <c r="BF100" s="231">
        <f>IF(N100="snížená",J100,0)</f>
        <v>0</v>
      </c>
      <c r="BG100" s="231">
        <f>IF(N100="zákl. přenesená",J100,0)</f>
        <v>0</v>
      </c>
      <c r="BH100" s="231">
        <f>IF(N100="sníž. přenesená",J100,0)</f>
        <v>0</v>
      </c>
      <c r="BI100" s="231">
        <f>IF(N100="nulová",J100,0)</f>
        <v>0</v>
      </c>
      <c r="BJ100" s="18" t="s">
        <v>80</v>
      </c>
      <c r="BK100" s="231">
        <f>ROUND(I100*H100,2)</f>
        <v>0</v>
      </c>
      <c r="BL100" s="18" t="s">
        <v>148</v>
      </c>
      <c r="BM100" s="230" t="s">
        <v>907</v>
      </c>
    </row>
    <row r="101" s="2" customFormat="1" ht="21.75" customHeight="1">
      <c r="A101" s="39"/>
      <c r="B101" s="40"/>
      <c r="C101" s="219" t="s">
        <v>8</v>
      </c>
      <c r="D101" s="219" t="s">
        <v>136</v>
      </c>
      <c r="E101" s="220" t="s">
        <v>499</v>
      </c>
      <c r="F101" s="221" t="s">
        <v>500</v>
      </c>
      <c r="G101" s="222" t="s">
        <v>259</v>
      </c>
      <c r="H101" s="223">
        <v>50</v>
      </c>
      <c r="I101" s="224"/>
      <c r="J101" s="225">
        <f>ROUND(I101*H101,2)</f>
        <v>0</v>
      </c>
      <c r="K101" s="221" t="s">
        <v>140</v>
      </c>
      <c r="L101" s="45"/>
      <c r="M101" s="226" t="s">
        <v>19</v>
      </c>
      <c r="N101" s="227" t="s">
        <v>43</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80</v>
      </c>
      <c r="AT101" s="230" t="s">
        <v>136</v>
      </c>
      <c r="AU101" s="230" t="s">
        <v>82</v>
      </c>
      <c r="AY101" s="18" t="s">
        <v>133</v>
      </c>
      <c r="BE101" s="231">
        <f>IF(N101="základní",J101,0)</f>
        <v>0</v>
      </c>
      <c r="BF101" s="231">
        <f>IF(N101="snížená",J101,0)</f>
        <v>0</v>
      </c>
      <c r="BG101" s="231">
        <f>IF(N101="zákl. přenesená",J101,0)</f>
        <v>0</v>
      </c>
      <c r="BH101" s="231">
        <f>IF(N101="sníž. přenesená",J101,0)</f>
        <v>0</v>
      </c>
      <c r="BI101" s="231">
        <f>IF(N101="nulová",J101,0)</f>
        <v>0</v>
      </c>
      <c r="BJ101" s="18" t="s">
        <v>80</v>
      </c>
      <c r="BK101" s="231">
        <f>ROUND(I101*H101,2)</f>
        <v>0</v>
      </c>
      <c r="BL101" s="18" t="s">
        <v>80</v>
      </c>
      <c r="BM101" s="230" t="s">
        <v>908</v>
      </c>
    </row>
    <row r="102" s="2" customFormat="1" ht="21.75" customHeight="1">
      <c r="A102" s="39"/>
      <c r="B102" s="40"/>
      <c r="C102" s="232" t="s">
        <v>199</v>
      </c>
      <c r="D102" s="232" t="s">
        <v>130</v>
      </c>
      <c r="E102" s="233" t="s">
        <v>502</v>
      </c>
      <c r="F102" s="234" t="s">
        <v>503</v>
      </c>
      <c r="G102" s="235" t="s">
        <v>259</v>
      </c>
      <c r="H102" s="236">
        <v>50</v>
      </c>
      <c r="I102" s="237"/>
      <c r="J102" s="238">
        <f>ROUND(I102*H102,2)</f>
        <v>0</v>
      </c>
      <c r="K102" s="234" t="s">
        <v>140</v>
      </c>
      <c r="L102" s="239"/>
      <c r="M102" s="240" t="s">
        <v>19</v>
      </c>
      <c r="N102" s="241"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82</v>
      </c>
      <c r="AT102" s="230" t="s">
        <v>130</v>
      </c>
      <c r="AU102" s="230" t="s">
        <v>82</v>
      </c>
      <c r="AY102" s="18" t="s">
        <v>133</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80</v>
      </c>
      <c r="BM102" s="230" t="s">
        <v>909</v>
      </c>
    </row>
    <row r="103" s="2" customFormat="1" ht="33" customHeight="1">
      <c r="A103" s="39"/>
      <c r="B103" s="40"/>
      <c r="C103" s="219" t="s">
        <v>207</v>
      </c>
      <c r="D103" s="219" t="s">
        <v>136</v>
      </c>
      <c r="E103" s="220" t="s">
        <v>910</v>
      </c>
      <c r="F103" s="221" t="s">
        <v>911</v>
      </c>
      <c r="G103" s="222" t="s">
        <v>139</v>
      </c>
      <c r="H103" s="223">
        <v>4</v>
      </c>
      <c r="I103" s="224"/>
      <c r="J103" s="225">
        <f>ROUND(I103*H103,2)</f>
        <v>0</v>
      </c>
      <c r="K103" s="221" t="s">
        <v>140</v>
      </c>
      <c r="L103" s="45"/>
      <c r="M103" s="226" t="s">
        <v>19</v>
      </c>
      <c r="N103" s="227" t="s">
        <v>43</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141</v>
      </c>
      <c r="AT103" s="230" t="s">
        <v>136</v>
      </c>
      <c r="AU103" s="230" t="s">
        <v>82</v>
      </c>
      <c r="AY103" s="18" t="s">
        <v>133</v>
      </c>
      <c r="BE103" s="231">
        <f>IF(N103="základní",J103,0)</f>
        <v>0</v>
      </c>
      <c r="BF103" s="231">
        <f>IF(N103="snížená",J103,0)</f>
        <v>0</v>
      </c>
      <c r="BG103" s="231">
        <f>IF(N103="zákl. přenesená",J103,0)</f>
        <v>0</v>
      </c>
      <c r="BH103" s="231">
        <f>IF(N103="sníž. přenesená",J103,0)</f>
        <v>0</v>
      </c>
      <c r="BI103" s="231">
        <f>IF(N103="nulová",J103,0)</f>
        <v>0</v>
      </c>
      <c r="BJ103" s="18" t="s">
        <v>80</v>
      </c>
      <c r="BK103" s="231">
        <f>ROUND(I103*H103,2)</f>
        <v>0</v>
      </c>
      <c r="BL103" s="18" t="s">
        <v>141</v>
      </c>
      <c r="BM103" s="230" t="s">
        <v>912</v>
      </c>
    </row>
    <row r="104" s="2" customFormat="1" ht="33" customHeight="1">
      <c r="A104" s="39"/>
      <c r="B104" s="40"/>
      <c r="C104" s="219" t="s">
        <v>211</v>
      </c>
      <c r="D104" s="219" t="s">
        <v>136</v>
      </c>
      <c r="E104" s="220" t="s">
        <v>913</v>
      </c>
      <c r="F104" s="221" t="s">
        <v>914</v>
      </c>
      <c r="G104" s="222" t="s">
        <v>139</v>
      </c>
      <c r="H104" s="223">
        <v>4</v>
      </c>
      <c r="I104" s="224"/>
      <c r="J104" s="225">
        <f>ROUND(I104*H104,2)</f>
        <v>0</v>
      </c>
      <c r="K104" s="221" t="s">
        <v>140</v>
      </c>
      <c r="L104" s="45"/>
      <c r="M104" s="226" t="s">
        <v>19</v>
      </c>
      <c r="N104" s="227" t="s">
        <v>43</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141</v>
      </c>
      <c r="AT104" s="230" t="s">
        <v>136</v>
      </c>
      <c r="AU104" s="230" t="s">
        <v>82</v>
      </c>
      <c r="AY104" s="18" t="s">
        <v>133</v>
      </c>
      <c r="BE104" s="231">
        <f>IF(N104="základní",J104,0)</f>
        <v>0</v>
      </c>
      <c r="BF104" s="231">
        <f>IF(N104="snížená",J104,0)</f>
        <v>0</v>
      </c>
      <c r="BG104" s="231">
        <f>IF(N104="zákl. přenesená",J104,0)</f>
        <v>0</v>
      </c>
      <c r="BH104" s="231">
        <f>IF(N104="sníž. přenesená",J104,0)</f>
        <v>0</v>
      </c>
      <c r="BI104" s="231">
        <f>IF(N104="nulová",J104,0)</f>
        <v>0</v>
      </c>
      <c r="BJ104" s="18" t="s">
        <v>80</v>
      </c>
      <c r="BK104" s="231">
        <f>ROUND(I104*H104,2)</f>
        <v>0</v>
      </c>
      <c r="BL104" s="18" t="s">
        <v>141</v>
      </c>
      <c r="BM104" s="230" t="s">
        <v>915</v>
      </c>
    </row>
    <row r="105" s="2" customFormat="1" ht="33" customHeight="1">
      <c r="A105" s="39"/>
      <c r="B105" s="40"/>
      <c r="C105" s="219" t="s">
        <v>216</v>
      </c>
      <c r="D105" s="219" t="s">
        <v>136</v>
      </c>
      <c r="E105" s="220" t="s">
        <v>916</v>
      </c>
      <c r="F105" s="221" t="s">
        <v>917</v>
      </c>
      <c r="G105" s="222" t="s">
        <v>139</v>
      </c>
      <c r="H105" s="223">
        <v>4</v>
      </c>
      <c r="I105" s="224"/>
      <c r="J105" s="225">
        <f>ROUND(I105*H105,2)</f>
        <v>0</v>
      </c>
      <c r="K105" s="221" t="s">
        <v>140</v>
      </c>
      <c r="L105" s="45"/>
      <c r="M105" s="226" t="s">
        <v>19</v>
      </c>
      <c r="N105" s="227" t="s">
        <v>43</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141</v>
      </c>
      <c r="AT105" s="230" t="s">
        <v>136</v>
      </c>
      <c r="AU105" s="230" t="s">
        <v>82</v>
      </c>
      <c r="AY105" s="18" t="s">
        <v>133</v>
      </c>
      <c r="BE105" s="231">
        <f>IF(N105="základní",J105,0)</f>
        <v>0</v>
      </c>
      <c r="BF105" s="231">
        <f>IF(N105="snížená",J105,0)</f>
        <v>0</v>
      </c>
      <c r="BG105" s="231">
        <f>IF(N105="zákl. přenesená",J105,0)</f>
        <v>0</v>
      </c>
      <c r="BH105" s="231">
        <f>IF(N105="sníž. přenesená",J105,0)</f>
        <v>0</v>
      </c>
      <c r="BI105" s="231">
        <f>IF(N105="nulová",J105,0)</f>
        <v>0</v>
      </c>
      <c r="BJ105" s="18" t="s">
        <v>80</v>
      </c>
      <c r="BK105" s="231">
        <f>ROUND(I105*H105,2)</f>
        <v>0</v>
      </c>
      <c r="BL105" s="18" t="s">
        <v>141</v>
      </c>
      <c r="BM105" s="230" t="s">
        <v>918</v>
      </c>
    </row>
    <row r="106" s="2" customFormat="1" ht="21.75" customHeight="1">
      <c r="A106" s="39"/>
      <c r="B106" s="40"/>
      <c r="C106" s="232" t="s">
        <v>220</v>
      </c>
      <c r="D106" s="232" t="s">
        <v>130</v>
      </c>
      <c r="E106" s="233" t="s">
        <v>919</v>
      </c>
      <c r="F106" s="234" t="s">
        <v>920</v>
      </c>
      <c r="G106" s="235" t="s">
        <v>139</v>
      </c>
      <c r="H106" s="236">
        <v>1</v>
      </c>
      <c r="I106" s="237"/>
      <c r="J106" s="238">
        <f>ROUND(I106*H106,2)</f>
        <v>0</v>
      </c>
      <c r="K106" s="234" t="s">
        <v>140</v>
      </c>
      <c r="L106" s="239"/>
      <c r="M106" s="240" t="s">
        <v>19</v>
      </c>
      <c r="N106" s="241" t="s">
        <v>43</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148</v>
      </c>
      <c r="AT106" s="230" t="s">
        <v>130</v>
      </c>
      <c r="AU106" s="230" t="s">
        <v>82</v>
      </c>
      <c r="AY106" s="18" t="s">
        <v>133</v>
      </c>
      <c r="BE106" s="231">
        <f>IF(N106="základní",J106,0)</f>
        <v>0</v>
      </c>
      <c r="BF106" s="231">
        <f>IF(N106="snížená",J106,0)</f>
        <v>0</v>
      </c>
      <c r="BG106" s="231">
        <f>IF(N106="zákl. přenesená",J106,0)</f>
        <v>0</v>
      </c>
      <c r="BH106" s="231">
        <f>IF(N106="sníž. přenesená",J106,0)</f>
        <v>0</v>
      </c>
      <c r="BI106" s="231">
        <f>IF(N106="nulová",J106,0)</f>
        <v>0</v>
      </c>
      <c r="BJ106" s="18" t="s">
        <v>80</v>
      </c>
      <c r="BK106" s="231">
        <f>ROUND(I106*H106,2)</f>
        <v>0</v>
      </c>
      <c r="BL106" s="18" t="s">
        <v>148</v>
      </c>
      <c r="BM106" s="230" t="s">
        <v>921</v>
      </c>
    </row>
    <row r="107" s="2" customFormat="1" ht="21.75" customHeight="1">
      <c r="A107" s="39"/>
      <c r="B107" s="40"/>
      <c r="C107" s="219" t="s">
        <v>7</v>
      </c>
      <c r="D107" s="219" t="s">
        <v>136</v>
      </c>
      <c r="E107" s="220" t="s">
        <v>922</v>
      </c>
      <c r="F107" s="221" t="s">
        <v>923</v>
      </c>
      <c r="G107" s="222" t="s">
        <v>139</v>
      </c>
      <c r="H107" s="223">
        <v>10</v>
      </c>
      <c r="I107" s="224"/>
      <c r="J107" s="225">
        <f>ROUND(I107*H107,2)</f>
        <v>0</v>
      </c>
      <c r="K107" s="221" t="s">
        <v>140</v>
      </c>
      <c r="L107" s="45"/>
      <c r="M107" s="226" t="s">
        <v>19</v>
      </c>
      <c r="N107" s="227" t="s">
        <v>43</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141</v>
      </c>
      <c r="AT107" s="230" t="s">
        <v>136</v>
      </c>
      <c r="AU107" s="230" t="s">
        <v>82</v>
      </c>
      <c r="AY107" s="18" t="s">
        <v>133</v>
      </c>
      <c r="BE107" s="231">
        <f>IF(N107="základní",J107,0)</f>
        <v>0</v>
      </c>
      <c r="BF107" s="231">
        <f>IF(N107="snížená",J107,0)</f>
        <v>0</v>
      </c>
      <c r="BG107" s="231">
        <f>IF(N107="zákl. přenesená",J107,0)</f>
        <v>0</v>
      </c>
      <c r="BH107" s="231">
        <f>IF(N107="sníž. přenesená",J107,0)</f>
        <v>0</v>
      </c>
      <c r="BI107" s="231">
        <f>IF(N107="nulová",J107,0)</f>
        <v>0</v>
      </c>
      <c r="BJ107" s="18" t="s">
        <v>80</v>
      </c>
      <c r="BK107" s="231">
        <f>ROUND(I107*H107,2)</f>
        <v>0</v>
      </c>
      <c r="BL107" s="18" t="s">
        <v>141</v>
      </c>
      <c r="BM107" s="230" t="s">
        <v>924</v>
      </c>
    </row>
    <row r="108" s="2" customFormat="1" ht="21.75" customHeight="1">
      <c r="A108" s="39"/>
      <c r="B108" s="40"/>
      <c r="C108" s="219" t="s">
        <v>229</v>
      </c>
      <c r="D108" s="219" t="s">
        <v>136</v>
      </c>
      <c r="E108" s="220" t="s">
        <v>925</v>
      </c>
      <c r="F108" s="221" t="s">
        <v>926</v>
      </c>
      <c r="G108" s="222" t="s">
        <v>139</v>
      </c>
      <c r="H108" s="223">
        <v>10</v>
      </c>
      <c r="I108" s="224"/>
      <c r="J108" s="225">
        <f>ROUND(I108*H108,2)</f>
        <v>0</v>
      </c>
      <c r="K108" s="221" t="s">
        <v>140</v>
      </c>
      <c r="L108" s="45"/>
      <c r="M108" s="226" t="s">
        <v>19</v>
      </c>
      <c r="N108" s="227" t="s">
        <v>43</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141</v>
      </c>
      <c r="AT108" s="230" t="s">
        <v>136</v>
      </c>
      <c r="AU108" s="230" t="s">
        <v>82</v>
      </c>
      <c r="AY108" s="18" t="s">
        <v>133</v>
      </c>
      <c r="BE108" s="231">
        <f>IF(N108="základní",J108,0)</f>
        <v>0</v>
      </c>
      <c r="BF108" s="231">
        <f>IF(N108="snížená",J108,0)</f>
        <v>0</v>
      </c>
      <c r="BG108" s="231">
        <f>IF(N108="zákl. přenesená",J108,0)</f>
        <v>0</v>
      </c>
      <c r="BH108" s="231">
        <f>IF(N108="sníž. přenesená",J108,0)</f>
        <v>0</v>
      </c>
      <c r="BI108" s="231">
        <f>IF(N108="nulová",J108,0)</f>
        <v>0</v>
      </c>
      <c r="BJ108" s="18" t="s">
        <v>80</v>
      </c>
      <c r="BK108" s="231">
        <f>ROUND(I108*H108,2)</f>
        <v>0</v>
      </c>
      <c r="BL108" s="18" t="s">
        <v>141</v>
      </c>
      <c r="BM108" s="230" t="s">
        <v>927</v>
      </c>
    </row>
    <row r="109" s="12" customFormat="1" ht="25.92" customHeight="1">
      <c r="A109" s="12"/>
      <c r="B109" s="203"/>
      <c r="C109" s="204"/>
      <c r="D109" s="205" t="s">
        <v>71</v>
      </c>
      <c r="E109" s="206" t="s">
        <v>291</v>
      </c>
      <c r="F109" s="206" t="s">
        <v>292</v>
      </c>
      <c r="G109" s="204"/>
      <c r="H109" s="204"/>
      <c r="I109" s="207"/>
      <c r="J109" s="208">
        <f>BK109</f>
        <v>0</v>
      </c>
      <c r="K109" s="204"/>
      <c r="L109" s="209"/>
      <c r="M109" s="210"/>
      <c r="N109" s="211"/>
      <c r="O109" s="211"/>
      <c r="P109" s="212">
        <f>SUM(P110:P130)</f>
        <v>0</v>
      </c>
      <c r="Q109" s="211"/>
      <c r="R109" s="212">
        <f>SUM(R110:R130)</f>
        <v>0</v>
      </c>
      <c r="S109" s="211"/>
      <c r="T109" s="213">
        <f>SUM(T110:T130)</f>
        <v>0</v>
      </c>
      <c r="U109" s="12"/>
      <c r="V109" s="12"/>
      <c r="W109" s="12"/>
      <c r="X109" s="12"/>
      <c r="Y109" s="12"/>
      <c r="Z109" s="12"/>
      <c r="AA109" s="12"/>
      <c r="AB109" s="12"/>
      <c r="AC109" s="12"/>
      <c r="AD109" s="12"/>
      <c r="AE109" s="12"/>
      <c r="AR109" s="214" t="s">
        <v>80</v>
      </c>
      <c r="AT109" s="215" t="s">
        <v>71</v>
      </c>
      <c r="AU109" s="215" t="s">
        <v>72</v>
      </c>
      <c r="AY109" s="214" t="s">
        <v>133</v>
      </c>
      <c r="BK109" s="216">
        <f>SUM(BK110:BK130)</f>
        <v>0</v>
      </c>
    </row>
    <row r="110" s="2" customFormat="1" ht="44.25" customHeight="1">
      <c r="A110" s="39"/>
      <c r="B110" s="40"/>
      <c r="C110" s="219" t="s">
        <v>235</v>
      </c>
      <c r="D110" s="219" t="s">
        <v>136</v>
      </c>
      <c r="E110" s="220" t="s">
        <v>294</v>
      </c>
      <c r="F110" s="221" t="s">
        <v>295</v>
      </c>
      <c r="G110" s="222" t="s">
        <v>139</v>
      </c>
      <c r="H110" s="223">
        <v>1</v>
      </c>
      <c r="I110" s="224"/>
      <c r="J110" s="225">
        <f>ROUND(I110*H110,2)</f>
        <v>0</v>
      </c>
      <c r="K110" s="221" t="s">
        <v>140</v>
      </c>
      <c r="L110" s="45"/>
      <c r="M110" s="226" t="s">
        <v>19</v>
      </c>
      <c r="N110" s="227" t="s">
        <v>43</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141</v>
      </c>
      <c r="AT110" s="230" t="s">
        <v>136</v>
      </c>
      <c r="AU110" s="230" t="s">
        <v>80</v>
      </c>
      <c r="AY110" s="18" t="s">
        <v>133</v>
      </c>
      <c r="BE110" s="231">
        <f>IF(N110="základní",J110,0)</f>
        <v>0</v>
      </c>
      <c r="BF110" s="231">
        <f>IF(N110="snížená",J110,0)</f>
        <v>0</v>
      </c>
      <c r="BG110" s="231">
        <f>IF(N110="zákl. přenesená",J110,0)</f>
        <v>0</v>
      </c>
      <c r="BH110" s="231">
        <f>IF(N110="sníž. přenesená",J110,0)</f>
        <v>0</v>
      </c>
      <c r="BI110" s="231">
        <f>IF(N110="nulová",J110,0)</f>
        <v>0</v>
      </c>
      <c r="BJ110" s="18" t="s">
        <v>80</v>
      </c>
      <c r="BK110" s="231">
        <f>ROUND(I110*H110,2)</f>
        <v>0</v>
      </c>
      <c r="BL110" s="18" t="s">
        <v>141</v>
      </c>
      <c r="BM110" s="230" t="s">
        <v>928</v>
      </c>
    </row>
    <row r="111" s="2" customFormat="1" ht="55.5" customHeight="1">
      <c r="A111" s="39"/>
      <c r="B111" s="40"/>
      <c r="C111" s="219" t="s">
        <v>242</v>
      </c>
      <c r="D111" s="219" t="s">
        <v>136</v>
      </c>
      <c r="E111" s="220" t="s">
        <v>302</v>
      </c>
      <c r="F111" s="221" t="s">
        <v>303</v>
      </c>
      <c r="G111" s="222" t="s">
        <v>139</v>
      </c>
      <c r="H111" s="223">
        <v>1</v>
      </c>
      <c r="I111" s="224"/>
      <c r="J111" s="225">
        <f>ROUND(I111*H111,2)</f>
        <v>0</v>
      </c>
      <c r="K111" s="221" t="s">
        <v>140</v>
      </c>
      <c r="L111" s="45"/>
      <c r="M111" s="226" t="s">
        <v>19</v>
      </c>
      <c r="N111" s="227" t="s">
        <v>43</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141</v>
      </c>
      <c r="AT111" s="230" t="s">
        <v>136</v>
      </c>
      <c r="AU111" s="230" t="s">
        <v>80</v>
      </c>
      <c r="AY111" s="18" t="s">
        <v>133</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141</v>
      </c>
      <c r="BM111" s="230" t="s">
        <v>929</v>
      </c>
    </row>
    <row r="112" s="2" customFormat="1" ht="21.75" customHeight="1">
      <c r="A112" s="39"/>
      <c r="B112" s="40"/>
      <c r="C112" s="219" t="s">
        <v>246</v>
      </c>
      <c r="D112" s="219" t="s">
        <v>136</v>
      </c>
      <c r="E112" s="220" t="s">
        <v>310</v>
      </c>
      <c r="F112" s="221" t="s">
        <v>311</v>
      </c>
      <c r="G112" s="222" t="s">
        <v>139</v>
      </c>
      <c r="H112" s="223">
        <v>1</v>
      </c>
      <c r="I112" s="224"/>
      <c r="J112" s="225">
        <f>ROUND(I112*H112,2)</f>
        <v>0</v>
      </c>
      <c r="K112" s="221" t="s">
        <v>140</v>
      </c>
      <c r="L112" s="45"/>
      <c r="M112" s="226" t="s">
        <v>19</v>
      </c>
      <c r="N112" s="227" t="s">
        <v>43</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141</v>
      </c>
      <c r="AT112" s="230" t="s">
        <v>136</v>
      </c>
      <c r="AU112" s="230" t="s">
        <v>80</v>
      </c>
      <c r="AY112" s="18" t="s">
        <v>133</v>
      </c>
      <c r="BE112" s="231">
        <f>IF(N112="základní",J112,0)</f>
        <v>0</v>
      </c>
      <c r="BF112" s="231">
        <f>IF(N112="snížená",J112,0)</f>
        <v>0</v>
      </c>
      <c r="BG112" s="231">
        <f>IF(N112="zákl. přenesená",J112,0)</f>
        <v>0</v>
      </c>
      <c r="BH112" s="231">
        <f>IF(N112="sníž. přenesená",J112,0)</f>
        <v>0</v>
      </c>
      <c r="BI112" s="231">
        <f>IF(N112="nulová",J112,0)</f>
        <v>0</v>
      </c>
      <c r="BJ112" s="18" t="s">
        <v>80</v>
      </c>
      <c r="BK112" s="231">
        <f>ROUND(I112*H112,2)</f>
        <v>0</v>
      </c>
      <c r="BL112" s="18" t="s">
        <v>141</v>
      </c>
      <c r="BM112" s="230" t="s">
        <v>930</v>
      </c>
    </row>
    <row r="113" s="2" customFormat="1" ht="21.75" customHeight="1">
      <c r="A113" s="39"/>
      <c r="B113" s="40"/>
      <c r="C113" s="219" t="s">
        <v>250</v>
      </c>
      <c r="D113" s="219" t="s">
        <v>136</v>
      </c>
      <c r="E113" s="220" t="s">
        <v>318</v>
      </c>
      <c r="F113" s="221" t="s">
        <v>319</v>
      </c>
      <c r="G113" s="222" t="s">
        <v>320</v>
      </c>
      <c r="H113" s="223">
        <v>6</v>
      </c>
      <c r="I113" s="224"/>
      <c r="J113" s="225">
        <f>ROUND(I113*H113,2)</f>
        <v>0</v>
      </c>
      <c r="K113" s="221" t="s">
        <v>140</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141</v>
      </c>
      <c r="AT113" s="230" t="s">
        <v>136</v>
      </c>
      <c r="AU113" s="230" t="s">
        <v>80</v>
      </c>
      <c r="AY113" s="18" t="s">
        <v>133</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141</v>
      </c>
      <c r="BM113" s="230" t="s">
        <v>931</v>
      </c>
    </row>
    <row r="114" s="2" customFormat="1" ht="33" customHeight="1">
      <c r="A114" s="39"/>
      <c r="B114" s="40"/>
      <c r="C114" s="219" t="s">
        <v>256</v>
      </c>
      <c r="D114" s="219" t="s">
        <v>136</v>
      </c>
      <c r="E114" s="220" t="s">
        <v>323</v>
      </c>
      <c r="F114" s="221" t="s">
        <v>932</v>
      </c>
      <c r="G114" s="222" t="s">
        <v>320</v>
      </c>
      <c r="H114" s="223">
        <v>4</v>
      </c>
      <c r="I114" s="224"/>
      <c r="J114" s="225">
        <f>ROUND(I114*H114,2)</f>
        <v>0</v>
      </c>
      <c r="K114" s="221" t="s">
        <v>140</v>
      </c>
      <c r="L114" s="45"/>
      <c r="M114" s="226" t="s">
        <v>19</v>
      </c>
      <c r="N114" s="227" t="s">
        <v>43</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141</v>
      </c>
      <c r="AT114" s="230" t="s">
        <v>136</v>
      </c>
      <c r="AU114" s="230" t="s">
        <v>80</v>
      </c>
      <c r="AY114" s="18" t="s">
        <v>133</v>
      </c>
      <c r="BE114" s="231">
        <f>IF(N114="základní",J114,0)</f>
        <v>0</v>
      </c>
      <c r="BF114" s="231">
        <f>IF(N114="snížená",J114,0)</f>
        <v>0</v>
      </c>
      <c r="BG114" s="231">
        <f>IF(N114="zákl. přenesená",J114,0)</f>
        <v>0</v>
      </c>
      <c r="BH114" s="231">
        <f>IF(N114="sníž. přenesená",J114,0)</f>
        <v>0</v>
      </c>
      <c r="BI114" s="231">
        <f>IF(N114="nulová",J114,0)</f>
        <v>0</v>
      </c>
      <c r="BJ114" s="18" t="s">
        <v>80</v>
      </c>
      <c r="BK114" s="231">
        <f>ROUND(I114*H114,2)</f>
        <v>0</v>
      </c>
      <c r="BL114" s="18" t="s">
        <v>141</v>
      </c>
      <c r="BM114" s="230" t="s">
        <v>933</v>
      </c>
    </row>
    <row r="115" s="2" customFormat="1" ht="21.75" customHeight="1">
      <c r="A115" s="39"/>
      <c r="B115" s="40"/>
      <c r="C115" s="219" t="s">
        <v>261</v>
      </c>
      <c r="D115" s="219" t="s">
        <v>136</v>
      </c>
      <c r="E115" s="220" t="s">
        <v>327</v>
      </c>
      <c r="F115" s="221" t="s">
        <v>328</v>
      </c>
      <c r="G115" s="222" t="s">
        <v>320</v>
      </c>
      <c r="H115" s="223">
        <v>8</v>
      </c>
      <c r="I115" s="224"/>
      <c r="J115" s="225">
        <f>ROUND(I115*H115,2)</f>
        <v>0</v>
      </c>
      <c r="K115" s="221" t="s">
        <v>140</v>
      </c>
      <c r="L115" s="45"/>
      <c r="M115" s="226" t="s">
        <v>19</v>
      </c>
      <c r="N115" s="227" t="s">
        <v>43</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141</v>
      </c>
      <c r="AT115" s="230" t="s">
        <v>136</v>
      </c>
      <c r="AU115" s="230" t="s">
        <v>80</v>
      </c>
      <c r="AY115" s="18" t="s">
        <v>133</v>
      </c>
      <c r="BE115" s="231">
        <f>IF(N115="základní",J115,0)</f>
        <v>0</v>
      </c>
      <c r="BF115" s="231">
        <f>IF(N115="snížená",J115,0)</f>
        <v>0</v>
      </c>
      <c r="BG115" s="231">
        <f>IF(N115="zákl. přenesená",J115,0)</f>
        <v>0</v>
      </c>
      <c r="BH115" s="231">
        <f>IF(N115="sníž. přenesená",J115,0)</f>
        <v>0</v>
      </c>
      <c r="BI115" s="231">
        <f>IF(N115="nulová",J115,0)</f>
        <v>0</v>
      </c>
      <c r="BJ115" s="18" t="s">
        <v>80</v>
      </c>
      <c r="BK115" s="231">
        <f>ROUND(I115*H115,2)</f>
        <v>0</v>
      </c>
      <c r="BL115" s="18" t="s">
        <v>141</v>
      </c>
      <c r="BM115" s="230" t="s">
        <v>934</v>
      </c>
    </row>
    <row r="116" s="2" customFormat="1" ht="21.75" customHeight="1">
      <c r="A116" s="39"/>
      <c r="B116" s="40"/>
      <c r="C116" s="219" t="s">
        <v>265</v>
      </c>
      <c r="D116" s="219" t="s">
        <v>136</v>
      </c>
      <c r="E116" s="220" t="s">
        <v>331</v>
      </c>
      <c r="F116" s="221" t="s">
        <v>332</v>
      </c>
      <c r="G116" s="222" t="s">
        <v>320</v>
      </c>
      <c r="H116" s="223">
        <v>4</v>
      </c>
      <c r="I116" s="224"/>
      <c r="J116" s="225">
        <f>ROUND(I116*H116,2)</f>
        <v>0</v>
      </c>
      <c r="K116" s="221" t="s">
        <v>140</v>
      </c>
      <c r="L116" s="45"/>
      <c r="M116" s="226" t="s">
        <v>19</v>
      </c>
      <c r="N116" s="227" t="s">
        <v>43</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141</v>
      </c>
      <c r="AT116" s="230" t="s">
        <v>136</v>
      </c>
      <c r="AU116" s="230" t="s">
        <v>80</v>
      </c>
      <c r="AY116" s="18" t="s">
        <v>133</v>
      </c>
      <c r="BE116" s="231">
        <f>IF(N116="základní",J116,0)</f>
        <v>0</v>
      </c>
      <c r="BF116" s="231">
        <f>IF(N116="snížená",J116,0)</f>
        <v>0</v>
      </c>
      <c r="BG116" s="231">
        <f>IF(N116="zákl. přenesená",J116,0)</f>
        <v>0</v>
      </c>
      <c r="BH116" s="231">
        <f>IF(N116="sníž. přenesená",J116,0)</f>
        <v>0</v>
      </c>
      <c r="BI116" s="231">
        <f>IF(N116="nulová",J116,0)</f>
        <v>0</v>
      </c>
      <c r="BJ116" s="18" t="s">
        <v>80</v>
      </c>
      <c r="BK116" s="231">
        <f>ROUND(I116*H116,2)</f>
        <v>0</v>
      </c>
      <c r="BL116" s="18" t="s">
        <v>141</v>
      </c>
      <c r="BM116" s="230" t="s">
        <v>935</v>
      </c>
    </row>
    <row r="117" s="2" customFormat="1" ht="100.5" customHeight="1">
      <c r="A117" s="39"/>
      <c r="B117" s="40"/>
      <c r="C117" s="219" t="s">
        <v>269</v>
      </c>
      <c r="D117" s="219" t="s">
        <v>136</v>
      </c>
      <c r="E117" s="220" t="s">
        <v>335</v>
      </c>
      <c r="F117" s="221" t="s">
        <v>547</v>
      </c>
      <c r="G117" s="222" t="s">
        <v>139</v>
      </c>
      <c r="H117" s="223">
        <v>20</v>
      </c>
      <c r="I117" s="224"/>
      <c r="J117" s="225">
        <f>ROUND(I117*H117,2)</f>
        <v>0</v>
      </c>
      <c r="K117" s="221" t="s">
        <v>140</v>
      </c>
      <c r="L117" s="45"/>
      <c r="M117" s="226" t="s">
        <v>19</v>
      </c>
      <c r="N117" s="227" t="s">
        <v>43</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141</v>
      </c>
      <c r="AT117" s="230" t="s">
        <v>136</v>
      </c>
      <c r="AU117" s="230" t="s">
        <v>80</v>
      </c>
      <c r="AY117" s="18" t="s">
        <v>133</v>
      </c>
      <c r="BE117" s="231">
        <f>IF(N117="základní",J117,0)</f>
        <v>0</v>
      </c>
      <c r="BF117" s="231">
        <f>IF(N117="snížená",J117,0)</f>
        <v>0</v>
      </c>
      <c r="BG117" s="231">
        <f>IF(N117="zákl. přenesená",J117,0)</f>
        <v>0</v>
      </c>
      <c r="BH117" s="231">
        <f>IF(N117="sníž. přenesená",J117,0)</f>
        <v>0</v>
      </c>
      <c r="BI117" s="231">
        <f>IF(N117="nulová",J117,0)</f>
        <v>0</v>
      </c>
      <c r="BJ117" s="18" t="s">
        <v>80</v>
      </c>
      <c r="BK117" s="231">
        <f>ROUND(I117*H117,2)</f>
        <v>0</v>
      </c>
      <c r="BL117" s="18" t="s">
        <v>141</v>
      </c>
      <c r="BM117" s="230" t="s">
        <v>936</v>
      </c>
    </row>
    <row r="118" s="2" customFormat="1">
      <c r="A118" s="39"/>
      <c r="B118" s="40"/>
      <c r="C118" s="41"/>
      <c r="D118" s="242" t="s">
        <v>205</v>
      </c>
      <c r="E118" s="41"/>
      <c r="F118" s="243" t="s">
        <v>549</v>
      </c>
      <c r="G118" s="41"/>
      <c r="H118" s="41"/>
      <c r="I118" s="137"/>
      <c r="J118" s="41"/>
      <c r="K118" s="41"/>
      <c r="L118" s="45"/>
      <c r="M118" s="244"/>
      <c r="N118" s="245"/>
      <c r="O118" s="85"/>
      <c r="P118" s="85"/>
      <c r="Q118" s="85"/>
      <c r="R118" s="85"/>
      <c r="S118" s="85"/>
      <c r="T118" s="86"/>
      <c r="U118" s="39"/>
      <c r="V118" s="39"/>
      <c r="W118" s="39"/>
      <c r="X118" s="39"/>
      <c r="Y118" s="39"/>
      <c r="Z118" s="39"/>
      <c r="AA118" s="39"/>
      <c r="AB118" s="39"/>
      <c r="AC118" s="39"/>
      <c r="AD118" s="39"/>
      <c r="AE118" s="39"/>
      <c r="AT118" s="18" t="s">
        <v>205</v>
      </c>
      <c r="AU118" s="18" t="s">
        <v>80</v>
      </c>
    </row>
    <row r="119" s="2" customFormat="1" ht="100.5" customHeight="1">
      <c r="A119" s="39"/>
      <c r="B119" s="40"/>
      <c r="C119" s="219" t="s">
        <v>275</v>
      </c>
      <c r="D119" s="219" t="s">
        <v>136</v>
      </c>
      <c r="E119" s="220" t="s">
        <v>937</v>
      </c>
      <c r="F119" s="221" t="s">
        <v>938</v>
      </c>
      <c r="G119" s="222" t="s">
        <v>342</v>
      </c>
      <c r="H119" s="223">
        <v>20</v>
      </c>
      <c r="I119" s="224"/>
      <c r="J119" s="225">
        <f>ROUND(I119*H119,2)</f>
        <v>0</v>
      </c>
      <c r="K119" s="221" t="s">
        <v>140</v>
      </c>
      <c r="L119" s="45"/>
      <c r="M119" s="226" t="s">
        <v>19</v>
      </c>
      <c r="N119" s="227" t="s">
        <v>43</v>
      </c>
      <c r="O119" s="85"/>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80</v>
      </c>
      <c r="AT119" s="230" t="s">
        <v>136</v>
      </c>
      <c r="AU119" s="230" t="s">
        <v>80</v>
      </c>
      <c r="AY119" s="18" t="s">
        <v>133</v>
      </c>
      <c r="BE119" s="231">
        <f>IF(N119="základní",J119,0)</f>
        <v>0</v>
      </c>
      <c r="BF119" s="231">
        <f>IF(N119="snížená",J119,0)</f>
        <v>0</v>
      </c>
      <c r="BG119" s="231">
        <f>IF(N119="zákl. přenesená",J119,0)</f>
        <v>0</v>
      </c>
      <c r="BH119" s="231">
        <f>IF(N119="sníž. přenesená",J119,0)</f>
        <v>0</v>
      </c>
      <c r="BI119" s="231">
        <f>IF(N119="nulová",J119,0)</f>
        <v>0</v>
      </c>
      <c r="BJ119" s="18" t="s">
        <v>80</v>
      </c>
      <c r="BK119" s="231">
        <f>ROUND(I119*H119,2)</f>
        <v>0</v>
      </c>
      <c r="BL119" s="18" t="s">
        <v>80</v>
      </c>
      <c r="BM119" s="230" t="s">
        <v>939</v>
      </c>
    </row>
    <row r="120" s="2" customFormat="1">
      <c r="A120" s="39"/>
      <c r="B120" s="40"/>
      <c r="C120" s="41"/>
      <c r="D120" s="242" t="s">
        <v>205</v>
      </c>
      <c r="E120" s="41"/>
      <c r="F120" s="243" t="s">
        <v>549</v>
      </c>
      <c r="G120" s="41"/>
      <c r="H120" s="41"/>
      <c r="I120" s="137"/>
      <c r="J120" s="41"/>
      <c r="K120" s="41"/>
      <c r="L120" s="45"/>
      <c r="M120" s="244"/>
      <c r="N120" s="245"/>
      <c r="O120" s="85"/>
      <c r="P120" s="85"/>
      <c r="Q120" s="85"/>
      <c r="R120" s="85"/>
      <c r="S120" s="85"/>
      <c r="T120" s="86"/>
      <c r="U120" s="39"/>
      <c r="V120" s="39"/>
      <c r="W120" s="39"/>
      <c r="X120" s="39"/>
      <c r="Y120" s="39"/>
      <c r="Z120" s="39"/>
      <c r="AA120" s="39"/>
      <c r="AB120" s="39"/>
      <c r="AC120" s="39"/>
      <c r="AD120" s="39"/>
      <c r="AE120" s="39"/>
      <c r="AT120" s="18" t="s">
        <v>205</v>
      </c>
      <c r="AU120" s="18" t="s">
        <v>80</v>
      </c>
    </row>
    <row r="121" s="2" customFormat="1" ht="33" customHeight="1">
      <c r="A121" s="39"/>
      <c r="B121" s="40"/>
      <c r="C121" s="219" t="s">
        <v>279</v>
      </c>
      <c r="D121" s="219" t="s">
        <v>136</v>
      </c>
      <c r="E121" s="220" t="s">
        <v>345</v>
      </c>
      <c r="F121" s="221" t="s">
        <v>552</v>
      </c>
      <c r="G121" s="222" t="s">
        <v>342</v>
      </c>
      <c r="H121" s="223">
        <v>10</v>
      </c>
      <c r="I121" s="224"/>
      <c r="J121" s="225">
        <f>ROUND(I121*H121,2)</f>
        <v>0</v>
      </c>
      <c r="K121" s="221" t="s">
        <v>140</v>
      </c>
      <c r="L121" s="45"/>
      <c r="M121" s="226" t="s">
        <v>19</v>
      </c>
      <c r="N121" s="227" t="s">
        <v>43</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141</v>
      </c>
      <c r="AT121" s="230" t="s">
        <v>136</v>
      </c>
      <c r="AU121" s="230" t="s">
        <v>80</v>
      </c>
      <c r="AY121" s="18" t="s">
        <v>133</v>
      </c>
      <c r="BE121" s="231">
        <f>IF(N121="základní",J121,0)</f>
        <v>0</v>
      </c>
      <c r="BF121" s="231">
        <f>IF(N121="snížená",J121,0)</f>
        <v>0</v>
      </c>
      <c r="BG121" s="231">
        <f>IF(N121="zákl. přenesená",J121,0)</f>
        <v>0</v>
      </c>
      <c r="BH121" s="231">
        <f>IF(N121="sníž. přenesená",J121,0)</f>
        <v>0</v>
      </c>
      <c r="BI121" s="231">
        <f>IF(N121="nulová",J121,0)</f>
        <v>0</v>
      </c>
      <c r="BJ121" s="18" t="s">
        <v>80</v>
      </c>
      <c r="BK121" s="231">
        <f>ROUND(I121*H121,2)</f>
        <v>0</v>
      </c>
      <c r="BL121" s="18" t="s">
        <v>141</v>
      </c>
      <c r="BM121" s="230" t="s">
        <v>940</v>
      </c>
    </row>
    <row r="122" s="2" customFormat="1">
      <c r="A122" s="39"/>
      <c r="B122" s="40"/>
      <c r="C122" s="41"/>
      <c r="D122" s="242" t="s">
        <v>205</v>
      </c>
      <c r="E122" s="41"/>
      <c r="F122" s="243" t="s">
        <v>553</v>
      </c>
      <c r="G122" s="41"/>
      <c r="H122" s="41"/>
      <c r="I122" s="137"/>
      <c r="J122" s="41"/>
      <c r="K122" s="41"/>
      <c r="L122" s="45"/>
      <c r="M122" s="244"/>
      <c r="N122" s="245"/>
      <c r="O122" s="85"/>
      <c r="P122" s="85"/>
      <c r="Q122" s="85"/>
      <c r="R122" s="85"/>
      <c r="S122" s="85"/>
      <c r="T122" s="86"/>
      <c r="U122" s="39"/>
      <c r="V122" s="39"/>
      <c r="W122" s="39"/>
      <c r="X122" s="39"/>
      <c r="Y122" s="39"/>
      <c r="Z122" s="39"/>
      <c r="AA122" s="39"/>
      <c r="AB122" s="39"/>
      <c r="AC122" s="39"/>
      <c r="AD122" s="39"/>
      <c r="AE122" s="39"/>
      <c r="AT122" s="18" t="s">
        <v>205</v>
      </c>
      <c r="AU122" s="18" t="s">
        <v>80</v>
      </c>
    </row>
    <row r="123" s="2" customFormat="1" ht="33" customHeight="1">
      <c r="A123" s="39"/>
      <c r="B123" s="40"/>
      <c r="C123" s="219" t="s">
        <v>283</v>
      </c>
      <c r="D123" s="219" t="s">
        <v>136</v>
      </c>
      <c r="E123" s="220" t="s">
        <v>350</v>
      </c>
      <c r="F123" s="221" t="s">
        <v>554</v>
      </c>
      <c r="G123" s="222" t="s">
        <v>139</v>
      </c>
      <c r="H123" s="223">
        <v>1</v>
      </c>
      <c r="I123" s="224"/>
      <c r="J123" s="225">
        <f>ROUND(I123*H123,2)</f>
        <v>0</v>
      </c>
      <c r="K123" s="221" t="s">
        <v>140</v>
      </c>
      <c r="L123" s="45"/>
      <c r="M123" s="226" t="s">
        <v>19</v>
      </c>
      <c r="N123" s="227" t="s">
        <v>43</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150</v>
      </c>
      <c r="AT123" s="230" t="s">
        <v>136</v>
      </c>
      <c r="AU123" s="230" t="s">
        <v>80</v>
      </c>
      <c r="AY123" s="18" t="s">
        <v>133</v>
      </c>
      <c r="BE123" s="231">
        <f>IF(N123="základní",J123,0)</f>
        <v>0</v>
      </c>
      <c r="BF123" s="231">
        <f>IF(N123="snížená",J123,0)</f>
        <v>0</v>
      </c>
      <c r="BG123" s="231">
        <f>IF(N123="zákl. přenesená",J123,0)</f>
        <v>0</v>
      </c>
      <c r="BH123" s="231">
        <f>IF(N123="sníž. přenesená",J123,0)</f>
        <v>0</v>
      </c>
      <c r="BI123" s="231">
        <f>IF(N123="nulová",J123,0)</f>
        <v>0</v>
      </c>
      <c r="BJ123" s="18" t="s">
        <v>80</v>
      </c>
      <c r="BK123" s="231">
        <f>ROUND(I123*H123,2)</f>
        <v>0</v>
      </c>
      <c r="BL123" s="18" t="s">
        <v>150</v>
      </c>
      <c r="BM123" s="230" t="s">
        <v>941</v>
      </c>
    </row>
    <row r="124" s="2" customFormat="1">
      <c r="A124" s="39"/>
      <c r="B124" s="40"/>
      <c r="C124" s="41"/>
      <c r="D124" s="242" t="s">
        <v>205</v>
      </c>
      <c r="E124" s="41"/>
      <c r="F124" s="243" t="s">
        <v>555</v>
      </c>
      <c r="G124" s="41"/>
      <c r="H124" s="41"/>
      <c r="I124" s="137"/>
      <c r="J124" s="41"/>
      <c r="K124" s="41"/>
      <c r="L124" s="45"/>
      <c r="M124" s="244"/>
      <c r="N124" s="245"/>
      <c r="O124" s="85"/>
      <c r="P124" s="85"/>
      <c r="Q124" s="85"/>
      <c r="R124" s="85"/>
      <c r="S124" s="85"/>
      <c r="T124" s="86"/>
      <c r="U124" s="39"/>
      <c r="V124" s="39"/>
      <c r="W124" s="39"/>
      <c r="X124" s="39"/>
      <c r="Y124" s="39"/>
      <c r="Z124" s="39"/>
      <c r="AA124" s="39"/>
      <c r="AB124" s="39"/>
      <c r="AC124" s="39"/>
      <c r="AD124" s="39"/>
      <c r="AE124" s="39"/>
      <c r="AT124" s="18" t="s">
        <v>205</v>
      </c>
      <c r="AU124" s="18" t="s">
        <v>80</v>
      </c>
    </row>
    <row r="125" s="2" customFormat="1" ht="44.25" customHeight="1">
      <c r="A125" s="39"/>
      <c r="B125" s="40"/>
      <c r="C125" s="219" t="s">
        <v>287</v>
      </c>
      <c r="D125" s="219" t="s">
        <v>136</v>
      </c>
      <c r="E125" s="220" t="s">
        <v>360</v>
      </c>
      <c r="F125" s="221" t="s">
        <v>558</v>
      </c>
      <c r="G125" s="222" t="s">
        <v>342</v>
      </c>
      <c r="H125" s="223">
        <v>2</v>
      </c>
      <c r="I125" s="224"/>
      <c r="J125" s="225">
        <f>ROUND(I125*H125,2)</f>
        <v>0</v>
      </c>
      <c r="K125" s="221" t="s">
        <v>140</v>
      </c>
      <c r="L125" s="45"/>
      <c r="M125" s="226" t="s">
        <v>19</v>
      </c>
      <c r="N125" s="227" t="s">
        <v>43</v>
      </c>
      <c r="O125" s="85"/>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150</v>
      </c>
      <c r="AT125" s="230" t="s">
        <v>136</v>
      </c>
      <c r="AU125" s="230" t="s">
        <v>80</v>
      </c>
      <c r="AY125" s="18" t="s">
        <v>133</v>
      </c>
      <c r="BE125" s="231">
        <f>IF(N125="základní",J125,0)</f>
        <v>0</v>
      </c>
      <c r="BF125" s="231">
        <f>IF(N125="snížená",J125,0)</f>
        <v>0</v>
      </c>
      <c r="BG125" s="231">
        <f>IF(N125="zákl. přenesená",J125,0)</f>
        <v>0</v>
      </c>
      <c r="BH125" s="231">
        <f>IF(N125="sníž. přenesená",J125,0)</f>
        <v>0</v>
      </c>
      <c r="BI125" s="231">
        <f>IF(N125="nulová",J125,0)</f>
        <v>0</v>
      </c>
      <c r="BJ125" s="18" t="s">
        <v>80</v>
      </c>
      <c r="BK125" s="231">
        <f>ROUND(I125*H125,2)</f>
        <v>0</v>
      </c>
      <c r="BL125" s="18" t="s">
        <v>150</v>
      </c>
      <c r="BM125" s="230" t="s">
        <v>942</v>
      </c>
    </row>
    <row r="126" s="2" customFormat="1">
      <c r="A126" s="39"/>
      <c r="B126" s="40"/>
      <c r="C126" s="41"/>
      <c r="D126" s="242" t="s">
        <v>205</v>
      </c>
      <c r="E126" s="41"/>
      <c r="F126" s="243" t="s">
        <v>557</v>
      </c>
      <c r="G126" s="41"/>
      <c r="H126" s="41"/>
      <c r="I126" s="137"/>
      <c r="J126" s="41"/>
      <c r="K126" s="41"/>
      <c r="L126" s="45"/>
      <c r="M126" s="244"/>
      <c r="N126" s="245"/>
      <c r="O126" s="85"/>
      <c r="P126" s="85"/>
      <c r="Q126" s="85"/>
      <c r="R126" s="85"/>
      <c r="S126" s="85"/>
      <c r="T126" s="86"/>
      <c r="U126" s="39"/>
      <c r="V126" s="39"/>
      <c r="W126" s="39"/>
      <c r="X126" s="39"/>
      <c r="Y126" s="39"/>
      <c r="Z126" s="39"/>
      <c r="AA126" s="39"/>
      <c r="AB126" s="39"/>
      <c r="AC126" s="39"/>
      <c r="AD126" s="39"/>
      <c r="AE126" s="39"/>
      <c r="AT126" s="18" t="s">
        <v>205</v>
      </c>
      <c r="AU126" s="18" t="s">
        <v>80</v>
      </c>
    </row>
    <row r="127" s="2" customFormat="1" ht="44.25" customHeight="1">
      <c r="A127" s="39"/>
      <c r="B127" s="40"/>
      <c r="C127" s="219" t="s">
        <v>293</v>
      </c>
      <c r="D127" s="219" t="s">
        <v>136</v>
      </c>
      <c r="E127" s="220" t="s">
        <v>943</v>
      </c>
      <c r="F127" s="221" t="s">
        <v>944</v>
      </c>
      <c r="G127" s="222" t="s">
        <v>342</v>
      </c>
      <c r="H127" s="223">
        <v>1</v>
      </c>
      <c r="I127" s="224"/>
      <c r="J127" s="225">
        <f>ROUND(I127*H127,2)</f>
        <v>0</v>
      </c>
      <c r="K127" s="221" t="s">
        <v>140</v>
      </c>
      <c r="L127" s="45"/>
      <c r="M127" s="226" t="s">
        <v>19</v>
      </c>
      <c r="N127" s="227" t="s">
        <v>43</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80</v>
      </c>
      <c r="AT127" s="230" t="s">
        <v>136</v>
      </c>
      <c r="AU127" s="230" t="s">
        <v>80</v>
      </c>
      <c r="AY127" s="18" t="s">
        <v>133</v>
      </c>
      <c r="BE127" s="231">
        <f>IF(N127="základní",J127,0)</f>
        <v>0</v>
      </c>
      <c r="BF127" s="231">
        <f>IF(N127="snížená",J127,0)</f>
        <v>0</v>
      </c>
      <c r="BG127" s="231">
        <f>IF(N127="zákl. přenesená",J127,0)</f>
        <v>0</v>
      </c>
      <c r="BH127" s="231">
        <f>IF(N127="sníž. přenesená",J127,0)</f>
        <v>0</v>
      </c>
      <c r="BI127" s="231">
        <f>IF(N127="nulová",J127,0)</f>
        <v>0</v>
      </c>
      <c r="BJ127" s="18" t="s">
        <v>80</v>
      </c>
      <c r="BK127" s="231">
        <f>ROUND(I127*H127,2)</f>
        <v>0</v>
      </c>
      <c r="BL127" s="18" t="s">
        <v>80</v>
      </c>
      <c r="BM127" s="230" t="s">
        <v>945</v>
      </c>
    </row>
    <row r="128" s="2" customFormat="1">
      <c r="A128" s="39"/>
      <c r="B128" s="40"/>
      <c r="C128" s="41"/>
      <c r="D128" s="242" t="s">
        <v>205</v>
      </c>
      <c r="E128" s="41"/>
      <c r="F128" s="243" t="s">
        <v>557</v>
      </c>
      <c r="G128" s="41"/>
      <c r="H128" s="41"/>
      <c r="I128" s="137"/>
      <c r="J128" s="41"/>
      <c r="K128" s="41"/>
      <c r="L128" s="45"/>
      <c r="M128" s="244"/>
      <c r="N128" s="245"/>
      <c r="O128" s="85"/>
      <c r="P128" s="85"/>
      <c r="Q128" s="85"/>
      <c r="R128" s="85"/>
      <c r="S128" s="85"/>
      <c r="T128" s="86"/>
      <c r="U128" s="39"/>
      <c r="V128" s="39"/>
      <c r="W128" s="39"/>
      <c r="X128" s="39"/>
      <c r="Y128" s="39"/>
      <c r="Z128" s="39"/>
      <c r="AA128" s="39"/>
      <c r="AB128" s="39"/>
      <c r="AC128" s="39"/>
      <c r="AD128" s="39"/>
      <c r="AE128" s="39"/>
      <c r="AT128" s="18" t="s">
        <v>205</v>
      </c>
      <c r="AU128" s="18" t="s">
        <v>80</v>
      </c>
    </row>
    <row r="129" s="2" customFormat="1" ht="44.25" customHeight="1">
      <c r="A129" s="39"/>
      <c r="B129" s="40"/>
      <c r="C129" s="219" t="s">
        <v>297</v>
      </c>
      <c r="D129" s="219" t="s">
        <v>136</v>
      </c>
      <c r="E129" s="220" t="s">
        <v>364</v>
      </c>
      <c r="F129" s="221" t="s">
        <v>559</v>
      </c>
      <c r="G129" s="222" t="s">
        <v>342</v>
      </c>
      <c r="H129" s="223">
        <v>2</v>
      </c>
      <c r="I129" s="224"/>
      <c r="J129" s="225">
        <f>ROUND(I129*H129,2)</f>
        <v>0</v>
      </c>
      <c r="K129" s="221" t="s">
        <v>140</v>
      </c>
      <c r="L129" s="45"/>
      <c r="M129" s="226" t="s">
        <v>19</v>
      </c>
      <c r="N129" s="227" t="s">
        <v>43</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141</v>
      </c>
      <c r="AT129" s="230" t="s">
        <v>136</v>
      </c>
      <c r="AU129" s="230" t="s">
        <v>80</v>
      </c>
      <c r="AY129" s="18" t="s">
        <v>133</v>
      </c>
      <c r="BE129" s="231">
        <f>IF(N129="základní",J129,0)</f>
        <v>0</v>
      </c>
      <c r="BF129" s="231">
        <f>IF(N129="snížená",J129,0)</f>
        <v>0</v>
      </c>
      <c r="BG129" s="231">
        <f>IF(N129="zákl. přenesená",J129,0)</f>
        <v>0</v>
      </c>
      <c r="BH129" s="231">
        <f>IF(N129="sníž. přenesená",J129,0)</f>
        <v>0</v>
      </c>
      <c r="BI129" s="231">
        <f>IF(N129="nulová",J129,0)</f>
        <v>0</v>
      </c>
      <c r="BJ129" s="18" t="s">
        <v>80</v>
      </c>
      <c r="BK129" s="231">
        <f>ROUND(I129*H129,2)</f>
        <v>0</v>
      </c>
      <c r="BL129" s="18" t="s">
        <v>141</v>
      </c>
      <c r="BM129" s="230" t="s">
        <v>946</v>
      </c>
    </row>
    <row r="130" s="2" customFormat="1">
      <c r="A130" s="39"/>
      <c r="B130" s="40"/>
      <c r="C130" s="41"/>
      <c r="D130" s="242" t="s">
        <v>205</v>
      </c>
      <c r="E130" s="41"/>
      <c r="F130" s="243" t="s">
        <v>557</v>
      </c>
      <c r="G130" s="41"/>
      <c r="H130" s="41"/>
      <c r="I130" s="137"/>
      <c r="J130" s="41"/>
      <c r="K130" s="41"/>
      <c r="L130" s="45"/>
      <c r="M130" s="277"/>
      <c r="N130" s="278"/>
      <c r="O130" s="259"/>
      <c r="P130" s="259"/>
      <c r="Q130" s="259"/>
      <c r="R130" s="259"/>
      <c r="S130" s="259"/>
      <c r="T130" s="279"/>
      <c r="U130" s="39"/>
      <c r="V130" s="39"/>
      <c r="W130" s="39"/>
      <c r="X130" s="39"/>
      <c r="Y130" s="39"/>
      <c r="Z130" s="39"/>
      <c r="AA130" s="39"/>
      <c r="AB130" s="39"/>
      <c r="AC130" s="39"/>
      <c r="AD130" s="39"/>
      <c r="AE130" s="39"/>
      <c r="AT130" s="18" t="s">
        <v>205</v>
      </c>
      <c r="AU130" s="18" t="s">
        <v>80</v>
      </c>
    </row>
    <row r="131" s="2" customFormat="1" ht="6.96" customHeight="1">
      <c r="A131" s="39"/>
      <c r="B131" s="60"/>
      <c r="C131" s="61"/>
      <c r="D131" s="61"/>
      <c r="E131" s="61"/>
      <c r="F131" s="61"/>
      <c r="G131" s="61"/>
      <c r="H131" s="61"/>
      <c r="I131" s="167"/>
      <c r="J131" s="61"/>
      <c r="K131" s="61"/>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iNcIxtXR1Zn09d6auHuzN5qv6gf1gjy0yQOn2CfOAsoyhrhIqXjlvr3eRJxc/mdj4b3IRcXUM9hKXj+o/msIrQ==" hashValue="ztIGDaeCbjpnqkIgts4HfejnlAMapm1YD25TFkfCCNZ5vh+2SAUlL6v4ww9tj9TkIMWVXf5Z63PXo4POiHs2ag==" algorithmName="SHA-512" password="CC35"/>
  <autoFilter ref="C82:K130"/>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96</v>
      </c>
    </row>
    <row r="3" s="1" customFormat="1" ht="6.96" customHeight="1">
      <c r="B3" s="130"/>
      <c r="C3" s="131"/>
      <c r="D3" s="131"/>
      <c r="E3" s="131"/>
      <c r="F3" s="131"/>
      <c r="G3" s="131"/>
      <c r="H3" s="131"/>
      <c r="I3" s="132"/>
      <c r="J3" s="131"/>
      <c r="K3" s="131"/>
      <c r="L3" s="21"/>
      <c r="AT3" s="18" t="s">
        <v>82</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osvětlení a silnoproudých zařízení v žst. Rakšice</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947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11. 5. 2020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28</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ROUND(J91,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ROUND((SUM(BE91:BE178)),  2)</f>
        <v>0</v>
      </c>
      <c r="G33" s="39"/>
      <c r="H33" s="39"/>
      <c r="I33" s="156">
        <v>0.20999999999999999</v>
      </c>
      <c r="J33" s="155">
        <f>ROUND(((SUM(BE91:BE178))*I33),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ROUND((SUM(BF91:BF178)),  2)</f>
        <v>0</v>
      </c>
      <c r="G34" s="39"/>
      <c r="H34" s="39"/>
      <c r="I34" s="156">
        <v>0.14999999999999999</v>
      </c>
      <c r="J34" s="155">
        <f>ROUND(((SUM(BF91:BF178))*I34),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ROUND((SUM(BG91:BG178)),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ROUND((SUM(BH91:BH178)),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ROUND((SUM(BI91:BI178)),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osvětlení a silnoproudých zařízení v žst. Rakšice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D.1.5 - Stavební elektroinstalace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žst. Rakšice</v>
      </c>
      <c r="G52" s="41"/>
      <c r="H52" s="41"/>
      <c r="I52" s="141" t="s">
        <v>23</v>
      </c>
      <c r="J52" s="73" t="str">
        <f>IF(J12="","",J12)</f>
        <v>11. 5. 2020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 OŘ Brno</v>
      </c>
      <c r="G54" s="41"/>
      <c r="H54" s="41"/>
      <c r="I54" s="141" t="s">
        <v>31</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RPE, s.r.o.</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J91</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863</v>
      </c>
      <c r="E60" s="180"/>
      <c r="F60" s="180"/>
      <c r="G60" s="180"/>
      <c r="H60" s="180"/>
      <c r="I60" s="181"/>
      <c r="J60" s="182">
        <f>J92</f>
        <v>0</v>
      </c>
      <c r="K60" s="178"/>
      <c r="L60" s="183"/>
      <c r="S60" s="9"/>
      <c r="T60" s="9"/>
      <c r="U60" s="9"/>
      <c r="V60" s="9"/>
      <c r="W60" s="9"/>
      <c r="X60" s="9"/>
      <c r="Y60" s="9"/>
      <c r="Z60" s="9"/>
      <c r="AA60" s="9"/>
      <c r="AB60" s="9"/>
      <c r="AC60" s="9"/>
      <c r="AD60" s="9"/>
      <c r="AE60" s="9"/>
    </row>
    <row r="61" s="10" customFormat="1" ht="19.92" customHeight="1">
      <c r="A61" s="10"/>
      <c r="B61" s="184"/>
      <c r="C61" s="185"/>
      <c r="D61" s="186" t="s">
        <v>948</v>
      </c>
      <c r="E61" s="187"/>
      <c r="F61" s="187"/>
      <c r="G61" s="187"/>
      <c r="H61" s="187"/>
      <c r="I61" s="188"/>
      <c r="J61" s="189">
        <f>J93</f>
        <v>0</v>
      </c>
      <c r="K61" s="185"/>
      <c r="L61" s="190"/>
      <c r="S61" s="10"/>
      <c r="T61" s="10"/>
      <c r="U61" s="10"/>
      <c r="V61" s="10"/>
      <c r="W61" s="10"/>
      <c r="X61" s="10"/>
      <c r="Y61" s="10"/>
      <c r="Z61" s="10"/>
      <c r="AA61" s="10"/>
      <c r="AB61" s="10"/>
      <c r="AC61" s="10"/>
      <c r="AD61" s="10"/>
      <c r="AE61" s="10"/>
    </row>
    <row r="62" s="10" customFormat="1" ht="14.88" customHeight="1">
      <c r="A62" s="10"/>
      <c r="B62" s="184"/>
      <c r="C62" s="185"/>
      <c r="D62" s="186" t="s">
        <v>949</v>
      </c>
      <c r="E62" s="187"/>
      <c r="F62" s="187"/>
      <c r="G62" s="187"/>
      <c r="H62" s="187"/>
      <c r="I62" s="188"/>
      <c r="J62" s="189">
        <f>J105</f>
        <v>0</v>
      </c>
      <c r="K62" s="185"/>
      <c r="L62" s="190"/>
      <c r="S62" s="10"/>
      <c r="T62" s="10"/>
      <c r="U62" s="10"/>
      <c r="V62" s="10"/>
      <c r="W62" s="10"/>
      <c r="X62" s="10"/>
      <c r="Y62" s="10"/>
      <c r="Z62" s="10"/>
      <c r="AA62" s="10"/>
      <c r="AB62" s="10"/>
      <c r="AC62" s="10"/>
      <c r="AD62" s="10"/>
      <c r="AE62" s="10"/>
    </row>
    <row r="63" s="9" customFormat="1" ht="24.96" customHeight="1">
      <c r="A63" s="9"/>
      <c r="B63" s="177"/>
      <c r="C63" s="178"/>
      <c r="D63" s="179" t="s">
        <v>107</v>
      </c>
      <c r="E63" s="180"/>
      <c r="F63" s="180"/>
      <c r="G63" s="180"/>
      <c r="H63" s="180"/>
      <c r="I63" s="181"/>
      <c r="J63" s="182">
        <f>J109</f>
        <v>0</v>
      </c>
      <c r="K63" s="178"/>
      <c r="L63" s="183"/>
      <c r="S63" s="9"/>
      <c r="T63" s="9"/>
      <c r="U63" s="9"/>
      <c r="V63" s="9"/>
      <c r="W63" s="9"/>
      <c r="X63" s="9"/>
      <c r="Y63" s="9"/>
      <c r="Z63" s="9"/>
      <c r="AA63" s="9"/>
      <c r="AB63" s="9"/>
      <c r="AC63" s="9"/>
      <c r="AD63" s="9"/>
      <c r="AE63" s="9"/>
    </row>
    <row r="64" s="10" customFormat="1" ht="19.92" customHeight="1">
      <c r="A64" s="10"/>
      <c r="B64" s="184"/>
      <c r="C64" s="185"/>
      <c r="D64" s="186" t="s">
        <v>950</v>
      </c>
      <c r="E64" s="187"/>
      <c r="F64" s="187"/>
      <c r="G64" s="187"/>
      <c r="H64" s="187"/>
      <c r="I64" s="188"/>
      <c r="J64" s="189">
        <f>J110</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110</v>
      </c>
      <c r="E65" s="187"/>
      <c r="F65" s="187"/>
      <c r="G65" s="187"/>
      <c r="H65" s="187"/>
      <c r="I65" s="188"/>
      <c r="J65" s="189">
        <f>J112</f>
        <v>0</v>
      </c>
      <c r="K65" s="185"/>
      <c r="L65" s="190"/>
      <c r="S65" s="10"/>
      <c r="T65" s="10"/>
      <c r="U65" s="10"/>
      <c r="V65" s="10"/>
      <c r="W65" s="10"/>
      <c r="X65" s="10"/>
      <c r="Y65" s="10"/>
      <c r="Z65" s="10"/>
      <c r="AA65" s="10"/>
      <c r="AB65" s="10"/>
      <c r="AC65" s="10"/>
      <c r="AD65" s="10"/>
      <c r="AE65" s="10"/>
    </row>
    <row r="66" s="9" customFormat="1" ht="24.96" customHeight="1">
      <c r="A66" s="9"/>
      <c r="B66" s="177"/>
      <c r="C66" s="178"/>
      <c r="D66" s="179" t="s">
        <v>951</v>
      </c>
      <c r="E66" s="180"/>
      <c r="F66" s="180"/>
      <c r="G66" s="180"/>
      <c r="H66" s="180"/>
      <c r="I66" s="181"/>
      <c r="J66" s="182">
        <f>J120</f>
        <v>0</v>
      </c>
      <c r="K66" s="178"/>
      <c r="L66" s="183"/>
      <c r="S66" s="9"/>
      <c r="T66" s="9"/>
      <c r="U66" s="9"/>
      <c r="V66" s="9"/>
      <c r="W66" s="9"/>
      <c r="X66" s="9"/>
      <c r="Y66" s="9"/>
      <c r="Z66" s="9"/>
      <c r="AA66" s="9"/>
      <c r="AB66" s="9"/>
      <c r="AC66" s="9"/>
      <c r="AD66" s="9"/>
      <c r="AE66" s="9"/>
    </row>
    <row r="67" s="10" customFormat="1" ht="19.92" customHeight="1">
      <c r="A67" s="10"/>
      <c r="B67" s="184"/>
      <c r="C67" s="185"/>
      <c r="D67" s="186" t="s">
        <v>952</v>
      </c>
      <c r="E67" s="187"/>
      <c r="F67" s="187"/>
      <c r="G67" s="187"/>
      <c r="H67" s="187"/>
      <c r="I67" s="188"/>
      <c r="J67" s="189">
        <f>J121</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953</v>
      </c>
      <c r="E68" s="187"/>
      <c r="F68" s="187"/>
      <c r="G68" s="187"/>
      <c r="H68" s="187"/>
      <c r="I68" s="188"/>
      <c r="J68" s="189">
        <f>J125</f>
        <v>0</v>
      </c>
      <c r="K68" s="185"/>
      <c r="L68" s="190"/>
      <c r="S68" s="10"/>
      <c r="T68" s="10"/>
      <c r="U68" s="10"/>
      <c r="V68" s="10"/>
      <c r="W68" s="10"/>
      <c r="X68" s="10"/>
      <c r="Y68" s="10"/>
      <c r="Z68" s="10"/>
      <c r="AA68" s="10"/>
      <c r="AB68" s="10"/>
      <c r="AC68" s="10"/>
      <c r="AD68" s="10"/>
      <c r="AE68" s="10"/>
    </row>
    <row r="69" s="10" customFormat="1" ht="14.88" customHeight="1">
      <c r="A69" s="10"/>
      <c r="B69" s="184"/>
      <c r="C69" s="185"/>
      <c r="D69" s="186" t="s">
        <v>954</v>
      </c>
      <c r="E69" s="187"/>
      <c r="F69" s="187"/>
      <c r="G69" s="187"/>
      <c r="H69" s="187"/>
      <c r="I69" s="188"/>
      <c r="J69" s="189">
        <f>J135</f>
        <v>0</v>
      </c>
      <c r="K69" s="185"/>
      <c r="L69" s="190"/>
      <c r="S69" s="10"/>
      <c r="T69" s="10"/>
      <c r="U69" s="10"/>
      <c r="V69" s="10"/>
      <c r="W69" s="10"/>
      <c r="X69" s="10"/>
      <c r="Y69" s="10"/>
      <c r="Z69" s="10"/>
      <c r="AA69" s="10"/>
      <c r="AB69" s="10"/>
      <c r="AC69" s="10"/>
      <c r="AD69" s="10"/>
      <c r="AE69" s="10"/>
    </row>
    <row r="70" s="10" customFormat="1" ht="21.84" customHeight="1">
      <c r="A70" s="10"/>
      <c r="B70" s="184"/>
      <c r="C70" s="185"/>
      <c r="D70" s="186" t="s">
        <v>955</v>
      </c>
      <c r="E70" s="187"/>
      <c r="F70" s="187"/>
      <c r="G70" s="187"/>
      <c r="H70" s="187"/>
      <c r="I70" s="188"/>
      <c r="J70" s="189">
        <f>J153</f>
        <v>0</v>
      </c>
      <c r="K70" s="185"/>
      <c r="L70" s="190"/>
      <c r="S70" s="10"/>
      <c r="T70" s="10"/>
      <c r="U70" s="10"/>
      <c r="V70" s="10"/>
      <c r="W70" s="10"/>
      <c r="X70" s="10"/>
      <c r="Y70" s="10"/>
      <c r="Z70" s="10"/>
      <c r="AA70" s="10"/>
      <c r="AB70" s="10"/>
      <c r="AC70" s="10"/>
      <c r="AD70" s="10"/>
      <c r="AE70" s="10"/>
    </row>
    <row r="71" s="9" customFormat="1" ht="24.96" customHeight="1">
      <c r="A71" s="9"/>
      <c r="B71" s="177"/>
      <c r="C71" s="178"/>
      <c r="D71" s="179" t="s">
        <v>113</v>
      </c>
      <c r="E71" s="180"/>
      <c r="F71" s="180"/>
      <c r="G71" s="180"/>
      <c r="H71" s="180"/>
      <c r="I71" s="181"/>
      <c r="J71" s="182">
        <f>J162</f>
        <v>0</v>
      </c>
      <c r="K71" s="178"/>
      <c r="L71" s="183"/>
      <c r="S71" s="9"/>
      <c r="T71" s="9"/>
      <c r="U71" s="9"/>
      <c r="V71" s="9"/>
      <c r="W71" s="9"/>
      <c r="X71" s="9"/>
      <c r="Y71" s="9"/>
      <c r="Z71" s="9"/>
      <c r="AA71" s="9"/>
      <c r="AB71" s="9"/>
      <c r="AC71" s="9"/>
      <c r="AD71" s="9"/>
      <c r="AE71" s="9"/>
    </row>
    <row r="72" s="2" customFormat="1" ht="21.84"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167"/>
      <c r="J73" s="61"/>
      <c r="K73" s="61"/>
      <c r="L73" s="138"/>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170"/>
      <c r="J77" s="63"/>
      <c r="K77" s="63"/>
      <c r="L77" s="138"/>
      <c r="S77" s="39"/>
      <c r="T77" s="39"/>
      <c r="U77" s="39"/>
      <c r="V77" s="39"/>
      <c r="W77" s="39"/>
      <c r="X77" s="39"/>
      <c r="Y77" s="39"/>
      <c r="Z77" s="39"/>
      <c r="AA77" s="39"/>
      <c r="AB77" s="39"/>
      <c r="AC77" s="39"/>
      <c r="AD77" s="39"/>
      <c r="AE77" s="39"/>
    </row>
    <row r="78" s="2" customFormat="1" ht="24.96" customHeight="1">
      <c r="A78" s="39"/>
      <c r="B78" s="40"/>
      <c r="C78" s="24" t="s">
        <v>117</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6.5" customHeight="1">
      <c r="A81" s="39"/>
      <c r="B81" s="40"/>
      <c r="C81" s="41"/>
      <c r="D81" s="41"/>
      <c r="E81" s="171" t="str">
        <f>E7</f>
        <v>Oprava osvětlení a silnoproudých zařízení v žst. Rakšice</v>
      </c>
      <c r="F81" s="33"/>
      <c r="G81" s="33"/>
      <c r="H81" s="33"/>
      <c r="I81" s="137"/>
      <c r="J81" s="41"/>
      <c r="K81" s="41"/>
      <c r="L81" s="138"/>
      <c r="S81" s="39"/>
      <c r="T81" s="39"/>
      <c r="U81" s="39"/>
      <c r="V81" s="39"/>
      <c r="W81" s="39"/>
      <c r="X81" s="39"/>
      <c r="Y81" s="39"/>
      <c r="Z81" s="39"/>
      <c r="AA81" s="39"/>
      <c r="AB81" s="39"/>
      <c r="AC81" s="39"/>
      <c r="AD81" s="39"/>
      <c r="AE81" s="39"/>
    </row>
    <row r="82" s="2" customFormat="1" ht="12" customHeight="1">
      <c r="A82" s="39"/>
      <c r="B82" s="40"/>
      <c r="C82" s="33" t="s">
        <v>101</v>
      </c>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6.5" customHeight="1">
      <c r="A83" s="39"/>
      <c r="B83" s="40"/>
      <c r="C83" s="41"/>
      <c r="D83" s="41"/>
      <c r="E83" s="70" t="str">
        <f>E9</f>
        <v>D.1.5 - Stavební elektroinstalace</v>
      </c>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žst. Rakšice</v>
      </c>
      <c r="G85" s="41"/>
      <c r="H85" s="41"/>
      <c r="I85" s="141" t="s">
        <v>23</v>
      </c>
      <c r="J85" s="73" t="str">
        <f>IF(J12="","",J12)</f>
        <v>11. 5. 2020</v>
      </c>
      <c r="K85" s="41"/>
      <c r="L85" s="138"/>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Správa železnic, s.o., OŘ Brno</v>
      </c>
      <c r="G87" s="41"/>
      <c r="H87" s="41"/>
      <c r="I87" s="141" t="s">
        <v>31</v>
      </c>
      <c r="J87" s="37" t="str">
        <f>E21</f>
        <v xml:space="preserve"> </v>
      </c>
      <c r="K87" s="41"/>
      <c r="L87" s="138"/>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141" t="s">
        <v>34</v>
      </c>
      <c r="J88" s="37" t="str">
        <f>E24</f>
        <v>RPE, s.r.o.</v>
      </c>
      <c r="K88" s="41"/>
      <c r="L88" s="138"/>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11" customFormat="1" ht="29.28" customHeight="1">
      <c r="A90" s="191"/>
      <c r="B90" s="192"/>
      <c r="C90" s="193" t="s">
        <v>118</v>
      </c>
      <c r="D90" s="194" t="s">
        <v>57</v>
      </c>
      <c r="E90" s="194" t="s">
        <v>53</v>
      </c>
      <c r="F90" s="194" t="s">
        <v>54</v>
      </c>
      <c r="G90" s="194" t="s">
        <v>119</v>
      </c>
      <c r="H90" s="194" t="s">
        <v>120</v>
      </c>
      <c r="I90" s="195" t="s">
        <v>121</v>
      </c>
      <c r="J90" s="194" t="s">
        <v>105</v>
      </c>
      <c r="K90" s="196" t="s">
        <v>122</v>
      </c>
      <c r="L90" s="197"/>
      <c r="M90" s="93" t="s">
        <v>19</v>
      </c>
      <c r="N90" s="94" t="s">
        <v>42</v>
      </c>
      <c r="O90" s="94" t="s">
        <v>123</v>
      </c>
      <c r="P90" s="94" t="s">
        <v>124</v>
      </c>
      <c r="Q90" s="94" t="s">
        <v>125</v>
      </c>
      <c r="R90" s="94" t="s">
        <v>126</v>
      </c>
      <c r="S90" s="94" t="s">
        <v>127</v>
      </c>
      <c r="T90" s="95" t="s">
        <v>128</v>
      </c>
      <c r="U90" s="191"/>
      <c r="V90" s="191"/>
      <c r="W90" s="191"/>
      <c r="X90" s="191"/>
      <c r="Y90" s="191"/>
      <c r="Z90" s="191"/>
      <c r="AA90" s="191"/>
      <c r="AB90" s="191"/>
      <c r="AC90" s="191"/>
      <c r="AD90" s="191"/>
      <c r="AE90" s="191"/>
    </row>
    <row r="91" s="2" customFormat="1" ht="22.8" customHeight="1">
      <c r="A91" s="39"/>
      <c r="B91" s="40"/>
      <c r="C91" s="100" t="s">
        <v>129</v>
      </c>
      <c r="D91" s="41"/>
      <c r="E91" s="41"/>
      <c r="F91" s="41"/>
      <c r="G91" s="41"/>
      <c r="H91" s="41"/>
      <c r="I91" s="137"/>
      <c r="J91" s="198">
        <f>BK91</f>
        <v>0</v>
      </c>
      <c r="K91" s="41"/>
      <c r="L91" s="45"/>
      <c r="M91" s="96"/>
      <c r="N91" s="199"/>
      <c r="O91" s="97"/>
      <c r="P91" s="200">
        <f>P92+P109+P120+P162</f>
        <v>0</v>
      </c>
      <c r="Q91" s="97"/>
      <c r="R91" s="200">
        <f>R92+R109+R120+R162</f>
        <v>0.024150000000000001</v>
      </c>
      <c r="S91" s="97"/>
      <c r="T91" s="201">
        <f>T92+T109+T120+T162</f>
        <v>0</v>
      </c>
      <c r="U91" s="39"/>
      <c r="V91" s="39"/>
      <c r="W91" s="39"/>
      <c r="X91" s="39"/>
      <c r="Y91" s="39"/>
      <c r="Z91" s="39"/>
      <c r="AA91" s="39"/>
      <c r="AB91" s="39"/>
      <c r="AC91" s="39"/>
      <c r="AD91" s="39"/>
      <c r="AE91" s="39"/>
      <c r="AT91" s="18" t="s">
        <v>71</v>
      </c>
      <c r="AU91" s="18" t="s">
        <v>106</v>
      </c>
      <c r="BK91" s="202">
        <f>BK92+BK109+BK120+BK162</f>
        <v>0</v>
      </c>
    </row>
    <row r="92" s="12" customFormat="1" ht="25.92" customHeight="1">
      <c r="A92" s="12"/>
      <c r="B92" s="203"/>
      <c r="C92" s="204"/>
      <c r="D92" s="205" t="s">
        <v>71</v>
      </c>
      <c r="E92" s="206" t="s">
        <v>865</v>
      </c>
      <c r="F92" s="206" t="s">
        <v>865</v>
      </c>
      <c r="G92" s="204"/>
      <c r="H92" s="204"/>
      <c r="I92" s="207"/>
      <c r="J92" s="208">
        <f>BK92</f>
        <v>0</v>
      </c>
      <c r="K92" s="204"/>
      <c r="L92" s="209"/>
      <c r="M92" s="210"/>
      <c r="N92" s="211"/>
      <c r="O92" s="211"/>
      <c r="P92" s="212">
        <f>P93</f>
        <v>0</v>
      </c>
      <c r="Q92" s="211"/>
      <c r="R92" s="212">
        <f>R93</f>
        <v>0</v>
      </c>
      <c r="S92" s="211"/>
      <c r="T92" s="213">
        <f>T93</f>
        <v>0</v>
      </c>
      <c r="U92" s="12"/>
      <c r="V92" s="12"/>
      <c r="W92" s="12"/>
      <c r="X92" s="12"/>
      <c r="Y92" s="12"/>
      <c r="Z92" s="12"/>
      <c r="AA92" s="12"/>
      <c r="AB92" s="12"/>
      <c r="AC92" s="12"/>
      <c r="AD92" s="12"/>
      <c r="AE92" s="12"/>
      <c r="AR92" s="214" t="s">
        <v>80</v>
      </c>
      <c r="AT92" s="215" t="s">
        <v>71</v>
      </c>
      <c r="AU92" s="215" t="s">
        <v>72</v>
      </c>
      <c r="AY92" s="214" t="s">
        <v>133</v>
      </c>
      <c r="BK92" s="216">
        <f>BK93</f>
        <v>0</v>
      </c>
    </row>
    <row r="93" s="12" customFormat="1" ht="22.8" customHeight="1">
      <c r="A93" s="12"/>
      <c r="B93" s="203"/>
      <c r="C93" s="204"/>
      <c r="D93" s="205" t="s">
        <v>71</v>
      </c>
      <c r="E93" s="217" t="s">
        <v>956</v>
      </c>
      <c r="F93" s="217" t="s">
        <v>451</v>
      </c>
      <c r="G93" s="204"/>
      <c r="H93" s="204"/>
      <c r="I93" s="207"/>
      <c r="J93" s="218">
        <f>BK93</f>
        <v>0</v>
      </c>
      <c r="K93" s="204"/>
      <c r="L93" s="209"/>
      <c r="M93" s="210"/>
      <c r="N93" s="211"/>
      <c r="O93" s="211"/>
      <c r="P93" s="212">
        <f>P94+SUM(P95:P105)</f>
        <v>0</v>
      </c>
      <c r="Q93" s="211"/>
      <c r="R93" s="212">
        <f>R94+SUM(R95:R105)</f>
        <v>0</v>
      </c>
      <c r="S93" s="211"/>
      <c r="T93" s="213">
        <f>T94+SUM(T95:T105)</f>
        <v>0</v>
      </c>
      <c r="U93" s="12"/>
      <c r="V93" s="12"/>
      <c r="W93" s="12"/>
      <c r="X93" s="12"/>
      <c r="Y93" s="12"/>
      <c r="Z93" s="12"/>
      <c r="AA93" s="12"/>
      <c r="AB93" s="12"/>
      <c r="AC93" s="12"/>
      <c r="AD93" s="12"/>
      <c r="AE93" s="12"/>
      <c r="AR93" s="214" t="s">
        <v>80</v>
      </c>
      <c r="AT93" s="215" t="s">
        <v>71</v>
      </c>
      <c r="AU93" s="215" t="s">
        <v>80</v>
      </c>
      <c r="AY93" s="214" t="s">
        <v>133</v>
      </c>
      <c r="BK93" s="216">
        <f>BK94+SUM(BK95:BK105)</f>
        <v>0</v>
      </c>
    </row>
    <row r="94" s="2" customFormat="1" ht="21.75" customHeight="1">
      <c r="A94" s="39"/>
      <c r="B94" s="40"/>
      <c r="C94" s="219" t="s">
        <v>80</v>
      </c>
      <c r="D94" s="219" t="s">
        <v>136</v>
      </c>
      <c r="E94" s="220" t="s">
        <v>957</v>
      </c>
      <c r="F94" s="221" t="s">
        <v>958</v>
      </c>
      <c r="G94" s="222" t="s">
        <v>139</v>
      </c>
      <c r="H94" s="223">
        <v>4</v>
      </c>
      <c r="I94" s="224"/>
      <c r="J94" s="225">
        <f>ROUND(I94*H94,2)</f>
        <v>0</v>
      </c>
      <c r="K94" s="221" t="s">
        <v>140</v>
      </c>
      <c r="L94" s="45"/>
      <c r="M94" s="226" t="s">
        <v>19</v>
      </c>
      <c r="N94" s="227" t="s">
        <v>43</v>
      </c>
      <c r="O94" s="85"/>
      <c r="P94" s="228">
        <f>O94*H94</f>
        <v>0</v>
      </c>
      <c r="Q94" s="228">
        <v>0</v>
      </c>
      <c r="R94" s="228">
        <f>Q94*H94</f>
        <v>0</v>
      </c>
      <c r="S94" s="228">
        <v>0</v>
      </c>
      <c r="T94" s="229">
        <f>S94*H94</f>
        <v>0</v>
      </c>
      <c r="U94" s="39"/>
      <c r="V94" s="39"/>
      <c r="W94" s="39"/>
      <c r="X94" s="39"/>
      <c r="Y94" s="39"/>
      <c r="Z94" s="39"/>
      <c r="AA94" s="39"/>
      <c r="AB94" s="39"/>
      <c r="AC94" s="39"/>
      <c r="AD94" s="39"/>
      <c r="AE94" s="39"/>
      <c r="AR94" s="230" t="s">
        <v>141</v>
      </c>
      <c r="AT94" s="230" t="s">
        <v>136</v>
      </c>
      <c r="AU94" s="230" t="s">
        <v>82</v>
      </c>
      <c r="AY94" s="18" t="s">
        <v>133</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141</v>
      </c>
      <c r="BM94" s="230" t="s">
        <v>959</v>
      </c>
    </row>
    <row r="95" s="2" customFormat="1" ht="21.75" customHeight="1">
      <c r="A95" s="39"/>
      <c r="B95" s="40"/>
      <c r="C95" s="232" t="s">
        <v>82</v>
      </c>
      <c r="D95" s="232" t="s">
        <v>130</v>
      </c>
      <c r="E95" s="233" t="s">
        <v>960</v>
      </c>
      <c r="F95" s="234" t="s">
        <v>961</v>
      </c>
      <c r="G95" s="235" t="s">
        <v>139</v>
      </c>
      <c r="H95" s="236">
        <v>4</v>
      </c>
      <c r="I95" s="237"/>
      <c r="J95" s="238">
        <f>ROUND(I95*H95,2)</f>
        <v>0</v>
      </c>
      <c r="K95" s="234" t="s">
        <v>140</v>
      </c>
      <c r="L95" s="239"/>
      <c r="M95" s="240" t="s">
        <v>19</v>
      </c>
      <c r="N95" s="241" t="s">
        <v>43</v>
      </c>
      <c r="O95" s="85"/>
      <c r="P95" s="228">
        <f>O95*H95</f>
        <v>0</v>
      </c>
      <c r="Q95" s="228">
        <v>0</v>
      </c>
      <c r="R95" s="228">
        <f>Q95*H95</f>
        <v>0</v>
      </c>
      <c r="S95" s="228">
        <v>0</v>
      </c>
      <c r="T95" s="229">
        <f>S95*H95</f>
        <v>0</v>
      </c>
      <c r="U95" s="39"/>
      <c r="V95" s="39"/>
      <c r="W95" s="39"/>
      <c r="X95" s="39"/>
      <c r="Y95" s="39"/>
      <c r="Z95" s="39"/>
      <c r="AA95" s="39"/>
      <c r="AB95" s="39"/>
      <c r="AC95" s="39"/>
      <c r="AD95" s="39"/>
      <c r="AE95" s="39"/>
      <c r="AR95" s="230" t="s">
        <v>148</v>
      </c>
      <c r="AT95" s="230" t="s">
        <v>130</v>
      </c>
      <c r="AU95" s="230" t="s">
        <v>82</v>
      </c>
      <c r="AY95" s="18" t="s">
        <v>133</v>
      </c>
      <c r="BE95" s="231">
        <f>IF(N95="základní",J95,0)</f>
        <v>0</v>
      </c>
      <c r="BF95" s="231">
        <f>IF(N95="snížená",J95,0)</f>
        <v>0</v>
      </c>
      <c r="BG95" s="231">
        <f>IF(N95="zákl. přenesená",J95,0)</f>
        <v>0</v>
      </c>
      <c r="BH95" s="231">
        <f>IF(N95="sníž. přenesená",J95,0)</f>
        <v>0</v>
      </c>
      <c r="BI95" s="231">
        <f>IF(N95="nulová",J95,0)</f>
        <v>0</v>
      </c>
      <c r="BJ95" s="18" t="s">
        <v>80</v>
      </c>
      <c r="BK95" s="231">
        <f>ROUND(I95*H95,2)</f>
        <v>0</v>
      </c>
      <c r="BL95" s="18" t="s">
        <v>148</v>
      </c>
      <c r="BM95" s="230" t="s">
        <v>962</v>
      </c>
    </row>
    <row r="96" s="2" customFormat="1" ht="33" customHeight="1">
      <c r="A96" s="39"/>
      <c r="B96" s="40"/>
      <c r="C96" s="219" t="s">
        <v>132</v>
      </c>
      <c r="D96" s="219" t="s">
        <v>136</v>
      </c>
      <c r="E96" s="220" t="s">
        <v>963</v>
      </c>
      <c r="F96" s="221" t="s">
        <v>964</v>
      </c>
      <c r="G96" s="222" t="s">
        <v>139</v>
      </c>
      <c r="H96" s="223">
        <v>1</v>
      </c>
      <c r="I96" s="224"/>
      <c r="J96" s="225">
        <f>ROUND(I96*H96,2)</f>
        <v>0</v>
      </c>
      <c r="K96" s="221" t="s">
        <v>140</v>
      </c>
      <c r="L96" s="45"/>
      <c r="M96" s="226" t="s">
        <v>19</v>
      </c>
      <c r="N96" s="227" t="s">
        <v>43</v>
      </c>
      <c r="O96" s="85"/>
      <c r="P96" s="228">
        <f>O96*H96</f>
        <v>0</v>
      </c>
      <c r="Q96" s="228">
        <v>0</v>
      </c>
      <c r="R96" s="228">
        <f>Q96*H96</f>
        <v>0</v>
      </c>
      <c r="S96" s="228">
        <v>0</v>
      </c>
      <c r="T96" s="229">
        <f>S96*H96</f>
        <v>0</v>
      </c>
      <c r="U96" s="39"/>
      <c r="V96" s="39"/>
      <c r="W96" s="39"/>
      <c r="X96" s="39"/>
      <c r="Y96" s="39"/>
      <c r="Z96" s="39"/>
      <c r="AA96" s="39"/>
      <c r="AB96" s="39"/>
      <c r="AC96" s="39"/>
      <c r="AD96" s="39"/>
      <c r="AE96" s="39"/>
      <c r="AR96" s="230" t="s">
        <v>141</v>
      </c>
      <c r="AT96" s="230" t="s">
        <v>136</v>
      </c>
      <c r="AU96" s="230" t="s">
        <v>82</v>
      </c>
      <c r="AY96" s="18" t="s">
        <v>133</v>
      </c>
      <c r="BE96" s="231">
        <f>IF(N96="základní",J96,0)</f>
        <v>0</v>
      </c>
      <c r="BF96" s="231">
        <f>IF(N96="snížená",J96,0)</f>
        <v>0</v>
      </c>
      <c r="BG96" s="231">
        <f>IF(N96="zákl. přenesená",J96,0)</f>
        <v>0</v>
      </c>
      <c r="BH96" s="231">
        <f>IF(N96="sníž. přenesená",J96,0)</f>
        <v>0</v>
      </c>
      <c r="BI96" s="231">
        <f>IF(N96="nulová",J96,0)</f>
        <v>0</v>
      </c>
      <c r="BJ96" s="18" t="s">
        <v>80</v>
      </c>
      <c r="BK96" s="231">
        <f>ROUND(I96*H96,2)</f>
        <v>0</v>
      </c>
      <c r="BL96" s="18" t="s">
        <v>141</v>
      </c>
      <c r="BM96" s="230" t="s">
        <v>965</v>
      </c>
    </row>
    <row r="97" s="2" customFormat="1" ht="21.75" customHeight="1">
      <c r="A97" s="39"/>
      <c r="B97" s="40"/>
      <c r="C97" s="232" t="s">
        <v>150</v>
      </c>
      <c r="D97" s="232" t="s">
        <v>130</v>
      </c>
      <c r="E97" s="233" t="s">
        <v>966</v>
      </c>
      <c r="F97" s="234" t="s">
        <v>967</v>
      </c>
      <c r="G97" s="235" t="s">
        <v>139</v>
      </c>
      <c r="H97" s="236">
        <v>1</v>
      </c>
      <c r="I97" s="237"/>
      <c r="J97" s="238">
        <f>ROUND(I97*H97,2)</f>
        <v>0</v>
      </c>
      <c r="K97" s="234" t="s">
        <v>140</v>
      </c>
      <c r="L97" s="239"/>
      <c r="M97" s="240" t="s">
        <v>19</v>
      </c>
      <c r="N97" s="241" t="s">
        <v>43</v>
      </c>
      <c r="O97" s="85"/>
      <c r="P97" s="228">
        <f>O97*H97</f>
        <v>0</v>
      </c>
      <c r="Q97" s="228">
        <v>0</v>
      </c>
      <c r="R97" s="228">
        <f>Q97*H97</f>
        <v>0</v>
      </c>
      <c r="S97" s="228">
        <v>0</v>
      </c>
      <c r="T97" s="229">
        <f>S97*H97</f>
        <v>0</v>
      </c>
      <c r="U97" s="39"/>
      <c r="V97" s="39"/>
      <c r="W97" s="39"/>
      <c r="X97" s="39"/>
      <c r="Y97" s="39"/>
      <c r="Z97" s="39"/>
      <c r="AA97" s="39"/>
      <c r="AB97" s="39"/>
      <c r="AC97" s="39"/>
      <c r="AD97" s="39"/>
      <c r="AE97" s="39"/>
      <c r="AR97" s="230" t="s">
        <v>148</v>
      </c>
      <c r="AT97" s="230" t="s">
        <v>130</v>
      </c>
      <c r="AU97" s="230" t="s">
        <v>82</v>
      </c>
      <c r="AY97" s="18" t="s">
        <v>133</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148</v>
      </c>
      <c r="BM97" s="230" t="s">
        <v>968</v>
      </c>
    </row>
    <row r="98" s="2" customFormat="1" ht="21.75" customHeight="1">
      <c r="A98" s="39"/>
      <c r="B98" s="40"/>
      <c r="C98" s="219" t="s">
        <v>156</v>
      </c>
      <c r="D98" s="219" t="s">
        <v>136</v>
      </c>
      <c r="E98" s="220" t="s">
        <v>969</v>
      </c>
      <c r="F98" s="221" t="s">
        <v>970</v>
      </c>
      <c r="G98" s="222" t="s">
        <v>259</v>
      </c>
      <c r="H98" s="223">
        <v>100</v>
      </c>
      <c r="I98" s="224"/>
      <c r="J98" s="225">
        <f>ROUND(I98*H98,2)</f>
        <v>0</v>
      </c>
      <c r="K98" s="221" t="s">
        <v>140</v>
      </c>
      <c r="L98" s="45"/>
      <c r="M98" s="226" t="s">
        <v>19</v>
      </c>
      <c r="N98" s="227" t="s">
        <v>43</v>
      </c>
      <c r="O98" s="85"/>
      <c r="P98" s="228">
        <f>O98*H98</f>
        <v>0</v>
      </c>
      <c r="Q98" s="228">
        <v>0</v>
      </c>
      <c r="R98" s="228">
        <f>Q98*H98</f>
        <v>0</v>
      </c>
      <c r="S98" s="228">
        <v>0</v>
      </c>
      <c r="T98" s="229">
        <f>S98*H98</f>
        <v>0</v>
      </c>
      <c r="U98" s="39"/>
      <c r="V98" s="39"/>
      <c r="W98" s="39"/>
      <c r="X98" s="39"/>
      <c r="Y98" s="39"/>
      <c r="Z98" s="39"/>
      <c r="AA98" s="39"/>
      <c r="AB98" s="39"/>
      <c r="AC98" s="39"/>
      <c r="AD98" s="39"/>
      <c r="AE98" s="39"/>
      <c r="AR98" s="230" t="s">
        <v>141</v>
      </c>
      <c r="AT98" s="230" t="s">
        <v>136</v>
      </c>
      <c r="AU98" s="230" t="s">
        <v>82</v>
      </c>
      <c r="AY98" s="18" t="s">
        <v>133</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141</v>
      </c>
      <c r="BM98" s="230" t="s">
        <v>971</v>
      </c>
    </row>
    <row r="99" s="2" customFormat="1" ht="21.75" customHeight="1">
      <c r="A99" s="39"/>
      <c r="B99" s="40"/>
      <c r="C99" s="232" t="s">
        <v>160</v>
      </c>
      <c r="D99" s="232" t="s">
        <v>130</v>
      </c>
      <c r="E99" s="233" t="s">
        <v>972</v>
      </c>
      <c r="F99" s="234" t="s">
        <v>973</v>
      </c>
      <c r="G99" s="235" t="s">
        <v>259</v>
      </c>
      <c r="H99" s="236">
        <v>100</v>
      </c>
      <c r="I99" s="237"/>
      <c r="J99" s="238">
        <f>ROUND(I99*H99,2)</f>
        <v>0</v>
      </c>
      <c r="K99" s="234" t="s">
        <v>140</v>
      </c>
      <c r="L99" s="239"/>
      <c r="M99" s="240" t="s">
        <v>19</v>
      </c>
      <c r="N99" s="241" t="s">
        <v>43</v>
      </c>
      <c r="O99" s="85"/>
      <c r="P99" s="228">
        <f>O99*H99</f>
        <v>0</v>
      </c>
      <c r="Q99" s="228">
        <v>0</v>
      </c>
      <c r="R99" s="228">
        <f>Q99*H99</f>
        <v>0</v>
      </c>
      <c r="S99" s="228">
        <v>0</v>
      </c>
      <c r="T99" s="229">
        <f>S99*H99</f>
        <v>0</v>
      </c>
      <c r="U99" s="39"/>
      <c r="V99" s="39"/>
      <c r="W99" s="39"/>
      <c r="X99" s="39"/>
      <c r="Y99" s="39"/>
      <c r="Z99" s="39"/>
      <c r="AA99" s="39"/>
      <c r="AB99" s="39"/>
      <c r="AC99" s="39"/>
      <c r="AD99" s="39"/>
      <c r="AE99" s="39"/>
      <c r="AR99" s="230" t="s">
        <v>148</v>
      </c>
      <c r="AT99" s="230" t="s">
        <v>130</v>
      </c>
      <c r="AU99" s="230" t="s">
        <v>82</v>
      </c>
      <c r="AY99" s="18" t="s">
        <v>133</v>
      </c>
      <c r="BE99" s="231">
        <f>IF(N99="základní",J99,0)</f>
        <v>0</v>
      </c>
      <c r="BF99" s="231">
        <f>IF(N99="snížená",J99,0)</f>
        <v>0</v>
      </c>
      <c r="BG99" s="231">
        <f>IF(N99="zákl. přenesená",J99,0)</f>
        <v>0</v>
      </c>
      <c r="BH99" s="231">
        <f>IF(N99="sníž. přenesená",J99,0)</f>
        <v>0</v>
      </c>
      <c r="BI99" s="231">
        <f>IF(N99="nulová",J99,0)</f>
        <v>0</v>
      </c>
      <c r="BJ99" s="18" t="s">
        <v>80</v>
      </c>
      <c r="BK99" s="231">
        <f>ROUND(I99*H99,2)</f>
        <v>0</v>
      </c>
      <c r="BL99" s="18" t="s">
        <v>148</v>
      </c>
      <c r="BM99" s="230" t="s">
        <v>974</v>
      </c>
    </row>
    <row r="100" s="2" customFormat="1" ht="33" customHeight="1">
      <c r="A100" s="39"/>
      <c r="B100" s="40"/>
      <c r="C100" s="219" t="s">
        <v>164</v>
      </c>
      <c r="D100" s="219" t="s">
        <v>136</v>
      </c>
      <c r="E100" s="220" t="s">
        <v>975</v>
      </c>
      <c r="F100" s="221" t="s">
        <v>976</v>
      </c>
      <c r="G100" s="222" t="s">
        <v>139</v>
      </c>
      <c r="H100" s="223">
        <v>1</v>
      </c>
      <c r="I100" s="224"/>
      <c r="J100" s="225">
        <f>ROUND(I100*H100,2)</f>
        <v>0</v>
      </c>
      <c r="K100" s="221" t="s">
        <v>140</v>
      </c>
      <c r="L100" s="45"/>
      <c r="M100" s="226" t="s">
        <v>19</v>
      </c>
      <c r="N100" s="227" t="s">
        <v>43</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141</v>
      </c>
      <c r="AT100" s="230" t="s">
        <v>136</v>
      </c>
      <c r="AU100" s="230" t="s">
        <v>82</v>
      </c>
      <c r="AY100" s="18" t="s">
        <v>133</v>
      </c>
      <c r="BE100" s="231">
        <f>IF(N100="základní",J100,0)</f>
        <v>0</v>
      </c>
      <c r="BF100" s="231">
        <f>IF(N100="snížená",J100,0)</f>
        <v>0</v>
      </c>
      <c r="BG100" s="231">
        <f>IF(N100="zákl. přenesená",J100,0)</f>
        <v>0</v>
      </c>
      <c r="BH100" s="231">
        <f>IF(N100="sníž. přenesená",J100,0)</f>
        <v>0</v>
      </c>
      <c r="BI100" s="231">
        <f>IF(N100="nulová",J100,0)</f>
        <v>0</v>
      </c>
      <c r="BJ100" s="18" t="s">
        <v>80</v>
      </c>
      <c r="BK100" s="231">
        <f>ROUND(I100*H100,2)</f>
        <v>0</v>
      </c>
      <c r="BL100" s="18" t="s">
        <v>141</v>
      </c>
      <c r="BM100" s="230" t="s">
        <v>977</v>
      </c>
    </row>
    <row r="101" s="2" customFormat="1" ht="21.75" customHeight="1">
      <c r="A101" s="39"/>
      <c r="B101" s="40"/>
      <c r="C101" s="232" t="s">
        <v>168</v>
      </c>
      <c r="D101" s="232" t="s">
        <v>130</v>
      </c>
      <c r="E101" s="233" t="s">
        <v>978</v>
      </c>
      <c r="F101" s="234" t="s">
        <v>979</v>
      </c>
      <c r="G101" s="235" t="s">
        <v>139</v>
      </c>
      <c r="H101" s="236">
        <v>1</v>
      </c>
      <c r="I101" s="237"/>
      <c r="J101" s="238">
        <f>ROUND(I101*H101,2)</f>
        <v>0</v>
      </c>
      <c r="K101" s="234" t="s">
        <v>140</v>
      </c>
      <c r="L101" s="239"/>
      <c r="M101" s="240" t="s">
        <v>19</v>
      </c>
      <c r="N101" s="241" t="s">
        <v>43</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148</v>
      </c>
      <c r="AT101" s="230" t="s">
        <v>130</v>
      </c>
      <c r="AU101" s="230" t="s">
        <v>82</v>
      </c>
      <c r="AY101" s="18" t="s">
        <v>133</v>
      </c>
      <c r="BE101" s="231">
        <f>IF(N101="základní",J101,0)</f>
        <v>0</v>
      </c>
      <c r="BF101" s="231">
        <f>IF(N101="snížená",J101,0)</f>
        <v>0</v>
      </c>
      <c r="BG101" s="231">
        <f>IF(N101="zákl. přenesená",J101,0)</f>
        <v>0</v>
      </c>
      <c r="BH101" s="231">
        <f>IF(N101="sníž. přenesená",J101,0)</f>
        <v>0</v>
      </c>
      <c r="BI101" s="231">
        <f>IF(N101="nulová",J101,0)</f>
        <v>0</v>
      </c>
      <c r="BJ101" s="18" t="s">
        <v>80</v>
      </c>
      <c r="BK101" s="231">
        <f>ROUND(I101*H101,2)</f>
        <v>0</v>
      </c>
      <c r="BL101" s="18" t="s">
        <v>148</v>
      </c>
      <c r="BM101" s="230" t="s">
        <v>980</v>
      </c>
    </row>
    <row r="102" s="2" customFormat="1" ht="33" customHeight="1">
      <c r="A102" s="39"/>
      <c r="B102" s="40"/>
      <c r="C102" s="219" t="s">
        <v>170</v>
      </c>
      <c r="D102" s="219" t="s">
        <v>136</v>
      </c>
      <c r="E102" s="220" t="s">
        <v>981</v>
      </c>
      <c r="F102" s="221" t="s">
        <v>982</v>
      </c>
      <c r="G102" s="222" t="s">
        <v>139</v>
      </c>
      <c r="H102" s="223">
        <v>5</v>
      </c>
      <c r="I102" s="224"/>
      <c r="J102" s="225">
        <f>ROUND(I102*H102,2)</f>
        <v>0</v>
      </c>
      <c r="K102" s="221" t="s">
        <v>140</v>
      </c>
      <c r="L102" s="45"/>
      <c r="M102" s="226" t="s">
        <v>19</v>
      </c>
      <c r="N102" s="227"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141</v>
      </c>
      <c r="AT102" s="230" t="s">
        <v>136</v>
      </c>
      <c r="AU102" s="230" t="s">
        <v>82</v>
      </c>
      <c r="AY102" s="18" t="s">
        <v>133</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141</v>
      </c>
      <c r="BM102" s="230" t="s">
        <v>983</v>
      </c>
    </row>
    <row r="103" s="2" customFormat="1" ht="21.75" customHeight="1">
      <c r="A103" s="39"/>
      <c r="B103" s="40"/>
      <c r="C103" s="219" t="s">
        <v>174</v>
      </c>
      <c r="D103" s="219" t="s">
        <v>136</v>
      </c>
      <c r="E103" s="220" t="s">
        <v>984</v>
      </c>
      <c r="F103" s="221" t="s">
        <v>985</v>
      </c>
      <c r="G103" s="222" t="s">
        <v>139</v>
      </c>
      <c r="H103" s="223">
        <v>5</v>
      </c>
      <c r="I103" s="224"/>
      <c r="J103" s="225">
        <f>ROUND(I103*H103,2)</f>
        <v>0</v>
      </c>
      <c r="K103" s="221" t="s">
        <v>140</v>
      </c>
      <c r="L103" s="45"/>
      <c r="M103" s="226" t="s">
        <v>19</v>
      </c>
      <c r="N103" s="227" t="s">
        <v>43</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141</v>
      </c>
      <c r="AT103" s="230" t="s">
        <v>136</v>
      </c>
      <c r="AU103" s="230" t="s">
        <v>82</v>
      </c>
      <c r="AY103" s="18" t="s">
        <v>133</v>
      </c>
      <c r="BE103" s="231">
        <f>IF(N103="základní",J103,0)</f>
        <v>0</v>
      </c>
      <c r="BF103" s="231">
        <f>IF(N103="snížená",J103,0)</f>
        <v>0</v>
      </c>
      <c r="BG103" s="231">
        <f>IF(N103="zákl. přenesená",J103,0)</f>
        <v>0</v>
      </c>
      <c r="BH103" s="231">
        <f>IF(N103="sníž. přenesená",J103,0)</f>
        <v>0</v>
      </c>
      <c r="BI103" s="231">
        <f>IF(N103="nulová",J103,0)</f>
        <v>0</v>
      </c>
      <c r="BJ103" s="18" t="s">
        <v>80</v>
      </c>
      <c r="BK103" s="231">
        <f>ROUND(I103*H103,2)</f>
        <v>0</v>
      </c>
      <c r="BL103" s="18" t="s">
        <v>141</v>
      </c>
      <c r="BM103" s="230" t="s">
        <v>986</v>
      </c>
    </row>
    <row r="104" s="2" customFormat="1" ht="21.75" customHeight="1">
      <c r="A104" s="39"/>
      <c r="B104" s="40"/>
      <c r="C104" s="232" t="s">
        <v>178</v>
      </c>
      <c r="D104" s="232" t="s">
        <v>130</v>
      </c>
      <c r="E104" s="233" t="s">
        <v>987</v>
      </c>
      <c r="F104" s="234" t="s">
        <v>988</v>
      </c>
      <c r="G104" s="235" t="s">
        <v>139</v>
      </c>
      <c r="H104" s="236">
        <v>5</v>
      </c>
      <c r="I104" s="237"/>
      <c r="J104" s="238">
        <f>ROUND(I104*H104,2)</f>
        <v>0</v>
      </c>
      <c r="K104" s="234" t="s">
        <v>140</v>
      </c>
      <c r="L104" s="239"/>
      <c r="M104" s="240" t="s">
        <v>19</v>
      </c>
      <c r="N104" s="241" t="s">
        <v>43</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141</v>
      </c>
      <c r="AT104" s="230" t="s">
        <v>130</v>
      </c>
      <c r="AU104" s="230" t="s">
        <v>82</v>
      </c>
      <c r="AY104" s="18" t="s">
        <v>133</v>
      </c>
      <c r="BE104" s="231">
        <f>IF(N104="základní",J104,0)</f>
        <v>0</v>
      </c>
      <c r="BF104" s="231">
        <f>IF(N104="snížená",J104,0)</f>
        <v>0</v>
      </c>
      <c r="BG104" s="231">
        <f>IF(N104="zákl. přenesená",J104,0)</f>
        <v>0</v>
      </c>
      <c r="BH104" s="231">
        <f>IF(N104="sníž. přenesená",J104,0)</f>
        <v>0</v>
      </c>
      <c r="BI104" s="231">
        <f>IF(N104="nulová",J104,0)</f>
        <v>0</v>
      </c>
      <c r="BJ104" s="18" t="s">
        <v>80</v>
      </c>
      <c r="BK104" s="231">
        <f>ROUND(I104*H104,2)</f>
        <v>0</v>
      </c>
      <c r="BL104" s="18" t="s">
        <v>141</v>
      </c>
      <c r="BM104" s="230" t="s">
        <v>989</v>
      </c>
    </row>
    <row r="105" s="12" customFormat="1" ht="20.88" customHeight="1">
      <c r="A105" s="12"/>
      <c r="B105" s="203"/>
      <c r="C105" s="204"/>
      <c r="D105" s="205" t="s">
        <v>71</v>
      </c>
      <c r="E105" s="217" t="s">
        <v>990</v>
      </c>
      <c r="F105" s="217" t="s">
        <v>135</v>
      </c>
      <c r="G105" s="204"/>
      <c r="H105" s="204"/>
      <c r="I105" s="207"/>
      <c r="J105" s="218">
        <f>BK105</f>
        <v>0</v>
      </c>
      <c r="K105" s="204"/>
      <c r="L105" s="209"/>
      <c r="M105" s="210"/>
      <c r="N105" s="211"/>
      <c r="O105" s="211"/>
      <c r="P105" s="212">
        <f>SUM(P106:P108)</f>
        <v>0</v>
      </c>
      <c r="Q105" s="211"/>
      <c r="R105" s="212">
        <f>SUM(R106:R108)</f>
        <v>0</v>
      </c>
      <c r="S105" s="211"/>
      <c r="T105" s="213">
        <f>SUM(T106:T108)</f>
        <v>0</v>
      </c>
      <c r="U105" s="12"/>
      <c r="V105" s="12"/>
      <c r="W105" s="12"/>
      <c r="X105" s="12"/>
      <c r="Y105" s="12"/>
      <c r="Z105" s="12"/>
      <c r="AA105" s="12"/>
      <c r="AB105" s="12"/>
      <c r="AC105" s="12"/>
      <c r="AD105" s="12"/>
      <c r="AE105" s="12"/>
      <c r="AR105" s="214" t="s">
        <v>80</v>
      </c>
      <c r="AT105" s="215" t="s">
        <v>71</v>
      </c>
      <c r="AU105" s="215" t="s">
        <v>82</v>
      </c>
      <c r="AY105" s="214" t="s">
        <v>133</v>
      </c>
      <c r="BK105" s="216">
        <f>SUM(BK106:BK108)</f>
        <v>0</v>
      </c>
    </row>
    <row r="106" s="2" customFormat="1" ht="33" customHeight="1">
      <c r="A106" s="39"/>
      <c r="B106" s="40"/>
      <c r="C106" s="219" t="s">
        <v>182</v>
      </c>
      <c r="D106" s="219" t="s">
        <v>136</v>
      </c>
      <c r="E106" s="220" t="s">
        <v>991</v>
      </c>
      <c r="F106" s="221" t="s">
        <v>992</v>
      </c>
      <c r="G106" s="222" t="s">
        <v>139</v>
      </c>
      <c r="H106" s="223">
        <v>3</v>
      </c>
      <c r="I106" s="224"/>
      <c r="J106" s="225">
        <f>ROUND(I106*H106,2)</f>
        <v>0</v>
      </c>
      <c r="K106" s="221" t="s">
        <v>140</v>
      </c>
      <c r="L106" s="45"/>
      <c r="M106" s="226" t="s">
        <v>19</v>
      </c>
      <c r="N106" s="227" t="s">
        <v>43</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141</v>
      </c>
      <c r="AT106" s="230" t="s">
        <v>136</v>
      </c>
      <c r="AU106" s="230" t="s">
        <v>132</v>
      </c>
      <c r="AY106" s="18" t="s">
        <v>133</v>
      </c>
      <c r="BE106" s="231">
        <f>IF(N106="základní",J106,0)</f>
        <v>0</v>
      </c>
      <c r="BF106" s="231">
        <f>IF(N106="snížená",J106,0)</f>
        <v>0</v>
      </c>
      <c r="BG106" s="231">
        <f>IF(N106="zákl. přenesená",J106,0)</f>
        <v>0</v>
      </c>
      <c r="BH106" s="231">
        <f>IF(N106="sníž. přenesená",J106,0)</f>
        <v>0</v>
      </c>
      <c r="BI106" s="231">
        <f>IF(N106="nulová",J106,0)</f>
        <v>0</v>
      </c>
      <c r="BJ106" s="18" t="s">
        <v>80</v>
      </c>
      <c r="BK106" s="231">
        <f>ROUND(I106*H106,2)</f>
        <v>0</v>
      </c>
      <c r="BL106" s="18" t="s">
        <v>141</v>
      </c>
      <c r="BM106" s="230" t="s">
        <v>993</v>
      </c>
    </row>
    <row r="107" s="2" customFormat="1" ht="21.75" customHeight="1">
      <c r="A107" s="39"/>
      <c r="B107" s="40"/>
      <c r="C107" s="219" t="s">
        <v>186</v>
      </c>
      <c r="D107" s="219" t="s">
        <v>136</v>
      </c>
      <c r="E107" s="220" t="s">
        <v>994</v>
      </c>
      <c r="F107" s="221" t="s">
        <v>995</v>
      </c>
      <c r="G107" s="222" t="s">
        <v>139</v>
      </c>
      <c r="H107" s="223">
        <v>7</v>
      </c>
      <c r="I107" s="224"/>
      <c r="J107" s="225">
        <f>ROUND(I107*H107,2)</f>
        <v>0</v>
      </c>
      <c r="K107" s="221" t="s">
        <v>140</v>
      </c>
      <c r="L107" s="45"/>
      <c r="M107" s="226" t="s">
        <v>19</v>
      </c>
      <c r="N107" s="227" t="s">
        <v>43</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150</v>
      </c>
      <c r="AT107" s="230" t="s">
        <v>136</v>
      </c>
      <c r="AU107" s="230" t="s">
        <v>132</v>
      </c>
      <c r="AY107" s="18" t="s">
        <v>133</v>
      </c>
      <c r="BE107" s="231">
        <f>IF(N107="základní",J107,0)</f>
        <v>0</v>
      </c>
      <c r="BF107" s="231">
        <f>IF(N107="snížená",J107,0)</f>
        <v>0</v>
      </c>
      <c r="BG107" s="231">
        <f>IF(N107="zákl. přenesená",J107,0)</f>
        <v>0</v>
      </c>
      <c r="BH107" s="231">
        <f>IF(N107="sníž. přenesená",J107,0)</f>
        <v>0</v>
      </c>
      <c r="BI107" s="231">
        <f>IF(N107="nulová",J107,0)</f>
        <v>0</v>
      </c>
      <c r="BJ107" s="18" t="s">
        <v>80</v>
      </c>
      <c r="BK107" s="231">
        <f>ROUND(I107*H107,2)</f>
        <v>0</v>
      </c>
      <c r="BL107" s="18" t="s">
        <v>150</v>
      </c>
      <c r="BM107" s="230" t="s">
        <v>996</v>
      </c>
    </row>
    <row r="108" s="2" customFormat="1" ht="21.75" customHeight="1">
      <c r="A108" s="39"/>
      <c r="B108" s="40"/>
      <c r="C108" s="232" t="s">
        <v>190</v>
      </c>
      <c r="D108" s="232" t="s">
        <v>130</v>
      </c>
      <c r="E108" s="233" t="s">
        <v>997</v>
      </c>
      <c r="F108" s="234" t="s">
        <v>998</v>
      </c>
      <c r="G108" s="235" t="s">
        <v>139</v>
      </c>
      <c r="H108" s="236">
        <v>7</v>
      </c>
      <c r="I108" s="237"/>
      <c r="J108" s="238">
        <f>ROUND(I108*H108,2)</f>
        <v>0</v>
      </c>
      <c r="K108" s="234" t="s">
        <v>140</v>
      </c>
      <c r="L108" s="239"/>
      <c r="M108" s="240" t="s">
        <v>19</v>
      </c>
      <c r="N108" s="241" t="s">
        <v>43</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148</v>
      </c>
      <c r="AT108" s="230" t="s">
        <v>130</v>
      </c>
      <c r="AU108" s="230" t="s">
        <v>132</v>
      </c>
      <c r="AY108" s="18" t="s">
        <v>133</v>
      </c>
      <c r="BE108" s="231">
        <f>IF(N108="základní",J108,0)</f>
        <v>0</v>
      </c>
      <c r="BF108" s="231">
        <f>IF(N108="snížená",J108,0)</f>
        <v>0</v>
      </c>
      <c r="BG108" s="231">
        <f>IF(N108="zákl. přenesená",J108,0)</f>
        <v>0</v>
      </c>
      <c r="BH108" s="231">
        <f>IF(N108="sníž. přenesená",J108,0)</f>
        <v>0</v>
      </c>
      <c r="BI108" s="231">
        <f>IF(N108="nulová",J108,0)</f>
        <v>0</v>
      </c>
      <c r="BJ108" s="18" t="s">
        <v>80</v>
      </c>
      <c r="BK108" s="231">
        <f>ROUND(I108*H108,2)</f>
        <v>0</v>
      </c>
      <c r="BL108" s="18" t="s">
        <v>148</v>
      </c>
      <c r="BM108" s="230" t="s">
        <v>999</v>
      </c>
    </row>
    <row r="109" s="12" customFormat="1" ht="25.92" customHeight="1">
      <c r="A109" s="12"/>
      <c r="B109" s="203"/>
      <c r="C109" s="204"/>
      <c r="D109" s="205" t="s">
        <v>71</v>
      </c>
      <c r="E109" s="206" t="s">
        <v>130</v>
      </c>
      <c r="F109" s="206" t="s">
        <v>131</v>
      </c>
      <c r="G109" s="204"/>
      <c r="H109" s="204"/>
      <c r="I109" s="207"/>
      <c r="J109" s="208">
        <f>BK109</f>
        <v>0</v>
      </c>
      <c r="K109" s="204"/>
      <c r="L109" s="209"/>
      <c r="M109" s="210"/>
      <c r="N109" s="211"/>
      <c r="O109" s="211"/>
      <c r="P109" s="212">
        <f>P110+P112</f>
        <v>0</v>
      </c>
      <c r="Q109" s="211"/>
      <c r="R109" s="212">
        <f>R110+R112</f>
        <v>0.024</v>
      </c>
      <c r="S109" s="211"/>
      <c r="T109" s="213">
        <f>T110+T112</f>
        <v>0</v>
      </c>
      <c r="U109" s="12"/>
      <c r="V109" s="12"/>
      <c r="W109" s="12"/>
      <c r="X109" s="12"/>
      <c r="Y109" s="12"/>
      <c r="Z109" s="12"/>
      <c r="AA109" s="12"/>
      <c r="AB109" s="12"/>
      <c r="AC109" s="12"/>
      <c r="AD109" s="12"/>
      <c r="AE109" s="12"/>
      <c r="AR109" s="214" t="s">
        <v>80</v>
      </c>
      <c r="AT109" s="215" t="s">
        <v>71</v>
      </c>
      <c r="AU109" s="215" t="s">
        <v>72</v>
      </c>
      <c r="AY109" s="214" t="s">
        <v>133</v>
      </c>
      <c r="BK109" s="216">
        <f>BK110+BK112</f>
        <v>0</v>
      </c>
    </row>
    <row r="110" s="12" customFormat="1" ht="22.8" customHeight="1">
      <c r="A110" s="12"/>
      <c r="B110" s="203"/>
      <c r="C110" s="204"/>
      <c r="D110" s="205" t="s">
        <v>71</v>
      </c>
      <c r="E110" s="217" t="s">
        <v>1000</v>
      </c>
      <c r="F110" s="217" t="s">
        <v>1000</v>
      </c>
      <c r="G110" s="204"/>
      <c r="H110" s="204"/>
      <c r="I110" s="207"/>
      <c r="J110" s="218">
        <f>BK110</f>
        <v>0</v>
      </c>
      <c r="K110" s="204"/>
      <c r="L110" s="209"/>
      <c r="M110" s="210"/>
      <c r="N110" s="211"/>
      <c r="O110" s="211"/>
      <c r="P110" s="212">
        <f>P111</f>
        <v>0</v>
      </c>
      <c r="Q110" s="211"/>
      <c r="R110" s="212">
        <f>R111</f>
        <v>0</v>
      </c>
      <c r="S110" s="211"/>
      <c r="T110" s="213">
        <f>T111</f>
        <v>0</v>
      </c>
      <c r="U110" s="12"/>
      <c r="V110" s="12"/>
      <c r="W110" s="12"/>
      <c r="X110" s="12"/>
      <c r="Y110" s="12"/>
      <c r="Z110" s="12"/>
      <c r="AA110" s="12"/>
      <c r="AB110" s="12"/>
      <c r="AC110" s="12"/>
      <c r="AD110" s="12"/>
      <c r="AE110" s="12"/>
      <c r="AR110" s="214" t="s">
        <v>80</v>
      </c>
      <c r="AT110" s="215" t="s">
        <v>71</v>
      </c>
      <c r="AU110" s="215" t="s">
        <v>80</v>
      </c>
      <c r="AY110" s="214" t="s">
        <v>133</v>
      </c>
      <c r="BK110" s="216">
        <f>BK111</f>
        <v>0</v>
      </c>
    </row>
    <row r="111" s="2" customFormat="1" ht="21.75" customHeight="1">
      <c r="A111" s="39"/>
      <c r="B111" s="40"/>
      <c r="C111" s="232" t="s">
        <v>8</v>
      </c>
      <c r="D111" s="232" t="s">
        <v>130</v>
      </c>
      <c r="E111" s="233" t="s">
        <v>437</v>
      </c>
      <c r="F111" s="234" t="s">
        <v>438</v>
      </c>
      <c r="G111" s="235" t="s">
        <v>259</v>
      </c>
      <c r="H111" s="236">
        <v>150</v>
      </c>
      <c r="I111" s="237"/>
      <c r="J111" s="238">
        <f>ROUND(I111*H111,2)</f>
        <v>0</v>
      </c>
      <c r="K111" s="234" t="s">
        <v>140</v>
      </c>
      <c r="L111" s="239"/>
      <c r="M111" s="240" t="s">
        <v>19</v>
      </c>
      <c r="N111" s="241" t="s">
        <v>43</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439</v>
      </c>
      <c r="AT111" s="230" t="s">
        <v>130</v>
      </c>
      <c r="AU111" s="230" t="s">
        <v>82</v>
      </c>
      <c r="AY111" s="18" t="s">
        <v>133</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203</v>
      </c>
      <c r="BM111" s="230" t="s">
        <v>1001</v>
      </c>
    </row>
    <row r="112" s="12" customFormat="1" ht="22.8" customHeight="1">
      <c r="A112" s="12"/>
      <c r="B112" s="203"/>
      <c r="C112" s="204"/>
      <c r="D112" s="205" t="s">
        <v>71</v>
      </c>
      <c r="E112" s="217" t="s">
        <v>197</v>
      </c>
      <c r="F112" s="217" t="s">
        <v>198</v>
      </c>
      <c r="G112" s="204"/>
      <c r="H112" s="204"/>
      <c r="I112" s="207"/>
      <c r="J112" s="218">
        <f>BK112</f>
        <v>0</v>
      </c>
      <c r="K112" s="204"/>
      <c r="L112" s="209"/>
      <c r="M112" s="210"/>
      <c r="N112" s="211"/>
      <c r="O112" s="211"/>
      <c r="P112" s="212">
        <f>SUM(P113:P119)</f>
        <v>0</v>
      </c>
      <c r="Q112" s="211"/>
      <c r="R112" s="212">
        <f>SUM(R113:R119)</f>
        <v>0.024</v>
      </c>
      <c r="S112" s="211"/>
      <c r="T112" s="213">
        <f>SUM(T113:T119)</f>
        <v>0</v>
      </c>
      <c r="U112" s="12"/>
      <c r="V112" s="12"/>
      <c r="W112" s="12"/>
      <c r="X112" s="12"/>
      <c r="Y112" s="12"/>
      <c r="Z112" s="12"/>
      <c r="AA112" s="12"/>
      <c r="AB112" s="12"/>
      <c r="AC112" s="12"/>
      <c r="AD112" s="12"/>
      <c r="AE112" s="12"/>
      <c r="AR112" s="214" t="s">
        <v>132</v>
      </c>
      <c r="AT112" s="215" t="s">
        <v>71</v>
      </c>
      <c r="AU112" s="215" t="s">
        <v>80</v>
      </c>
      <c r="AY112" s="214" t="s">
        <v>133</v>
      </c>
      <c r="BK112" s="216">
        <f>SUM(BK113:BK119)</f>
        <v>0</v>
      </c>
    </row>
    <row r="113" s="2" customFormat="1" ht="33" customHeight="1">
      <c r="A113" s="39"/>
      <c r="B113" s="40"/>
      <c r="C113" s="219" t="s">
        <v>199</v>
      </c>
      <c r="D113" s="219" t="s">
        <v>136</v>
      </c>
      <c r="E113" s="220" t="s">
        <v>399</v>
      </c>
      <c r="F113" s="221" t="s">
        <v>400</v>
      </c>
      <c r="G113" s="222" t="s">
        <v>259</v>
      </c>
      <c r="H113" s="223">
        <v>30</v>
      </c>
      <c r="I113" s="224"/>
      <c r="J113" s="225">
        <f>ROUND(I113*H113,2)</f>
        <v>0</v>
      </c>
      <c r="K113" s="221" t="s">
        <v>202</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203</v>
      </c>
      <c r="AT113" s="230" t="s">
        <v>136</v>
      </c>
      <c r="AU113" s="230" t="s">
        <v>82</v>
      </c>
      <c r="AY113" s="18" t="s">
        <v>133</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203</v>
      </c>
      <c r="BM113" s="230" t="s">
        <v>1002</v>
      </c>
    </row>
    <row r="114" s="2" customFormat="1">
      <c r="A114" s="39"/>
      <c r="B114" s="40"/>
      <c r="C114" s="41"/>
      <c r="D114" s="242" t="s">
        <v>205</v>
      </c>
      <c r="E114" s="41"/>
      <c r="F114" s="243" t="s">
        <v>402</v>
      </c>
      <c r="G114" s="41"/>
      <c r="H114" s="41"/>
      <c r="I114" s="137"/>
      <c r="J114" s="41"/>
      <c r="K114" s="41"/>
      <c r="L114" s="45"/>
      <c r="M114" s="244"/>
      <c r="N114" s="245"/>
      <c r="O114" s="85"/>
      <c r="P114" s="85"/>
      <c r="Q114" s="85"/>
      <c r="R114" s="85"/>
      <c r="S114" s="85"/>
      <c r="T114" s="86"/>
      <c r="U114" s="39"/>
      <c r="V114" s="39"/>
      <c r="W114" s="39"/>
      <c r="X114" s="39"/>
      <c r="Y114" s="39"/>
      <c r="Z114" s="39"/>
      <c r="AA114" s="39"/>
      <c r="AB114" s="39"/>
      <c r="AC114" s="39"/>
      <c r="AD114" s="39"/>
      <c r="AE114" s="39"/>
      <c r="AT114" s="18" t="s">
        <v>205</v>
      </c>
      <c r="AU114" s="18" t="s">
        <v>82</v>
      </c>
    </row>
    <row r="115" s="2" customFormat="1" ht="21.75" customHeight="1">
      <c r="A115" s="39"/>
      <c r="B115" s="40"/>
      <c r="C115" s="219" t="s">
        <v>207</v>
      </c>
      <c r="D115" s="219" t="s">
        <v>136</v>
      </c>
      <c r="E115" s="220" t="s">
        <v>404</v>
      </c>
      <c r="F115" s="221" t="s">
        <v>405</v>
      </c>
      <c r="G115" s="222" t="s">
        <v>259</v>
      </c>
      <c r="H115" s="223">
        <v>30</v>
      </c>
      <c r="I115" s="224"/>
      <c r="J115" s="225">
        <f>ROUND(I115*H115,2)</f>
        <v>0</v>
      </c>
      <c r="K115" s="221" t="s">
        <v>202</v>
      </c>
      <c r="L115" s="45"/>
      <c r="M115" s="226" t="s">
        <v>19</v>
      </c>
      <c r="N115" s="227" t="s">
        <v>43</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203</v>
      </c>
      <c r="AT115" s="230" t="s">
        <v>136</v>
      </c>
      <c r="AU115" s="230" t="s">
        <v>82</v>
      </c>
      <c r="AY115" s="18" t="s">
        <v>133</v>
      </c>
      <c r="BE115" s="231">
        <f>IF(N115="základní",J115,0)</f>
        <v>0</v>
      </c>
      <c r="BF115" s="231">
        <f>IF(N115="snížená",J115,0)</f>
        <v>0</v>
      </c>
      <c r="BG115" s="231">
        <f>IF(N115="zákl. přenesená",J115,0)</f>
        <v>0</v>
      </c>
      <c r="BH115" s="231">
        <f>IF(N115="sníž. přenesená",J115,0)</f>
        <v>0</v>
      </c>
      <c r="BI115" s="231">
        <f>IF(N115="nulová",J115,0)</f>
        <v>0</v>
      </c>
      <c r="BJ115" s="18" t="s">
        <v>80</v>
      </c>
      <c r="BK115" s="231">
        <f>ROUND(I115*H115,2)</f>
        <v>0</v>
      </c>
      <c r="BL115" s="18" t="s">
        <v>203</v>
      </c>
      <c r="BM115" s="230" t="s">
        <v>1003</v>
      </c>
    </row>
    <row r="116" s="2" customFormat="1">
      <c r="A116" s="39"/>
      <c r="B116" s="40"/>
      <c r="C116" s="41"/>
      <c r="D116" s="242" t="s">
        <v>205</v>
      </c>
      <c r="E116" s="41"/>
      <c r="F116" s="243" t="s">
        <v>407</v>
      </c>
      <c r="G116" s="41"/>
      <c r="H116" s="41"/>
      <c r="I116" s="137"/>
      <c r="J116" s="41"/>
      <c r="K116" s="41"/>
      <c r="L116" s="45"/>
      <c r="M116" s="244"/>
      <c r="N116" s="245"/>
      <c r="O116" s="85"/>
      <c r="P116" s="85"/>
      <c r="Q116" s="85"/>
      <c r="R116" s="85"/>
      <c r="S116" s="85"/>
      <c r="T116" s="86"/>
      <c r="U116" s="39"/>
      <c r="V116" s="39"/>
      <c r="W116" s="39"/>
      <c r="X116" s="39"/>
      <c r="Y116" s="39"/>
      <c r="Z116" s="39"/>
      <c r="AA116" s="39"/>
      <c r="AB116" s="39"/>
      <c r="AC116" s="39"/>
      <c r="AD116" s="39"/>
      <c r="AE116" s="39"/>
      <c r="AT116" s="18" t="s">
        <v>205</v>
      </c>
      <c r="AU116" s="18" t="s">
        <v>82</v>
      </c>
    </row>
    <row r="117" s="2" customFormat="1" ht="16.5" customHeight="1">
      <c r="A117" s="39"/>
      <c r="B117" s="40"/>
      <c r="C117" s="232" t="s">
        <v>211</v>
      </c>
      <c r="D117" s="232" t="s">
        <v>130</v>
      </c>
      <c r="E117" s="233" t="s">
        <v>482</v>
      </c>
      <c r="F117" s="234" t="s">
        <v>483</v>
      </c>
      <c r="G117" s="235" t="s">
        <v>342</v>
      </c>
      <c r="H117" s="236">
        <v>0.024</v>
      </c>
      <c r="I117" s="237"/>
      <c r="J117" s="238">
        <f>ROUND(I117*H117,2)</f>
        <v>0</v>
      </c>
      <c r="K117" s="234" t="s">
        <v>202</v>
      </c>
      <c r="L117" s="239"/>
      <c r="M117" s="240" t="s">
        <v>19</v>
      </c>
      <c r="N117" s="241" t="s">
        <v>43</v>
      </c>
      <c r="O117" s="85"/>
      <c r="P117" s="228">
        <f>O117*H117</f>
        <v>0</v>
      </c>
      <c r="Q117" s="228">
        <v>1</v>
      </c>
      <c r="R117" s="228">
        <f>Q117*H117</f>
        <v>0.024</v>
      </c>
      <c r="S117" s="228">
        <v>0</v>
      </c>
      <c r="T117" s="229">
        <f>S117*H117</f>
        <v>0</v>
      </c>
      <c r="U117" s="39"/>
      <c r="V117" s="39"/>
      <c r="W117" s="39"/>
      <c r="X117" s="39"/>
      <c r="Y117" s="39"/>
      <c r="Z117" s="39"/>
      <c r="AA117" s="39"/>
      <c r="AB117" s="39"/>
      <c r="AC117" s="39"/>
      <c r="AD117" s="39"/>
      <c r="AE117" s="39"/>
      <c r="AR117" s="230" t="s">
        <v>148</v>
      </c>
      <c r="AT117" s="230" t="s">
        <v>130</v>
      </c>
      <c r="AU117" s="230" t="s">
        <v>82</v>
      </c>
      <c r="AY117" s="18" t="s">
        <v>133</v>
      </c>
      <c r="BE117" s="231">
        <f>IF(N117="základní",J117,0)</f>
        <v>0</v>
      </c>
      <c r="BF117" s="231">
        <f>IF(N117="snížená",J117,0)</f>
        <v>0</v>
      </c>
      <c r="BG117" s="231">
        <f>IF(N117="zákl. přenesená",J117,0)</f>
        <v>0</v>
      </c>
      <c r="BH117" s="231">
        <f>IF(N117="sníž. přenesená",J117,0)</f>
        <v>0</v>
      </c>
      <c r="BI117" s="231">
        <f>IF(N117="nulová",J117,0)</f>
        <v>0</v>
      </c>
      <c r="BJ117" s="18" t="s">
        <v>80</v>
      </c>
      <c r="BK117" s="231">
        <f>ROUND(I117*H117,2)</f>
        <v>0</v>
      </c>
      <c r="BL117" s="18" t="s">
        <v>148</v>
      </c>
      <c r="BM117" s="230" t="s">
        <v>1004</v>
      </c>
    </row>
    <row r="118" s="2" customFormat="1" ht="16.5" customHeight="1">
      <c r="A118" s="39"/>
      <c r="B118" s="40"/>
      <c r="C118" s="219" t="s">
        <v>216</v>
      </c>
      <c r="D118" s="219" t="s">
        <v>136</v>
      </c>
      <c r="E118" s="220" t="s">
        <v>409</v>
      </c>
      <c r="F118" s="221" t="s">
        <v>410</v>
      </c>
      <c r="G118" s="222" t="s">
        <v>259</v>
      </c>
      <c r="H118" s="223">
        <v>150</v>
      </c>
      <c r="I118" s="224"/>
      <c r="J118" s="225">
        <f>ROUND(I118*H118,2)</f>
        <v>0</v>
      </c>
      <c r="K118" s="221" t="s">
        <v>202</v>
      </c>
      <c r="L118" s="45"/>
      <c r="M118" s="226" t="s">
        <v>19</v>
      </c>
      <c r="N118" s="227" t="s">
        <v>43</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203</v>
      </c>
      <c r="AT118" s="230" t="s">
        <v>136</v>
      </c>
      <c r="AU118" s="230" t="s">
        <v>82</v>
      </c>
      <c r="AY118" s="18" t="s">
        <v>133</v>
      </c>
      <c r="BE118" s="231">
        <f>IF(N118="základní",J118,0)</f>
        <v>0</v>
      </c>
      <c r="BF118" s="231">
        <f>IF(N118="snížená",J118,0)</f>
        <v>0</v>
      </c>
      <c r="BG118" s="231">
        <f>IF(N118="zákl. přenesená",J118,0)</f>
        <v>0</v>
      </c>
      <c r="BH118" s="231">
        <f>IF(N118="sníž. přenesená",J118,0)</f>
        <v>0</v>
      </c>
      <c r="BI118" s="231">
        <f>IF(N118="nulová",J118,0)</f>
        <v>0</v>
      </c>
      <c r="BJ118" s="18" t="s">
        <v>80</v>
      </c>
      <c r="BK118" s="231">
        <f>ROUND(I118*H118,2)</f>
        <v>0</v>
      </c>
      <c r="BL118" s="18" t="s">
        <v>203</v>
      </c>
      <c r="BM118" s="230" t="s">
        <v>1005</v>
      </c>
    </row>
    <row r="119" s="2" customFormat="1" ht="21.75" customHeight="1">
      <c r="A119" s="39"/>
      <c r="B119" s="40"/>
      <c r="C119" s="219" t="s">
        <v>220</v>
      </c>
      <c r="D119" s="219" t="s">
        <v>136</v>
      </c>
      <c r="E119" s="220" t="s">
        <v>413</v>
      </c>
      <c r="F119" s="221" t="s">
        <v>414</v>
      </c>
      <c r="G119" s="222" t="s">
        <v>259</v>
      </c>
      <c r="H119" s="223">
        <v>30</v>
      </c>
      <c r="I119" s="224"/>
      <c r="J119" s="225">
        <f>ROUND(I119*H119,2)</f>
        <v>0</v>
      </c>
      <c r="K119" s="221" t="s">
        <v>202</v>
      </c>
      <c r="L119" s="45"/>
      <c r="M119" s="226" t="s">
        <v>19</v>
      </c>
      <c r="N119" s="227" t="s">
        <v>43</v>
      </c>
      <c r="O119" s="85"/>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203</v>
      </c>
      <c r="AT119" s="230" t="s">
        <v>136</v>
      </c>
      <c r="AU119" s="230" t="s">
        <v>82</v>
      </c>
      <c r="AY119" s="18" t="s">
        <v>133</v>
      </c>
      <c r="BE119" s="231">
        <f>IF(N119="základní",J119,0)</f>
        <v>0</v>
      </c>
      <c r="BF119" s="231">
        <f>IF(N119="snížená",J119,0)</f>
        <v>0</v>
      </c>
      <c r="BG119" s="231">
        <f>IF(N119="zákl. přenesená",J119,0)</f>
        <v>0</v>
      </c>
      <c r="BH119" s="231">
        <f>IF(N119="sníž. přenesená",J119,0)</f>
        <v>0</v>
      </c>
      <c r="BI119" s="231">
        <f>IF(N119="nulová",J119,0)</f>
        <v>0</v>
      </c>
      <c r="BJ119" s="18" t="s">
        <v>80</v>
      </c>
      <c r="BK119" s="231">
        <f>ROUND(I119*H119,2)</f>
        <v>0</v>
      </c>
      <c r="BL119" s="18" t="s">
        <v>203</v>
      </c>
      <c r="BM119" s="230" t="s">
        <v>1006</v>
      </c>
    </row>
    <row r="120" s="12" customFormat="1" ht="25.92" customHeight="1">
      <c r="A120" s="12"/>
      <c r="B120" s="203"/>
      <c r="C120" s="204"/>
      <c r="D120" s="205" t="s">
        <v>71</v>
      </c>
      <c r="E120" s="206" t="s">
        <v>1007</v>
      </c>
      <c r="F120" s="206" t="s">
        <v>1008</v>
      </c>
      <c r="G120" s="204"/>
      <c r="H120" s="204"/>
      <c r="I120" s="207"/>
      <c r="J120" s="208">
        <f>BK120</f>
        <v>0</v>
      </c>
      <c r="K120" s="204"/>
      <c r="L120" s="209"/>
      <c r="M120" s="210"/>
      <c r="N120" s="211"/>
      <c r="O120" s="211"/>
      <c r="P120" s="212">
        <f>P121+P125</f>
        <v>0</v>
      </c>
      <c r="Q120" s="211"/>
      <c r="R120" s="212">
        <f>R121+R125</f>
        <v>0.00015000000000000001</v>
      </c>
      <c r="S120" s="211"/>
      <c r="T120" s="213">
        <f>T121+T125</f>
        <v>0</v>
      </c>
      <c r="U120" s="12"/>
      <c r="V120" s="12"/>
      <c r="W120" s="12"/>
      <c r="X120" s="12"/>
      <c r="Y120" s="12"/>
      <c r="Z120" s="12"/>
      <c r="AA120" s="12"/>
      <c r="AB120" s="12"/>
      <c r="AC120" s="12"/>
      <c r="AD120" s="12"/>
      <c r="AE120" s="12"/>
      <c r="AR120" s="214" t="s">
        <v>82</v>
      </c>
      <c r="AT120" s="215" t="s">
        <v>71</v>
      </c>
      <c r="AU120" s="215" t="s">
        <v>72</v>
      </c>
      <c r="AY120" s="214" t="s">
        <v>133</v>
      </c>
      <c r="BK120" s="216">
        <f>BK121+BK125</f>
        <v>0</v>
      </c>
    </row>
    <row r="121" s="12" customFormat="1" ht="22.8" customHeight="1">
      <c r="A121" s="12"/>
      <c r="B121" s="203"/>
      <c r="C121" s="204"/>
      <c r="D121" s="205" t="s">
        <v>71</v>
      </c>
      <c r="E121" s="217" t="s">
        <v>1009</v>
      </c>
      <c r="F121" s="217" t="s">
        <v>1010</v>
      </c>
      <c r="G121" s="204"/>
      <c r="H121" s="204"/>
      <c r="I121" s="207"/>
      <c r="J121" s="218">
        <f>BK121</f>
        <v>0</v>
      </c>
      <c r="K121" s="204"/>
      <c r="L121" s="209"/>
      <c r="M121" s="210"/>
      <c r="N121" s="211"/>
      <c r="O121" s="211"/>
      <c r="P121" s="212">
        <f>SUM(P122:P124)</f>
        <v>0</v>
      </c>
      <c r="Q121" s="211"/>
      <c r="R121" s="212">
        <f>SUM(R122:R124)</f>
        <v>0.00015000000000000001</v>
      </c>
      <c r="S121" s="211"/>
      <c r="T121" s="213">
        <f>SUM(T122:T124)</f>
        <v>0</v>
      </c>
      <c r="U121" s="12"/>
      <c r="V121" s="12"/>
      <c r="W121" s="12"/>
      <c r="X121" s="12"/>
      <c r="Y121" s="12"/>
      <c r="Z121" s="12"/>
      <c r="AA121" s="12"/>
      <c r="AB121" s="12"/>
      <c r="AC121" s="12"/>
      <c r="AD121" s="12"/>
      <c r="AE121" s="12"/>
      <c r="AR121" s="214" t="s">
        <v>82</v>
      </c>
      <c r="AT121" s="215" t="s">
        <v>71</v>
      </c>
      <c r="AU121" s="215" t="s">
        <v>80</v>
      </c>
      <c r="AY121" s="214" t="s">
        <v>133</v>
      </c>
      <c r="BK121" s="216">
        <f>SUM(BK122:BK124)</f>
        <v>0</v>
      </c>
    </row>
    <row r="122" s="2" customFormat="1" ht="21.75" customHeight="1">
      <c r="A122" s="39"/>
      <c r="B122" s="40"/>
      <c r="C122" s="219" t="s">
        <v>7</v>
      </c>
      <c r="D122" s="219" t="s">
        <v>136</v>
      </c>
      <c r="E122" s="220" t="s">
        <v>1011</v>
      </c>
      <c r="F122" s="221" t="s">
        <v>1012</v>
      </c>
      <c r="G122" s="222" t="s">
        <v>139</v>
      </c>
      <c r="H122" s="223">
        <v>3</v>
      </c>
      <c r="I122" s="224"/>
      <c r="J122" s="225">
        <f>ROUND(I122*H122,2)</f>
        <v>0</v>
      </c>
      <c r="K122" s="221" t="s">
        <v>202</v>
      </c>
      <c r="L122" s="45"/>
      <c r="M122" s="226" t="s">
        <v>19</v>
      </c>
      <c r="N122" s="227" t="s">
        <v>43</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199</v>
      </c>
      <c r="AT122" s="230" t="s">
        <v>136</v>
      </c>
      <c r="AU122" s="230" t="s">
        <v>82</v>
      </c>
      <c r="AY122" s="18" t="s">
        <v>133</v>
      </c>
      <c r="BE122" s="231">
        <f>IF(N122="základní",J122,0)</f>
        <v>0</v>
      </c>
      <c r="BF122" s="231">
        <f>IF(N122="snížená",J122,0)</f>
        <v>0</v>
      </c>
      <c r="BG122" s="231">
        <f>IF(N122="zákl. přenesená",J122,0)</f>
        <v>0</v>
      </c>
      <c r="BH122" s="231">
        <f>IF(N122="sníž. přenesená",J122,0)</f>
        <v>0</v>
      </c>
      <c r="BI122" s="231">
        <f>IF(N122="nulová",J122,0)</f>
        <v>0</v>
      </c>
      <c r="BJ122" s="18" t="s">
        <v>80</v>
      </c>
      <c r="BK122" s="231">
        <f>ROUND(I122*H122,2)</f>
        <v>0</v>
      </c>
      <c r="BL122" s="18" t="s">
        <v>199</v>
      </c>
      <c r="BM122" s="230" t="s">
        <v>1013</v>
      </c>
    </row>
    <row r="123" s="2" customFormat="1" ht="16.5" customHeight="1">
      <c r="A123" s="39"/>
      <c r="B123" s="40"/>
      <c r="C123" s="232" t="s">
        <v>229</v>
      </c>
      <c r="D123" s="232" t="s">
        <v>130</v>
      </c>
      <c r="E123" s="233" t="s">
        <v>1014</v>
      </c>
      <c r="F123" s="234" t="s">
        <v>1015</v>
      </c>
      <c r="G123" s="235" t="s">
        <v>139</v>
      </c>
      <c r="H123" s="236">
        <v>1</v>
      </c>
      <c r="I123" s="237"/>
      <c r="J123" s="238">
        <f>ROUND(I123*H123,2)</f>
        <v>0</v>
      </c>
      <c r="K123" s="234" t="s">
        <v>202</v>
      </c>
      <c r="L123" s="239"/>
      <c r="M123" s="240" t="s">
        <v>19</v>
      </c>
      <c r="N123" s="241" t="s">
        <v>43</v>
      </c>
      <c r="O123" s="85"/>
      <c r="P123" s="228">
        <f>O123*H123</f>
        <v>0</v>
      </c>
      <c r="Q123" s="228">
        <v>5.0000000000000002E-05</v>
      </c>
      <c r="R123" s="228">
        <f>Q123*H123</f>
        <v>5.0000000000000002E-05</v>
      </c>
      <c r="S123" s="228">
        <v>0</v>
      </c>
      <c r="T123" s="229">
        <f>S123*H123</f>
        <v>0</v>
      </c>
      <c r="U123" s="39"/>
      <c r="V123" s="39"/>
      <c r="W123" s="39"/>
      <c r="X123" s="39"/>
      <c r="Y123" s="39"/>
      <c r="Z123" s="39"/>
      <c r="AA123" s="39"/>
      <c r="AB123" s="39"/>
      <c r="AC123" s="39"/>
      <c r="AD123" s="39"/>
      <c r="AE123" s="39"/>
      <c r="AR123" s="230" t="s">
        <v>279</v>
      </c>
      <c r="AT123" s="230" t="s">
        <v>130</v>
      </c>
      <c r="AU123" s="230" t="s">
        <v>82</v>
      </c>
      <c r="AY123" s="18" t="s">
        <v>133</v>
      </c>
      <c r="BE123" s="231">
        <f>IF(N123="základní",J123,0)</f>
        <v>0</v>
      </c>
      <c r="BF123" s="231">
        <f>IF(N123="snížená",J123,0)</f>
        <v>0</v>
      </c>
      <c r="BG123" s="231">
        <f>IF(N123="zákl. přenesená",J123,0)</f>
        <v>0</v>
      </c>
      <c r="BH123" s="231">
        <f>IF(N123="sníž. přenesená",J123,0)</f>
        <v>0</v>
      </c>
      <c r="BI123" s="231">
        <f>IF(N123="nulová",J123,0)</f>
        <v>0</v>
      </c>
      <c r="BJ123" s="18" t="s">
        <v>80</v>
      </c>
      <c r="BK123" s="231">
        <f>ROUND(I123*H123,2)</f>
        <v>0</v>
      </c>
      <c r="BL123" s="18" t="s">
        <v>199</v>
      </c>
      <c r="BM123" s="230" t="s">
        <v>1016</v>
      </c>
    </row>
    <row r="124" s="2" customFormat="1" ht="16.5" customHeight="1">
      <c r="A124" s="39"/>
      <c r="B124" s="40"/>
      <c r="C124" s="232" t="s">
        <v>235</v>
      </c>
      <c r="D124" s="232" t="s">
        <v>130</v>
      </c>
      <c r="E124" s="233" t="s">
        <v>1017</v>
      </c>
      <c r="F124" s="234" t="s">
        <v>1018</v>
      </c>
      <c r="G124" s="235" t="s">
        <v>139</v>
      </c>
      <c r="H124" s="236">
        <v>2</v>
      </c>
      <c r="I124" s="237"/>
      <c r="J124" s="238">
        <f>ROUND(I124*H124,2)</f>
        <v>0</v>
      </c>
      <c r="K124" s="234" t="s">
        <v>202</v>
      </c>
      <c r="L124" s="239"/>
      <c r="M124" s="240" t="s">
        <v>19</v>
      </c>
      <c r="N124" s="241" t="s">
        <v>43</v>
      </c>
      <c r="O124" s="85"/>
      <c r="P124" s="228">
        <f>O124*H124</f>
        <v>0</v>
      </c>
      <c r="Q124" s="228">
        <v>5.0000000000000002E-05</v>
      </c>
      <c r="R124" s="228">
        <f>Q124*H124</f>
        <v>0.00010000000000000001</v>
      </c>
      <c r="S124" s="228">
        <v>0</v>
      </c>
      <c r="T124" s="229">
        <f>S124*H124</f>
        <v>0</v>
      </c>
      <c r="U124" s="39"/>
      <c r="V124" s="39"/>
      <c r="W124" s="39"/>
      <c r="X124" s="39"/>
      <c r="Y124" s="39"/>
      <c r="Z124" s="39"/>
      <c r="AA124" s="39"/>
      <c r="AB124" s="39"/>
      <c r="AC124" s="39"/>
      <c r="AD124" s="39"/>
      <c r="AE124" s="39"/>
      <c r="AR124" s="230" t="s">
        <v>279</v>
      </c>
      <c r="AT124" s="230" t="s">
        <v>130</v>
      </c>
      <c r="AU124" s="230" t="s">
        <v>82</v>
      </c>
      <c r="AY124" s="18" t="s">
        <v>133</v>
      </c>
      <c r="BE124" s="231">
        <f>IF(N124="základní",J124,0)</f>
        <v>0</v>
      </c>
      <c r="BF124" s="231">
        <f>IF(N124="snížená",J124,0)</f>
        <v>0</v>
      </c>
      <c r="BG124" s="231">
        <f>IF(N124="zákl. přenesená",J124,0)</f>
        <v>0</v>
      </c>
      <c r="BH124" s="231">
        <f>IF(N124="sníž. přenesená",J124,0)</f>
        <v>0</v>
      </c>
      <c r="BI124" s="231">
        <f>IF(N124="nulová",J124,0)</f>
        <v>0</v>
      </c>
      <c r="BJ124" s="18" t="s">
        <v>80</v>
      </c>
      <c r="BK124" s="231">
        <f>ROUND(I124*H124,2)</f>
        <v>0</v>
      </c>
      <c r="BL124" s="18" t="s">
        <v>199</v>
      </c>
      <c r="BM124" s="230" t="s">
        <v>1019</v>
      </c>
    </row>
    <row r="125" s="12" customFormat="1" ht="22.8" customHeight="1">
      <c r="A125" s="12"/>
      <c r="B125" s="203"/>
      <c r="C125" s="204"/>
      <c r="D125" s="205" t="s">
        <v>71</v>
      </c>
      <c r="E125" s="217" t="s">
        <v>1020</v>
      </c>
      <c r="F125" s="217" t="s">
        <v>1021</v>
      </c>
      <c r="G125" s="204"/>
      <c r="H125" s="204"/>
      <c r="I125" s="207"/>
      <c r="J125" s="218">
        <f>BK125</f>
        <v>0</v>
      </c>
      <c r="K125" s="204"/>
      <c r="L125" s="209"/>
      <c r="M125" s="210"/>
      <c r="N125" s="211"/>
      <c r="O125" s="211"/>
      <c r="P125" s="212">
        <f>P126+SUM(P127:P135)</f>
        <v>0</v>
      </c>
      <c r="Q125" s="211"/>
      <c r="R125" s="212">
        <f>R126+SUM(R127:R135)</f>
        <v>0</v>
      </c>
      <c r="S125" s="211"/>
      <c r="T125" s="213">
        <f>T126+SUM(T127:T135)</f>
        <v>0</v>
      </c>
      <c r="U125" s="12"/>
      <c r="V125" s="12"/>
      <c r="W125" s="12"/>
      <c r="X125" s="12"/>
      <c r="Y125" s="12"/>
      <c r="Z125" s="12"/>
      <c r="AA125" s="12"/>
      <c r="AB125" s="12"/>
      <c r="AC125" s="12"/>
      <c r="AD125" s="12"/>
      <c r="AE125" s="12"/>
      <c r="AR125" s="214" t="s">
        <v>80</v>
      </c>
      <c r="AT125" s="215" t="s">
        <v>71</v>
      </c>
      <c r="AU125" s="215" t="s">
        <v>80</v>
      </c>
      <c r="AY125" s="214" t="s">
        <v>133</v>
      </c>
      <c r="BK125" s="216">
        <f>BK126+SUM(BK127:BK135)</f>
        <v>0</v>
      </c>
    </row>
    <row r="126" s="2" customFormat="1" ht="21.75" customHeight="1">
      <c r="A126" s="39"/>
      <c r="B126" s="40"/>
      <c r="C126" s="219" t="s">
        <v>242</v>
      </c>
      <c r="D126" s="219" t="s">
        <v>136</v>
      </c>
      <c r="E126" s="220" t="s">
        <v>1022</v>
      </c>
      <c r="F126" s="221" t="s">
        <v>1023</v>
      </c>
      <c r="G126" s="222" t="s">
        <v>259</v>
      </c>
      <c r="H126" s="223">
        <v>100</v>
      </c>
      <c r="I126" s="224"/>
      <c r="J126" s="225">
        <f>ROUND(I126*H126,2)</f>
        <v>0</v>
      </c>
      <c r="K126" s="221" t="s">
        <v>140</v>
      </c>
      <c r="L126" s="45"/>
      <c r="M126" s="226" t="s">
        <v>19</v>
      </c>
      <c r="N126" s="227" t="s">
        <v>43</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141</v>
      </c>
      <c r="AT126" s="230" t="s">
        <v>136</v>
      </c>
      <c r="AU126" s="230" t="s">
        <v>82</v>
      </c>
      <c r="AY126" s="18" t="s">
        <v>133</v>
      </c>
      <c r="BE126" s="231">
        <f>IF(N126="základní",J126,0)</f>
        <v>0</v>
      </c>
      <c r="BF126" s="231">
        <f>IF(N126="snížená",J126,0)</f>
        <v>0</v>
      </c>
      <c r="BG126" s="231">
        <f>IF(N126="zákl. přenesená",J126,0)</f>
        <v>0</v>
      </c>
      <c r="BH126" s="231">
        <f>IF(N126="sníž. přenesená",J126,0)</f>
        <v>0</v>
      </c>
      <c r="BI126" s="231">
        <f>IF(N126="nulová",J126,0)</f>
        <v>0</v>
      </c>
      <c r="BJ126" s="18" t="s">
        <v>80</v>
      </c>
      <c r="BK126" s="231">
        <f>ROUND(I126*H126,2)</f>
        <v>0</v>
      </c>
      <c r="BL126" s="18" t="s">
        <v>141</v>
      </c>
      <c r="BM126" s="230" t="s">
        <v>1024</v>
      </c>
    </row>
    <row r="127" s="2" customFormat="1" ht="21.75" customHeight="1">
      <c r="A127" s="39"/>
      <c r="B127" s="40"/>
      <c r="C127" s="232" t="s">
        <v>246</v>
      </c>
      <c r="D127" s="232" t="s">
        <v>130</v>
      </c>
      <c r="E127" s="233" t="s">
        <v>1025</v>
      </c>
      <c r="F127" s="234" t="s">
        <v>1026</v>
      </c>
      <c r="G127" s="235" t="s">
        <v>259</v>
      </c>
      <c r="H127" s="236">
        <v>50</v>
      </c>
      <c r="I127" s="237"/>
      <c r="J127" s="238">
        <f>ROUND(I127*H127,2)</f>
        <v>0</v>
      </c>
      <c r="K127" s="234" t="s">
        <v>140</v>
      </c>
      <c r="L127" s="239"/>
      <c r="M127" s="240" t="s">
        <v>19</v>
      </c>
      <c r="N127" s="241" t="s">
        <v>43</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148</v>
      </c>
      <c r="AT127" s="230" t="s">
        <v>130</v>
      </c>
      <c r="AU127" s="230" t="s">
        <v>82</v>
      </c>
      <c r="AY127" s="18" t="s">
        <v>133</v>
      </c>
      <c r="BE127" s="231">
        <f>IF(N127="základní",J127,0)</f>
        <v>0</v>
      </c>
      <c r="BF127" s="231">
        <f>IF(N127="snížená",J127,0)</f>
        <v>0</v>
      </c>
      <c r="BG127" s="231">
        <f>IF(N127="zákl. přenesená",J127,0)</f>
        <v>0</v>
      </c>
      <c r="BH127" s="231">
        <f>IF(N127="sníž. přenesená",J127,0)</f>
        <v>0</v>
      </c>
      <c r="BI127" s="231">
        <f>IF(N127="nulová",J127,0)</f>
        <v>0</v>
      </c>
      <c r="BJ127" s="18" t="s">
        <v>80</v>
      </c>
      <c r="BK127" s="231">
        <f>ROUND(I127*H127,2)</f>
        <v>0</v>
      </c>
      <c r="BL127" s="18" t="s">
        <v>148</v>
      </c>
      <c r="BM127" s="230" t="s">
        <v>1027</v>
      </c>
    </row>
    <row r="128" s="2" customFormat="1" ht="21.75" customHeight="1">
      <c r="A128" s="39"/>
      <c r="B128" s="40"/>
      <c r="C128" s="232" t="s">
        <v>250</v>
      </c>
      <c r="D128" s="232" t="s">
        <v>130</v>
      </c>
      <c r="E128" s="233" t="s">
        <v>1028</v>
      </c>
      <c r="F128" s="234" t="s">
        <v>1029</v>
      </c>
      <c r="G128" s="235" t="s">
        <v>259</v>
      </c>
      <c r="H128" s="236">
        <v>50</v>
      </c>
      <c r="I128" s="237"/>
      <c r="J128" s="238">
        <f>ROUND(I128*H128,2)</f>
        <v>0</v>
      </c>
      <c r="K128" s="234" t="s">
        <v>140</v>
      </c>
      <c r="L128" s="239"/>
      <c r="M128" s="240" t="s">
        <v>19</v>
      </c>
      <c r="N128" s="241" t="s">
        <v>43</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148</v>
      </c>
      <c r="AT128" s="230" t="s">
        <v>130</v>
      </c>
      <c r="AU128" s="230" t="s">
        <v>82</v>
      </c>
      <c r="AY128" s="18" t="s">
        <v>133</v>
      </c>
      <c r="BE128" s="231">
        <f>IF(N128="základní",J128,0)</f>
        <v>0</v>
      </c>
      <c r="BF128" s="231">
        <f>IF(N128="snížená",J128,0)</f>
        <v>0</v>
      </c>
      <c r="BG128" s="231">
        <f>IF(N128="zákl. přenesená",J128,0)</f>
        <v>0</v>
      </c>
      <c r="BH128" s="231">
        <f>IF(N128="sníž. přenesená",J128,0)</f>
        <v>0</v>
      </c>
      <c r="BI128" s="231">
        <f>IF(N128="nulová",J128,0)</f>
        <v>0</v>
      </c>
      <c r="BJ128" s="18" t="s">
        <v>80</v>
      </c>
      <c r="BK128" s="231">
        <f>ROUND(I128*H128,2)</f>
        <v>0</v>
      </c>
      <c r="BL128" s="18" t="s">
        <v>148</v>
      </c>
      <c r="BM128" s="230" t="s">
        <v>1030</v>
      </c>
    </row>
    <row r="129" s="2" customFormat="1" ht="21.75" customHeight="1">
      <c r="A129" s="39"/>
      <c r="B129" s="40"/>
      <c r="C129" s="219" t="s">
        <v>256</v>
      </c>
      <c r="D129" s="219" t="s">
        <v>136</v>
      </c>
      <c r="E129" s="220" t="s">
        <v>1031</v>
      </c>
      <c r="F129" s="221" t="s">
        <v>1032</v>
      </c>
      <c r="G129" s="222" t="s">
        <v>259</v>
      </c>
      <c r="H129" s="223">
        <v>100</v>
      </c>
      <c r="I129" s="224"/>
      <c r="J129" s="225">
        <f>ROUND(I129*H129,2)</f>
        <v>0</v>
      </c>
      <c r="K129" s="221" t="s">
        <v>140</v>
      </c>
      <c r="L129" s="45"/>
      <c r="M129" s="226" t="s">
        <v>19</v>
      </c>
      <c r="N129" s="227" t="s">
        <v>43</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141</v>
      </c>
      <c r="AT129" s="230" t="s">
        <v>136</v>
      </c>
      <c r="AU129" s="230" t="s">
        <v>82</v>
      </c>
      <c r="AY129" s="18" t="s">
        <v>133</v>
      </c>
      <c r="BE129" s="231">
        <f>IF(N129="základní",J129,0)</f>
        <v>0</v>
      </c>
      <c r="BF129" s="231">
        <f>IF(N129="snížená",J129,0)</f>
        <v>0</v>
      </c>
      <c r="BG129" s="231">
        <f>IF(N129="zákl. přenesená",J129,0)</f>
        <v>0</v>
      </c>
      <c r="BH129" s="231">
        <f>IF(N129="sníž. přenesená",J129,0)</f>
        <v>0</v>
      </c>
      <c r="BI129" s="231">
        <f>IF(N129="nulová",J129,0)</f>
        <v>0</v>
      </c>
      <c r="BJ129" s="18" t="s">
        <v>80</v>
      </c>
      <c r="BK129" s="231">
        <f>ROUND(I129*H129,2)</f>
        <v>0</v>
      </c>
      <c r="BL129" s="18" t="s">
        <v>141</v>
      </c>
      <c r="BM129" s="230" t="s">
        <v>1033</v>
      </c>
    </row>
    <row r="130" s="2" customFormat="1" ht="21.75" customHeight="1">
      <c r="A130" s="39"/>
      <c r="B130" s="40"/>
      <c r="C130" s="232" t="s">
        <v>261</v>
      </c>
      <c r="D130" s="232" t="s">
        <v>130</v>
      </c>
      <c r="E130" s="233" t="s">
        <v>1034</v>
      </c>
      <c r="F130" s="234" t="s">
        <v>1035</v>
      </c>
      <c r="G130" s="235" t="s">
        <v>139</v>
      </c>
      <c r="H130" s="236">
        <v>15</v>
      </c>
      <c r="I130" s="237"/>
      <c r="J130" s="238">
        <f>ROUND(I130*H130,2)</f>
        <v>0</v>
      </c>
      <c r="K130" s="234" t="s">
        <v>140</v>
      </c>
      <c r="L130" s="239"/>
      <c r="M130" s="240" t="s">
        <v>19</v>
      </c>
      <c r="N130" s="241" t="s">
        <v>43</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148</v>
      </c>
      <c r="AT130" s="230" t="s">
        <v>130</v>
      </c>
      <c r="AU130" s="230" t="s">
        <v>82</v>
      </c>
      <c r="AY130" s="18" t="s">
        <v>133</v>
      </c>
      <c r="BE130" s="231">
        <f>IF(N130="základní",J130,0)</f>
        <v>0</v>
      </c>
      <c r="BF130" s="231">
        <f>IF(N130="snížená",J130,0)</f>
        <v>0</v>
      </c>
      <c r="BG130" s="231">
        <f>IF(N130="zákl. přenesená",J130,0)</f>
        <v>0</v>
      </c>
      <c r="BH130" s="231">
        <f>IF(N130="sníž. přenesená",J130,0)</f>
        <v>0</v>
      </c>
      <c r="BI130" s="231">
        <f>IF(N130="nulová",J130,0)</f>
        <v>0</v>
      </c>
      <c r="BJ130" s="18" t="s">
        <v>80</v>
      </c>
      <c r="BK130" s="231">
        <f>ROUND(I130*H130,2)</f>
        <v>0</v>
      </c>
      <c r="BL130" s="18" t="s">
        <v>148</v>
      </c>
      <c r="BM130" s="230" t="s">
        <v>1036</v>
      </c>
    </row>
    <row r="131" s="2" customFormat="1" ht="21.75" customHeight="1">
      <c r="A131" s="39"/>
      <c r="B131" s="40"/>
      <c r="C131" s="232" t="s">
        <v>265</v>
      </c>
      <c r="D131" s="232" t="s">
        <v>130</v>
      </c>
      <c r="E131" s="233" t="s">
        <v>1037</v>
      </c>
      <c r="F131" s="234" t="s">
        <v>1038</v>
      </c>
      <c r="G131" s="235" t="s">
        <v>139</v>
      </c>
      <c r="H131" s="236">
        <v>25</v>
      </c>
      <c r="I131" s="237"/>
      <c r="J131" s="238">
        <f>ROUND(I131*H131,2)</f>
        <v>0</v>
      </c>
      <c r="K131" s="234" t="s">
        <v>140</v>
      </c>
      <c r="L131" s="239"/>
      <c r="M131" s="240" t="s">
        <v>19</v>
      </c>
      <c r="N131" s="241" t="s">
        <v>43</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148</v>
      </c>
      <c r="AT131" s="230" t="s">
        <v>130</v>
      </c>
      <c r="AU131" s="230" t="s">
        <v>82</v>
      </c>
      <c r="AY131" s="18" t="s">
        <v>133</v>
      </c>
      <c r="BE131" s="231">
        <f>IF(N131="základní",J131,0)</f>
        <v>0</v>
      </c>
      <c r="BF131" s="231">
        <f>IF(N131="snížená",J131,0)</f>
        <v>0</v>
      </c>
      <c r="BG131" s="231">
        <f>IF(N131="zákl. přenesená",J131,0)</f>
        <v>0</v>
      </c>
      <c r="BH131" s="231">
        <f>IF(N131="sníž. přenesená",J131,0)</f>
        <v>0</v>
      </c>
      <c r="BI131" s="231">
        <f>IF(N131="nulová",J131,0)</f>
        <v>0</v>
      </c>
      <c r="BJ131" s="18" t="s">
        <v>80</v>
      </c>
      <c r="BK131" s="231">
        <f>ROUND(I131*H131,2)</f>
        <v>0</v>
      </c>
      <c r="BL131" s="18" t="s">
        <v>148</v>
      </c>
      <c r="BM131" s="230" t="s">
        <v>1039</v>
      </c>
    </row>
    <row r="132" s="2" customFormat="1" ht="21.75" customHeight="1">
      <c r="A132" s="39"/>
      <c r="B132" s="40"/>
      <c r="C132" s="219" t="s">
        <v>269</v>
      </c>
      <c r="D132" s="219" t="s">
        <v>136</v>
      </c>
      <c r="E132" s="220" t="s">
        <v>536</v>
      </c>
      <c r="F132" s="221" t="s">
        <v>537</v>
      </c>
      <c r="G132" s="222" t="s">
        <v>259</v>
      </c>
      <c r="H132" s="223">
        <v>35</v>
      </c>
      <c r="I132" s="224"/>
      <c r="J132" s="225">
        <f>ROUND(I132*H132,2)</f>
        <v>0</v>
      </c>
      <c r="K132" s="221" t="s">
        <v>140</v>
      </c>
      <c r="L132" s="45"/>
      <c r="M132" s="226" t="s">
        <v>19</v>
      </c>
      <c r="N132" s="227" t="s">
        <v>43</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150</v>
      </c>
      <c r="AT132" s="230" t="s">
        <v>136</v>
      </c>
      <c r="AU132" s="230" t="s">
        <v>82</v>
      </c>
      <c r="AY132" s="18" t="s">
        <v>133</v>
      </c>
      <c r="BE132" s="231">
        <f>IF(N132="základní",J132,0)</f>
        <v>0</v>
      </c>
      <c r="BF132" s="231">
        <f>IF(N132="snížená",J132,0)</f>
        <v>0</v>
      </c>
      <c r="BG132" s="231">
        <f>IF(N132="zákl. přenesená",J132,0)</f>
        <v>0</v>
      </c>
      <c r="BH132" s="231">
        <f>IF(N132="sníž. přenesená",J132,0)</f>
        <v>0</v>
      </c>
      <c r="BI132" s="231">
        <f>IF(N132="nulová",J132,0)</f>
        <v>0</v>
      </c>
      <c r="BJ132" s="18" t="s">
        <v>80</v>
      </c>
      <c r="BK132" s="231">
        <f>ROUND(I132*H132,2)</f>
        <v>0</v>
      </c>
      <c r="BL132" s="18" t="s">
        <v>150</v>
      </c>
      <c r="BM132" s="230" t="s">
        <v>1040</v>
      </c>
    </row>
    <row r="133" s="2" customFormat="1" ht="21.75" customHeight="1">
      <c r="A133" s="39"/>
      <c r="B133" s="40"/>
      <c r="C133" s="232" t="s">
        <v>275</v>
      </c>
      <c r="D133" s="232" t="s">
        <v>130</v>
      </c>
      <c r="E133" s="233" t="s">
        <v>539</v>
      </c>
      <c r="F133" s="234" t="s">
        <v>540</v>
      </c>
      <c r="G133" s="235" t="s">
        <v>259</v>
      </c>
      <c r="H133" s="236">
        <v>35</v>
      </c>
      <c r="I133" s="237"/>
      <c r="J133" s="238">
        <f>ROUND(I133*H133,2)</f>
        <v>0</v>
      </c>
      <c r="K133" s="234" t="s">
        <v>140</v>
      </c>
      <c r="L133" s="239"/>
      <c r="M133" s="240" t="s">
        <v>19</v>
      </c>
      <c r="N133" s="241" t="s">
        <v>43</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148</v>
      </c>
      <c r="AT133" s="230" t="s">
        <v>130</v>
      </c>
      <c r="AU133" s="230" t="s">
        <v>82</v>
      </c>
      <c r="AY133" s="18" t="s">
        <v>133</v>
      </c>
      <c r="BE133" s="231">
        <f>IF(N133="základní",J133,0)</f>
        <v>0</v>
      </c>
      <c r="BF133" s="231">
        <f>IF(N133="snížená",J133,0)</f>
        <v>0</v>
      </c>
      <c r="BG133" s="231">
        <f>IF(N133="zákl. přenesená",J133,0)</f>
        <v>0</v>
      </c>
      <c r="BH133" s="231">
        <f>IF(N133="sníž. přenesená",J133,0)</f>
        <v>0</v>
      </c>
      <c r="BI133" s="231">
        <f>IF(N133="nulová",J133,0)</f>
        <v>0</v>
      </c>
      <c r="BJ133" s="18" t="s">
        <v>80</v>
      </c>
      <c r="BK133" s="231">
        <f>ROUND(I133*H133,2)</f>
        <v>0</v>
      </c>
      <c r="BL133" s="18" t="s">
        <v>148</v>
      </c>
      <c r="BM133" s="230" t="s">
        <v>1041</v>
      </c>
    </row>
    <row r="134" s="2" customFormat="1" ht="21.75" customHeight="1">
      <c r="A134" s="39"/>
      <c r="B134" s="40"/>
      <c r="C134" s="232" t="s">
        <v>279</v>
      </c>
      <c r="D134" s="232" t="s">
        <v>130</v>
      </c>
      <c r="E134" s="233" t="s">
        <v>542</v>
      </c>
      <c r="F134" s="234" t="s">
        <v>543</v>
      </c>
      <c r="G134" s="235" t="s">
        <v>259</v>
      </c>
      <c r="H134" s="236">
        <v>35</v>
      </c>
      <c r="I134" s="237"/>
      <c r="J134" s="238">
        <f>ROUND(I134*H134,2)</f>
        <v>0</v>
      </c>
      <c r="K134" s="234" t="s">
        <v>140</v>
      </c>
      <c r="L134" s="239"/>
      <c r="M134" s="240" t="s">
        <v>19</v>
      </c>
      <c r="N134" s="241" t="s">
        <v>43</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148</v>
      </c>
      <c r="AT134" s="230" t="s">
        <v>130</v>
      </c>
      <c r="AU134" s="230" t="s">
        <v>82</v>
      </c>
      <c r="AY134" s="18" t="s">
        <v>133</v>
      </c>
      <c r="BE134" s="231">
        <f>IF(N134="základní",J134,0)</f>
        <v>0</v>
      </c>
      <c r="BF134" s="231">
        <f>IF(N134="snížená",J134,0)</f>
        <v>0</v>
      </c>
      <c r="BG134" s="231">
        <f>IF(N134="zákl. přenesená",J134,0)</f>
        <v>0</v>
      </c>
      <c r="BH134" s="231">
        <f>IF(N134="sníž. přenesená",J134,0)</f>
        <v>0</v>
      </c>
      <c r="BI134" s="231">
        <f>IF(N134="nulová",J134,0)</f>
        <v>0</v>
      </c>
      <c r="BJ134" s="18" t="s">
        <v>80</v>
      </c>
      <c r="BK134" s="231">
        <f>ROUND(I134*H134,2)</f>
        <v>0</v>
      </c>
      <c r="BL134" s="18" t="s">
        <v>148</v>
      </c>
      <c r="BM134" s="230" t="s">
        <v>1042</v>
      </c>
    </row>
    <row r="135" s="12" customFormat="1" ht="20.88" customHeight="1">
      <c r="A135" s="12"/>
      <c r="B135" s="203"/>
      <c r="C135" s="204"/>
      <c r="D135" s="205" t="s">
        <v>71</v>
      </c>
      <c r="E135" s="217" t="s">
        <v>1043</v>
      </c>
      <c r="F135" s="217" t="s">
        <v>274</v>
      </c>
      <c r="G135" s="204"/>
      <c r="H135" s="204"/>
      <c r="I135" s="207"/>
      <c r="J135" s="218">
        <f>BK135</f>
        <v>0</v>
      </c>
      <c r="K135" s="204"/>
      <c r="L135" s="209"/>
      <c r="M135" s="210"/>
      <c r="N135" s="211"/>
      <c r="O135" s="211"/>
      <c r="P135" s="212">
        <f>P136+SUM(P137:P153)</f>
        <v>0</v>
      </c>
      <c r="Q135" s="211"/>
      <c r="R135" s="212">
        <f>R136+SUM(R137:R153)</f>
        <v>0</v>
      </c>
      <c r="S135" s="211"/>
      <c r="T135" s="213">
        <f>T136+SUM(T137:T153)</f>
        <v>0</v>
      </c>
      <c r="U135" s="12"/>
      <c r="V135" s="12"/>
      <c r="W135" s="12"/>
      <c r="X135" s="12"/>
      <c r="Y135" s="12"/>
      <c r="Z135" s="12"/>
      <c r="AA135" s="12"/>
      <c r="AB135" s="12"/>
      <c r="AC135" s="12"/>
      <c r="AD135" s="12"/>
      <c r="AE135" s="12"/>
      <c r="AR135" s="214" t="s">
        <v>80</v>
      </c>
      <c r="AT135" s="215" t="s">
        <v>71</v>
      </c>
      <c r="AU135" s="215" t="s">
        <v>82</v>
      </c>
      <c r="AY135" s="214" t="s">
        <v>133</v>
      </c>
      <c r="BK135" s="216">
        <f>BK136+SUM(BK137:BK153)</f>
        <v>0</v>
      </c>
    </row>
    <row r="136" s="2" customFormat="1" ht="21.75" customHeight="1">
      <c r="A136" s="39"/>
      <c r="B136" s="40"/>
      <c r="C136" s="219" t="s">
        <v>283</v>
      </c>
      <c r="D136" s="219" t="s">
        <v>136</v>
      </c>
      <c r="E136" s="220" t="s">
        <v>499</v>
      </c>
      <c r="F136" s="221" t="s">
        <v>500</v>
      </c>
      <c r="G136" s="222" t="s">
        <v>259</v>
      </c>
      <c r="H136" s="223">
        <v>100</v>
      </c>
      <c r="I136" s="224"/>
      <c r="J136" s="225">
        <f>ROUND(I136*H136,2)</f>
        <v>0</v>
      </c>
      <c r="K136" s="221" t="s">
        <v>140</v>
      </c>
      <c r="L136" s="45"/>
      <c r="M136" s="226" t="s">
        <v>19</v>
      </c>
      <c r="N136" s="227" t="s">
        <v>43</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203</v>
      </c>
      <c r="AT136" s="230" t="s">
        <v>136</v>
      </c>
      <c r="AU136" s="230" t="s">
        <v>132</v>
      </c>
      <c r="AY136" s="18" t="s">
        <v>133</v>
      </c>
      <c r="BE136" s="231">
        <f>IF(N136="základní",J136,0)</f>
        <v>0</v>
      </c>
      <c r="BF136" s="231">
        <f>IF(N136="snížená",J136,0)</f>
        <v>0</v>
      </c>
      <c r="BG136" s="231">
        <f>IF(N136="zákl. přenesená",J136,0)</f>
        <v>0</v>
      </c>
      <c r="BH136" s="231">
        <f>IF(N136="sníž. přenesená",J136,0)</f>
        <v>0</v>
      </c>
      <c r="BI136" s="231">
        <f>IF(N136="nulová",J136,0)</f>
        <v>0</v>
      </c>
      <c r="BJ136" s="18" t="s">
        <v>80</v>
      </c>
      <c r="BK136" s="231">
        <f>ROUND(I136*H136,2)</f>
        <v>0</v>
      </c>
      <c r="BL136" s="18" t="s">
        <v>203</v>
      </c>
      <c r="BM136" s="230" t="s">
        <v>1044</v>
      </c>
    </row>
    <row r="137" s="2" customFormat="1" ht="21.75" customHeight="1">
      <c r="A137" s="39"/>
      <c r="B137" s="40"/>
      <c r="C137" s="232" t="s">
        <v>287</v>
      </c>
      <c r="D137" s="232" t="s">
        <v>130</v>
      </c>
      <c r="E137" s="233" t="s">
        <v>502</v>
      </c>
      <c r="F137" s="234" t="s">
        <v>503</v>
      </c>
      <c r="G137" s="235" t="s">
        <v>259</v>
      </c>
      <c r="H137" s="236">
        <v>100</v>
      </c>
      <c r="I137" s="237"/>
      <c r="J137" s="238">
        <f>ROUND(I137*H137,2)</f>
        <v>0</v>
      </c>
      <c r="K137" s="234" t="s">
        <v>140</v>
      </c>
      <c r="L137" s="239"/>
      <c r="M137" s="240" t="s">
        <v>19</v>
      </c>
      <c r="N137" s="241" t="s">
        <v>43</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148</v>
      </c>
      <c r="AT137" s="230" t="s">
        <v>130</v>
      </c>
      <c r="AU137" s="230" t="s">
        <v>132</v>
      </c>
      <c r="AY137" s="18" t="s">
        <v>133</v>
      </c>
      <c r="BE137" s="231">
        <f>IF(N137="základní",J137,0)</f>
        <v>0</v>
      </c>
      <c r="BF137" s="231">
        <f>IF(N137="snížená",J137,0)</f>
        <v>0</v>
      </c>
      <c r="BG137" s="231">
        <f>IF(N137="zákl. přenesená",J137,0)</f>
        <v>0</v>
      </c>
      <c r="BH137" s="231">
        <f>IF(N137="sníž. přenesená",J137,0)</f>
        <v>0</v>
      </c>
      <c r="BI137" s="231">
        <f>IF(N137="nulová",J137,0)</f>
        <v>0</v>
      </c>
      <c r="BJ137" s="18" t="s">
        <v>80</v>
      </c>
      <c r="BK137" s="231">
        <f>ROUND(I137*H137,2)</f>
        <v>0</v>
      </c>
      <c r="BL137" s="18" t="s">
        <v>148</v>
      </c>
      <c r="BM137" s="230" t="s">
        <v>1045</v>
      </c>
    </row>
    <row r="138" s="2" customFormat="1" ht="21.75" customHeight="1">
      <c r="A138" s="39"/>
      <c r="B138" s="40"/>
      <c r="C138" s="219" t="s">
        <v>293</v>
      </c>
      <c r="D138" s="219" t="s">
        <v>136</v>
      </c>
      <c r="E138" s="220" t="s">
        <v>499</v>
      </c>
      <c r="F138" s="221" t="s">
        <v>500</v>
      </c>
      <c r="G138" s="222" t="s">
        <v>259</v>
      </c>
      <c r="H138" s="223">
        <v>100</v>
      </c>
      <c r="I138" s="224"/>
      <c r="J138" s="225">
        <f>ROUND(I138*H138,2)</f>
        <v>0</v>
      </c>
      <c r="K138" s="221" t="s">
        <v>140</v>
      </c>
      <c r="L138" s="45"/>
      <c r="M138" s="226" t="s">
        <v>19</v>
      </c>
      <c r="N138" s="227" t="s">
        <v>43</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203</v>
      </c>
      <c r="AT138" s="230" t="s">
        <v>136</v>
      </c>
      <c r="AU138" s="230" t="s">
        <v>132</v>
      </c>
      <c r="AY138" s="18" t="s">
        <v>133</v>
      </c>
      <c r="BE138" s="231">
        <f>IF(N138="základní",J138,0)</f>
        <v>0</v>
      </c>
      <c r="BF138" s="231">
        <f>IF(N138="snížená",J138,0)</f>
        <v>0</v>
      </c>
      <c r="BG138" s="231">
        <f>IF(N138="zákl. přenesená",J138,0)</f>
        <v>0</v>
      </c>
      <c r="BH138" s="231">
        <f>IF(N138="sníž. přenesená",J138,0)</f>
        <v>0</v>
      </c>
      <c r="BI138" s="231">
        <f>IF(N138="nulová",J138,0)</f>
        <v>0</v>
      </c>
      <c r="BJ138" s="18" t="s">
        <v>80</v>
      </c>
      <c r="BK138" s="231">
        <f>ROUND(I138*H138,2)</f>
        <v>0</v>
      </c>
      <c r="BL138" s="18" t="s">
        <v>203</v>
      </c>
      <c r="BM138" s="230" t="s">
        <v>1046</v>
      </c>
    </row>
    <row r="139" s="2" customFormat="1" ht="21.75" customHeight="1">
      <c r="A139" s="39"/>
      <c r="B139" s="40"/>
      <c r="C139" s="232" t="s">
        <v>297</v>
      </c>
      <c r="D139" s="232" t="s">
        <v>130</v>
      </c>
      <c r="E139" s="233" t="s">
        <v>899</v>
      </c>
      <c r="F139" s="234" t="s">
        <v>900</v>
      </c>
      <c r="G139" s="235" t="s">
        <v>259</v>
      </c>
      <c r="H139" s="236">
        <v>100</v>
      </c>
      <c r="I139" s="237"/>
      <c r="J139" s="238">
        <f>ROUND(I139*H139,2)</f>
        <v>0</v>
      </c>
      <c r="K139" s="234" t="s">
        <v>140</v>
      </c>
      <c r="L139" s="239"/>
      <c r="M139" s="240" t="s">
        <v>19</v>
      </c>
      <c r="N139" s="241" t="s">
        <v>43</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148</v>
      </c>
      <c r="AT139" s="230" t="s">
        <v>130</v>
      </c>
      <c r="AU139" s="230" t="s">
        <v>132</v>
      </c>
      <c r="AY139" s="18" t="s">
        <v>133</v>
      </c>
      <c r="BE139" s="231">
        <f>IF(N139="základní",J139,0)</f>
        <v>0</v>
      </c>
      <c r="BF139" s="231">
        <f>IF(N139="snížená",J139,0)</f>
        <v>0</v>
      </c>
      <c r="BG139" s="231">
        <f>IF(N139="zákl. přenesená",J139,0)</f>
        <v>0</v>
      </c>
      <c r="BH139" s="231">
        <f>IF(N139="sníž. přenesená",J139,0)</f>
        <v>0</v>
      </c>
      <c r="BI139" s="231">
        <f>IF(N139="nulová",J139,0)</f>
        <v>0</v>
      </c>
      <c r="BJ139" s="18" t="s">
        <v>80</v>
      </c>
      <c r="BK139" s="231">
        <f>ROUND(I139*H139,2)</f>
        <v>0</v>
      </c>
      <c r="BL139" s="18" t="s">
        <v>148</v>
      </c>
      <c r="BM139" s="230" t="s">
        <v>1047</v>
      </c>
    </row>
    <row r="140" s="2" customFormat="1" ht="21.75" customHeight="1">
      <c r="A140" s="39"/>
      <c r="B140" s="40"/>
      <c r="C140" s="219" t="s">
        <v>301</v>
      </c>
      <c r="D140" s="219" t="s">
        <v>136</v>
      </c>
      <c r="E140" s="220" t="s">
        <v>1048</v>
      </c>
      <c r="F140" s="221" t="s">
        <v>1049</v>
      </c>
      <c r="G140" s="222" t="s">
        <v>259</v>
      </c>
      <c r="H140" s="223">
        <v>180</v>
      </c>
      <c r="I140" s="224"/>
      <c r="J140" s="225">
        <f>ROUND(I140*H140,2)</f>
        <v>0</v>
      </c>
      <c r="K140" s="221" t="s">
        <v>140</v>
      </c>
      <c r="L140" s="45"/>
      <c r="M140" s="226" t="s">
        <v>19</v>
      </c>
      <c r="N140" s="227" t="s">
        <v>43</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203</v>
      </c>
      <c r="AT140" s="230" t="s">
        <v>136</v>
      </c>
      <c r="AU140" s="230" t="s">
        <v>132</v>
      </c>
      <c r="AY140" s="18" t="s">
        <v>133</v>
      </c>
      <c r="BE140" s="231">
        <f>IF(N140="základní",J140,0)</f>
        <v>0</v>
      </c>
      <c r="BF140" s="231">
        <f>IF(N140="snížená",J140,0)</f>
        <v>0</v>
      </c>
      <c r="BG140" s="231">
        <f>IF(N140="zákl. přenesená",J140,0)</f>
        <v>0</v>
      </c>
      <c r="BH140" s="231">
        <f>IF(N140="sníž. přenesená",J140,0)</f>
        <v>0</v>
      </c>
      <c r="BI140" s="231">
        <f>IF(N140="nulová",J140,0)</f>
        <v>0</v>
      </c>
      <c r="BJ140" s="18" t="s">
        <v>80</v>
      </c>
      <c r="BK140" s="231">
        <f>ROUND(I140*H140,2)</f>
        <v>0</v>
      </c>
      <c r="BL140" s="18" t="s">
        <v>203</v>
      </c>
      <c r="BM140" s="230" t="s">
        <v>1050</v>
      </c>
    </row>
    <row r="141" s="2" customFormat="1" ht="21.75" customHeight="1">
      <c r="A141" s="39"/>
      <c r="B141" s="40"/>
      <c r="C141" s="232" t="s">
        <v>305</v>
      </c>
      <c r="D141" s="232" t="s">
        <v>130</v>
      </c>
      <c r="E141" s="233" t="s">
        <v>1051</v>
      </c>
      <c r="F141" s="234" t="s">
        <v>1052</v>
      </c>
      <c r="G141" s="235" t="s">
        <v>259</v>
      </c>
      <c r="H141" s="236">
        <v>180</v>
      </c>
      <c r="I141" s="237"/>
      <c r="J141" s="238">
        <f>ROUND(I141*H141,2)</f>
        <v>0</v>
      </c>
      <c r="K141" s="234" t="s">
        <v>140</v>
      </c>
      <c r="L141" s="239"/>
      <c r="M141" s="240" t="s">
        <v>19</v>
      </c>
      <c r="N141" s="241" t="s">
        <v>43</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148</v>
      </c>
      <c r="AT141" s="230" t="s">
        <v>130</v>
      </c>
      <c r="AU141" s="230" t="s">
        <v>132</v>
      </c>
      <c r="AY141" s="18" t="s">
        <v>133</v>
      </c>
      <c r="BE141" s="231">
        <f>IF(N141="základní",J141,0)</f>
        <v>0</v>
      </c>
      <c r="BF141" s="231">
        <f>IF(N141="snížená",J141,0)</f>
        <v>0</v>
      </c>
      <c r="BG141" s="231">
        <f>IF(N141="zákl. přenesená",J141,0)</f>
        <v>0</v>
      </c>
      <c r="BH141" s="231">
        <f>IF(N141="sníž. přenesená",J141,0)</f>
        <v>0</v>
      </c>
      <c r="BI141" s="231">
        <f>IF(N141="nulová",J141,0)</f>
        <v>0</v>
      </c>
      <c r="BJ141" s="18" t="s">
        <v>80</v>
      </c>
      <c r="BK141" s="231">
        <f>ROUND(I141*H141,2)</f>
        <v>0</v>
      </c>
      <c r="BL141" s="18" t="s">
        <v>148</v>
      </c>
      <c r="BM141" s="230" t="s">
        <v>1053</v>
      </c>
    </row>
    <row r="142" s="2" customFormat="1" ht="21.75" customHeight="1">
      <c r="A142" s="39"/>
      <c r="B142" s="40"/>
      <c r="C142" s="219" t="s">
        <v>309</v>
      </c>
      <c r="D142" s="219" t="s">
        <v>136</v>
      </c>
      <c r="E142" s="220" t="s">
        <v>902</v>
      </c>
      <c r="F142" s="221" t="s">
        <v>903</v>
      </c>
      <c r="G142" s="222" t="s">
        <v>259</v>
      </c>
      <c r="H142" s="223">
        <v>40</v>
      </c>
      <c r="I142" s="224"/>
      <c r="J142" s="225">
        <f>ROUND(I142*H142,2)</f>
        <v>0</v>
      </c>
      <c r="K142" s="221" t="s">
        <v>140</v>
      </c>
      <c r="L142" s="45"/>
      <c r="M142" s="226" t="s">
        <v>19</v>
      </c>
      <c r="N142" s="227" t="s">
        <v>43</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203</v>
      </c>
      <c r="AT142" s="230" t="s">
        <v>136</v>
      </c>
      <c r="AU142" s="230" t="s">
        <v>132</v>
      </c>
      <c r="AY142" s="18" t="s">
        <v>133</v>
      </c>
      <c r="BE142" s="231">
        <f>IF(N142="základní",J142,0)</f>
        <v>0</v>
      </c>
      <c r="BF142" s="231">
        <f>IF(N142="snížená",J142,0)</f>
        <v>0</v>
      </c>
      <c r="BG142" s="231">
        <f>IF(N142="zákl. přenesená",J142,0)</f>
        <v>0</v>
      </c>
      <c r="BH142" s="231">
        <f>IF(N142="sníž. přenesená",J142,0)</f>
        <v>0</v>
      </c>
      <c r="BI142" s="231">
        <f>IF(N142="nulová",J142,0)</f>
        <v>0</v>
      </c>
      <c r="BJ142" s="18" t="s">
        <v>80</v>
      </c>
      <c r="BK142" s="231">
        <f>ROUND(I142*H142,2)</f>
        <v>0</v>
      </c>
      <c r="BL142" s="18" t="s">
        <v>203</v>
      </c>
      <c r="BM142" s="230" t="s">
        <v>1054</v>
      </c>
    </row>
    <row r="143" s="2" customFormat="1" ht="21.75" customHeight="1">
      <c r="A143" s="39"/>
      <c r="B143" s="40"/>
      <c r="C143" s="232" t="s">
        <v>313</v>
      </c>
      <c r="D143" s="232" t="s">
        <v>130</v>
      </c>
      <c r="E143" s="233" t="s">
        <v>1055</v>
      </c>
      <c r="F143" s="234" t="s">
        <v>1056</v>
      </c>
      <c r="G143" s="235" t="s">
        <v>259</v>
      </c>
      <c r="H143" s="236">
        <v>40</v>
      </c>
      <c r="I143" s="237"/>
      <c r="J143" s="238">
        <f>ROUND(I143*H143,2)</f>
        <v>0</v>
      </c>
      <c r="K143" s="234" t="s">
        <v>140</v>
      </c>
      <c r="L143" s="239"/>
      <c r="M143" s="240" t="s">
        <v>19</v>
      </c>
      <c r="N143" s="241" t="s">
        <v>43</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148</v>
      </c>
      <c r="AT143" s="230" t="s">
        <v>130</v>
      </c>
      <c r="AU143" s="230" t="s">
        <v>132</v>
      </c>
      <c r="AY143" s="18" t="s">
        <v>133</v>
      </c>
      <c r="BE143" s="231">
        <f>IF(N143="základní",J143,0)</f>
        <v>0</v>
      </c>
      <c r="BF143" s="231">
        <f>IF(N143="snížená",J143,0)</f>
        <v>0</v>
      </c>
      <c r="BG143" s="231">
        <f>IF(N143="zákl. přenesená",J143,0)</f>
        <v>0</v>
      </c>
      <c r="BH143" s="231">
        <f>IF(N143="sníž. přenesená",J143,0)</f>
        <v>0</v>
      </c>
      <c r="BI143" s="231">
        <f>IF(N143="nulová",J143,0)</f>
        <v>0</v>
      </c>
      <c r="BJ143" s="18" t="s">
        <v>80</v>
      </c>
      <c r="BK143" s="231">
        <f>ROUND(I143*H143,2)</f>
        <v>0</v>
      </c>
      <c r="BL143" s="18" t="s">
        <v>148</v>
      </c>
      <c r="BM143" s="230" t="s">
        <v>1057</v>
      </c>
    </row>
    <row r="144" s="2" customFormat="1" ht="21.75" customHeight="1">
      <c r="A144" s="39"/>
      <c r="B144" s="40"/>
      <c r="C144" s="232" t="s">
        <v>317</v>
      </c>
      <c r="D144" s="232" t="s">
        <v>130</v>
      </c>
      <c r="E144" s="233" t="s">
        <v>1058</v>
      </c>
      <c r="F144" s="234" t="s">
        <v>1059</v>
      </c>
      <c r="G144" s="235" t="s">
        <v>259</v>
      </c>
      <c r="H144" s="236">
        <v>500</v>
      </c>
      <c r="I144" s="237"/>
      <c r="J144" s="238">
        <f>ROUND(I144*H144,2)</f>
        <v>0</v>
      </c>
      <c r="K144" s="234" t="s">
        <v>140</v>
      </c>
      <c r="L144" s="239"/>
      <c r="M144" s="240" t="s">
        <v>19</v>
      </c>
      <c r="N144" s="241" t="s">
        <v>43</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148</v>
      </c>
      <c r="AT144" s="230" t="s">
        <v>130</v>
      </c>
      <c r="AU144" s="230" t="s">
        <v>132</v>
      </c>
      <c r="AY144" s="18" t="s">
        <v>133</v>
      </c>
      <c r="BE144" s="231">
        <f>IF(N144="základní",J144,0)</f>
        <v>0</v>
      </c>
      <c r="BF144" s="231">
        <f>IF(N144="snížená",J144,0)</f>
        <v>0</v>
      </c>
      <c r="BG144" s="231">
        <f>IF(N144="zákl. přenesená",J144,0)</f>
        <v>0</v>
      </c>
      <c r="BH144" s="231">
        <f>IF(N144="sníž. přenesená",J144,0)</f>
        <v>0</v>
      </c>
      <c r="BI144" s="231">
        <f>IF(N144="nulová",J144,0)</f>
        <v>0</v>
      </c>
      <c r="BJ144" s="18" t="s">
        <v>80</v>
      </c>
      <c r="BK144" s="231">
        <f>ROUND(I144*H144,2)</f>
        <v>0</v>
      </c>
      <c r="BL144" s="18" t="s">
        <v>148</v>
      </c>
      <c r="BM144" s="230" t="s">
        <v>1060</v>
      </c>
    </row>
    <row r="145" s="2" customFormat="1" ht="21.75" customHeight="1">
      <c r="A145" s="39"/>
      <c r="B145" s="40"/>
      <c r="C145" s="232" t="s">
        <v>322</v>
      </c>
      <c r="D145" s="232" t="s">
        <v>130</v>
      </c>
      <c r="E145" s="233" t="s">
        <v>515</v>
      </c>
      <c r="F145" s="234" t="s">
        <v>516</v>
      </c>
      <c r="G145" s="235" t="s">
        <v>259</v>
      </c>
      <c r="H145" s="236">
        <v>100</v>
      </c>
      <c r="I145" s="237"/>
      <c r="J145" s="238">
        <f>ROUND(I145*H145,2)</f>
        <v>0</v>
      </c>
      <c r="K145" s="234" t="s">
        <v>140</v>
      </c>
      <c r="L145" s="239"/>
      <c r="M145" s="240" t="s">
        <v>19</v>
      </c>
      <c r="N145" s="241" t="s">
        <v>43</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148</v>
      </c>
      <c r="AT145" s="230" t="s">
        <v>130</v>
      </c>
      <c r="AU145" s="230" t="s">
        <v>132</v>
      </c>
      <c r="AY145" s="18" t="s">
        <v>133</v>
      </c>
      <c r="BE145" s="231">
        <f>IF(N145="základní",J145,0)</f>
        <v>0</v>
      </c>
      <c r="BF145" s="231">
        <f>IF(N145="snížená",J145,0)</f>
        <v>0</v>
      </c>
      <c r="BG145" s="231">
        <f>IF(N145="zákl. přenesená",J145,0)</f>
        <v>0</v>
      </c>
      <c r="BH145" s="231">
        <f>IF(N145="sníž. přenesená",J145,0)</f>
        <v>0</v>
      </c>
      <c r="BI145" s="231">
        <f>IF(N145="nulová",J145,0)</f>
        <v>0</v>
      </c>
      <c r="BJ145" s="18" t="s">
        <v>80</v>
      </c>
      <c r="BK145" s="231">
        <f>ROUND(I145*H145,2)</f>
        <v>0</v>
      </c>
      <c r="BL145" s="18" t="s">
        <v>148</v>
      </c>
      <c r="BM145" s="230" t="s">
        <v>1061</v>
      </c>
    </row>
    <row r="146" s="2" customFormat="1" ht="21.75" customHeight="1">
      <c r="A146" s="39"/>
      <c r="B146" s="40"/>
      <c r="C146" s="232" t="s">
        <v>326</v>
      </c>
      <c r="D146" s="232" t="s">
        <v>130</v>
      </c>
      <c r="E146" s="233" t="s">
        <v>896</v>
      </c>
      <c r="F146" s="234" t="s">
        <v>897</v>
      </c>
      <c r="G146" s="235" t="s">
        <v>259</v>
      </c>
      <c r="H146" s="236">
        <v>500</v>
      </c>
      <c r="I146" s="237"/>
      <c r="J146" s="238">
        <f>ROUND(I146*H146,2)</f>
        <v>0</v>
      </c>
      <c r="K146" s="234" t="s">
        <v>140</v>
      </c>
      <c r="L146" s="239"/>
      <c r="M146" s="240" t="s">
        <v>19</v>
      </c>
      <c r="N146" s="241" t="s">
        <v>43</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148</v>
      </c>
      <c r="AT146" s="230" t="s">
        <v>130</v>
      </c>
      <c r="AU146" s="230" t="s">
        <v>132</v>
      </c>
      <c r="AY146" s="18" t="s">
        <v>133</v>
      </c>
      <c r="BE146" s="231">
        <f>IF(N146="základní",J146,0)</f>
        <v>0</v>
      </c>
      <c r="BF146" s="231">
        <f>IF(N146="snížená",J146,0)</f>
        <v>0</v>
      </c>
      <c r="BG146" s="231">
        <f>IF(N146="zákl. přenesená",J146,0)</f>
        <v>0</v>
      </c>
      <c r="BH146" s="231">
        <f>IF(N146="sníž. přenesená",J146,0)</f>
        <v>0</v>
      </c>
      <c r="BI146" s="231">
        <f>IF(N146="nulová",J146,0)</f>
        <v>0</v>
      </c>
      <c r="BJ146" s="18" t="s">
        <v>80</v>
      </c>
      <c r="BK146" s="231">
        <f>ROUND(I146*H146,2)</f>
        <v>0</v>
      </c>
      <c r="BL146" s="18" t="s">
        <v>148</v>
      </c>
      <c r="BM146" s="230" t="s">
        <v>1062</v>
      </c>
    </row>
    <row r="147" s="2" customFormat="1" ht="21.75" customHeight="1">
      <c r="A147" s="39"/>
      <c r="B147" s="40"/>
      <c r="C147" s="219" t="s">
        <v>330</v>
      </c>
      <c r="D147" s="219" t="s">
        <v>136</v>
      </c>
      <c r="E147" s="220" t="s">
        <v>499</v>
      </c>
      <c r="F147" s="221" t="s">
        <v>500</v>
      </c>
      <c r="G147" s="222" t="s">
        <v>259</v>
      </c>
      <c r="H147" s="223">
        <v>1100</v>
      </c>
      <c r="I147" s="224"/>
      <c r="J147" s="225">
        <f>ROUND(I147*H147,2)</f>
        <v>0</v>
      </c>
      <c r="K147" s="221" t="s">
        <v>140</v>
      </c>
      <c r="L147" s="45"/>
      <c r="M147" s="226" t="s">
        <v>19</v>
      </c>
      <c r="N147" s="227" t="s">
        <v>43</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141</v>
      </c>
      <c r="AT147" s="230" t="s">
        <v>136</v>
      </c>
      <c r="AU147" s="230" t="s">
        <v>132</v>
      </c>
      <c r="AY147" s="18" t="s">
        <v>133</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141</v>
      </c>
      <c r="BM147" s="230" t="s">
        <v>1063</v>
      </c>
    </row>
    <row r="148" s="2" customFormat="1" ht="21.75" customHeight="1">
      <c r="A148" s="39"/>
      <c r="B148" s="40"/>
      <c r="C148" s="219" t="s">
        <v>334</v>
      </c>
      <c r="D148" s="219" t="s">
        <v>136</v>
      </c>
      <c r="E148" s="220" t="s">
        <v>1064</v>
      </c>
      <c r="F148" s="221" t="s">
        <v>1065</v>
      </c>
      <c r="G148" s="222" t="s">
        <v>259</v>
      </c>
      <c r="H148" s="223">
        <v>1000</v>
      </c>
      <c r="I148" s="224"/>
      <c r="J148" s="225">
        <f>ROUND(I148*H148,2)</f>
        <v>0</v>
      </c>
      <c r="K148" s="221" t="s">
        <v>140</v>
      </c>
      <c r="L148" s="45"/>
      <c r="M148" s="226" t="s">
        <v>19</v>
      </c>
      <c r="N148" s="227" t="s">
        <v>43</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141</v>
      </c>
      <c r="AT148" s="230" t="s">
        <v>136</v>
      </c>
      <c r="AU148" s="230" t="s">
        <v>132</v>
      </c>
      <c r="AY148" s="18" t="s">
        <v>133</v>
      </c>
      <c r="BE148" s="231">
        <f>IF(N148="základní",J148,0)</f>
        <v>0</v>
      </c>
      <c r="BF148" s="231">
        <f>IF(N148="snížená",J148,0)</f>
        <v>0</v>
      </c>
      <c r="BG148" s="231">
        <f>IF(N148="zákl. přenesená",J148,0)</f>
        <v>0</v>
      </c>
      <c r="BH148" s="231">
        <f>IF(N148="sníž. přenesená",J148,0)</f>
        <v>0</v>
      </c>
      <c r="BI148" s="231">
        <f>IF(N148="nulová",J148,0)</f>
        <v>0</v>
      </c>
      <c r="BJ148" s="18" t="s">
        <v>80</v>
      </c>
      <c r="BK148" s="231">
        <f>ROUND(I148*H148,2)</f>
        <v>0</v>
      </c>
      <c r="BL148" s="18" t="s">
        <v>141</v>
      </c>
      <c r="BM148" s="230" t="s">
        <v>1066</v>
      </c>
    </row>
    <row r="149" s="2" customFormat="1" ht="21.75" customHeight="1">
      <c r="A149" s="39"/>
      <c r="B149" s="40"/>
      <c r="C149" s="232" t="s">
        <v>339</v>
      </c>
      <c r="D149" s="232" t="s">
        <v>130</v>
      </c>
      <c r="E149" s="233" t="s">
        <v>1067</v>
      </c>
      <c r="F149" s="234" t="s">
        <v>1068</v>
      </c>
      <c r="G149" s="235" t="s">
        <v>259</v>
      </c>
      <c r="H149" s="236">
        <v>500</v>
      </c>
      <c r="I149" s="237"/>
      <c r="J149" s="238">
        <f>ROUND(I149*H149,2)</f>
        <v>0</v>
      </c>
      <c r="K149" s="234" t="s">
        <v>140</v>
      </c>
      <c r="L149" s="239"/>
      <c r="M149" s="240" t="s">
        <v>19</v>
      </c>
      <c r="N149" s="241" t="s">
        <v>43</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148</v>
      </c>
      <c r="AT149" s="230" t="s">
        <v>130</v>
      </c>
      <c r="AU149" s="230" t="s">
        <v>132</v>
      </c>
      <c r="AY149" s="18" t="s">
        <v>133</v>
      </c>
      <c r="BE149" s="231">
        <f>IF(N149="základní",J149,0)</f>
        <v>0</v>
      </c>
      <c r="BF149" s="231">
        <f>IF(N149="snížená",J149,0)</f>
        <v>0</v>
      </c>
      <c r="BG149" s="231">
        <f>IF(N149="zákl. přenesená",J149,0)</f>
        <v>0</v>
      </c>
      <c r="BH149" s="231">
        <f>IF(N149="sníž. přenesená",J149,0)</f>
        <v>0</v>
      </c>
      <c r="BI149" s="231">
        <f>IF(N149="nulová",J149,0)</f>
        <v>0</v>
      </c>
      <c r="BJ149" s="18" t="s">
        <v>80</v>
      </c>
      <c r="BK149" s="231">
        <f>ROUND(I149*H149,2)</f>
        <v>0</v>
      </c>
      <c r="BL149" s="18" t="s">
        <v>148</v>
      </c>
      <c r="BM149" s="230" t="s">
        <v>1069</v>
      </c>
    </row>
    <row r="150" s="2" customFormat="1" ht="21.75" customHeight="1">
      <c r="A150" s="39"/>
      <c r="B150" s="40"/>
      <c r="C150" s="232" t="s">
        <v>344</v>
      </c>
      <c r="D150" s="232" t="s">
        <v>130</v>
      </c>
      <c r="E150" s="233" t="s">
        <v>1070</v>
      </c>
      <c r="F150" s="234" t="s">
        <v>1071</v>
      </c>
      <c r="G150" s="235" t="s">
        <v>259</v>
      </c>
      <c r="H150" s="236">
        <v>500</v>
      </c>
      <c r="I150" s="237"/>
      <c r="J150" s="238">
        <f>ROUND(I150*H150,2)</f>
        <v>0</v>
      </c>
      <c r="K150" s="234" t="s">
        <v>140</v>
      </c>
      <c r="L150" s="239"/>
      <c r="M150" s="240" t="s">
        <v>19</v>
      </c>
      <c r="N150" s="241" t="s">
        <v>43</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148</v>
      </c>
      <c r="AT150" s="230" t="s">
        <v>130</v>
      </c>
      <c r="AU150" s="230" t="s">
        <v>132</v>
      </c>
      <c r="AY150" s="18" t="s">
        <v>133</v>
      </c>
      <c r="BE150" s="231">
        <f>IF(N150="základní",J150,0)</f>
        <v>0</v>
      </c>
      <c r="BF150" s="231">
        <f>IF(N150="snížená",J150,0)</f>
        <v>0</v>
      </c>
      <c r="BG150" s="231">
        <f>IF(N150="zákl. přenesená",J150,0)</f>
        <v>0</v>
      </c>
      <c r="BH150" s="231">
        <f>IF(N150="sníž. přenesená",J150,0)</f>
        <v>0</v>
      </c>
      <c r="BI150" s="231">
        <f>IF(N150="nulová",J150,0)</f>
        <v>0</v>
      </c>
      <c r="BJ150" s="18" t="s">
        <v>80</v>
      </c>
      <c r="BK150" s="231">
        <f>ROUND(I150*H150,2)</f>
        <v>0</v>
      </c>
      <c r="BL150" s="18" t="s">
        <v>148</v>
      </c>
      <c r="BM150" s="230" t="s">
        <v>1072</v>
      </c>
    </row>
    <row r="151" s="2" customFormat="1" ht="21.75" customHeight="1">
      <c r="A151" s="39"/>
      <c r="B151" s="40"/>
      <c r="C151" s="219" t="s">
        <v>349</v>
      </c>
      <c r="D151" s="219" t="s">
        <v>136</v>
      </c>
      <c r="E151" s="220" t="s">
        <v>902</v>
      </c>
      <c r="F151" s="221" t="s">
        <v>903</v>
      </c>
      <c r="G151" s="222" t="s">
        <v>259</v>
      </c>
      <c r="H151" s="223">
        <v>110</v>
      </c>
      <c r="I151" s="224"/>
      <c r="J151" s="225">
        <f>ROUND(I151*H151,2)</f>
        <v>0</v>
      </c>
      <c r="K151" s="221" t="s">
        <v>140</v>
      </c>
      <c r="L151" s="45"/>
      <c r="M151" s="226" t="s">
        <v>19</v>
      </c>
      <c r="N151" s="227" t="s">
        <v>43</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141</v>
      </c>
      <c r="AT151" s="230" t="s">
        <v>136</v>
      </c>
      <c r="AU151" s="230" t="s">
        <v>132</v>
      </c>
      <c r="AY151" s="18" t="s">
        <v>133</v>
      </c>
      <c r="BE151" s="231">
        <f>IF(N151="základní",J151,0)</f>
        <v>0</v>
      </c>
      <c r="BF151" s="231">
        <f>IF(N151="snížená",J151,0)</f>
        <v>0</v>
      </c>
      <c r="BG151" s="231">
        <f>IF(N151="zákl. přenesená",J151,0)</f>
        <v>0</v>
      </c>
      <c r="BH151" s="231">
        <f>IF(N151="sníž. přenesená",J151,0)</f>
        <v>0</v>
      </c>
      <c r="BI151" s="231">
        <f>IF(N151="nulová",J151,0)</f>
        <v>0</v>
      </c>
      <c r="BJ151" s="18" t="s">
        <v>80</v>
      </c>
      <c r="BK151" s="231">
        <f>ROUND(I151*H151,2)</f>
        <v>0</v>
      </c>
      <c r="BL151" s="18" t="s">
        <v>141</v>
      </c>
      <c r="BM151" s="230" t="s">
        <v>1073</v>
      </c>
    </row>
    <row r="152" s="2" customFormat="1" ht="21.75" customHeight="1">
      <c r="A152" s="39"/>
      <c r="B152" s="40"/>
      <c r="C152" s="232" t="s">
        <v>354</v>
      </c>
      <c r="D152" s="232" t="s">
        <v>130</v>
      </c>
      <c r="E152" s="233" t="s">
        <v>905</v>
      </c>
      <c r="F152" s="234" t="s">
        <v>906</v>
      </c>
      <c r="G152" s="235" t="s">
        <v>259</v>
      </c>
      <c r="H152" s="236">
        <v>110</v>
      </c>
      <c r="I152" s="237"/>
      <c r="J152" s="238">
        <f>ROUND(I152*H152,2)</f>
        <v>0</v>
      </c>
      <c r="K152" s="234" t="s">
        <v>140</v>
      </c>
      <c r="L152" s="239"/>
      <c r="M152" s="240" t="s">
        <v>19</v>
      </c>
      <c r="N152" s="241" t="s">
        <v>43</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148</v>
      </c>
      <c r="AT152" s="230" t="s">
        <v>130</v>
      </c>
      <c r="AU152" s="230" t="s">
        <v>132</v>
      </c>
      <c r="AY152" s="18" t="s">
        <v>133</v>
      </c>
      <c r="BE152" s="231">
        <f>IF(N152="základní",J152,0)</f>
        <v>0</v>
      </c>
      <c r="BF152" s="231">
        <f>IF(N152="snížená",J152,0)</f>
        <v>0</v>
      </c>
      <c r="BG152" s="231">
        <f>IF(N152="zákl. přenesená",J152,0)</f>
        <v>0</v>
      </c>
      <c r="BH152" s="231">
        <f>IF(N152="sníž. přenesená",J152,0)</f>
        <v>0</v>
      </c>
      <c r="BI152" s="231">
        <f>IF(N152="nulová",J152,0)</f>
        <v>0</v>
      </c>
      <c r="BJ152" s="18" t="s">
        <v>80</v>
      </c>
      <c r="BK152" s="231">
        <f>ROUND(I152*H152,2)</f>
        <v>0</v>
      </c>
      <c r="BL152" s="18" t="s">
        <v>148</v>
      </c>
      <c r="BM152" s="230" t="s">
        <v>1074</v>
      </c>
    </row>
    <row r="153" s="15" customFormat="1" ht="20.88" customHeight="1">
      <c r="A153" s="15"/>
      <c r="B153" s="280"/>
      <c r="C153" s="281"/>
      <c r="D153" s="282" t="s">
        <v>71</v>
      </c>
      <c r="E153" s="282" t="s">
        <v>1075</v>
      </c>
      <c r="F153" s="282" t="s">
        <v>1076</v>
      </c>
      <c r="G153" s="281"/>
      <c r="H153" s="281"/>
      <c r="I153" s="283"/>
      <c r="J153" s="284">
        <f>BK153</f>
        <v>0</v>
      </c>
      <c r="K153" s="281"/>
      <c r="L153" s="285"/>
      <c r="M153" s="286"/>
      <c r="N153" s="287"/>
      <c r="O153" s="287"/>
      <c r="P153" s="288">
        <f>SUM(P154:P161)</f>
        <v>0</v>
      </c>
      <c r="Q153" s="287"/>
      <c r="R153" s="288">
        <f>SUM(R154:R161)</f>
        <v>0</v>
      </c>
      <c r="S153" s="287"/>
      <c r="T153" s="289">
        <f>SUM(T154:T161)</f>
        <v>0</v>
      </c>
      <c r="U153" s="15"/>
      <c r="V153" s="15"/>
      <c r="W153" s="15"/>
      <c r="X153" s="15"/>
      <c r="Y153" s="15"/>
      <c r="Z153" s="15"/>
      <c r="AA153" s="15"/>
      <c r="AB153" s="15"/>
      <c r="AC153" s="15"/>
      <c r="AD153" s="15"/>
      <c r="AE153" s="15"/>
      <c r="AR153" s="290" t="s">
        <v>80</v>
      </c>
      <c r="AT153" s="291" t="s">
        <v>71</v>
      </c>
      <c r="AU153" s="291" t="s">
        <v>132</v>
      </c>
      <c r="AY153" s="290" t="s">
        <v>133</v>
      </c>
      <c r="BK153" s="292">
        <f>SUM(BK154:BK161)</f>
        <v>0</v>
      </c>
    </row>
    <row r="154" s="2" customFormat="1" ht="21.75" customHeight="1">
      <c r="A154" s="39"/>
      <c r="B154" s="40"/>
      <c r="C154" s="219" t="s">
        <v>359</v>
      </c>
      <c r="D154" s="219" t="s">
        <v>136</v>
      </c>
      <c r="E154" s="220" t="s">
        <v>1077</v>
      </c>
      <c r="F154" s="221" t="s">
        <v>1078</v>
      </c>
      <c r="G154" s="222" t="s">
        <v>139</v>
      </c>
      <c r="H154" s="223">
        <v>3</v>
      </c>
      <c r="I154" s="224"/>
      <c r="J154" s="225">
        <f>ROUND(I154*H154,2)</f>
        <v>0</v>
      </c>
      <c r="K154" s="221" t="s">
        <v>140</v>
      </c>
      <c r="L154" s="45"/>
      <c r="M154" s="226" t="s">
        <v>19</v>
      </c>
      <c r="N154" s="227" t="s">
        <v>43</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141</v>
      </c>
      <c r="AT154" s="230" t="s">
        <v>136</v>
      </c>
      <c r="AU154" s="230" t="s">
        <v>150</v>
      </c>
      <c r="AY154" s="18" t="s">
        <v>133</v>
      </c>
      <c r="BE154" s="231">
        <f>IF(N154="základní",J154,0)</f>
        <v>0</v>
      </c>
      <c r="BF154" s="231">
        <f>IF(N154="snížená",J154,0)</f>
        <v>0</v>
      </c>
      <c r="BG154" s="231">
        <f>IF(N154="zákl. přenesená",J154,0)</f>
        <v>0</v>
      </c>
      <c r="BH154" s="231">
        <f>IF(N154="sníž. přenesená",J154,0)</f>
        <v>0</v>
      </c>
      <c r="BI154" s="231">
        <f>IF(N154="nulová",J154,0)</f>
        <v>0</v>
      </c>
      <c r="BJ154" s="18" t="s">
        <v>80</v>
      </c>
      <c r="BK154" s="231">
        <f>ROUND(I154*H154,2)</f>
        <v>0</v>
      </c>
      <c r="BL154" s="18" t="s">
        <v>141</v>
      </c>
      <c r="BM154" s="230" t="s">
        <v>1079</v>
      </c>
    </row>
    <row r="155" s="2" customFormat="1" ht="21.75" customHeight="1">
      <c r="A155" s="39"/>
      <c r="B155" s="40"/>
      <c r="C155" s="232" t="s">
        <v>363</v>
      </c>
      <c r="D155" s="232" t="s">
        <v>130</v>
      </c>
      <c r="E155" s="233" t="s">
        <v>1080</v>
      </c>
      <c r="F155" s="234" t="s">
        <v>1081</v>
      </c>
      <c r="G155" s="235" t="s">
        <v>139</v>
      </c>
      <c r="H155" s="236">
        <v>3</v>
      </c>
      <c r="I155" s="237"/>
      <c r="J155" s="238">
        <f>ROUND(I155*H155,2)</f>
        <v>0</v>
      </c>
      <c r="K155" s="234" t="s">
        <v>140</v>
      </c>
      <c r="L155" s="239"/>
      <c r="M155" s="240" t="s">
        <v>19</v>
      </c>
      <c r="N155" s="241" t="s">
        <v>43</v>
      </c>
      <c r="O155" s="85"/>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148</v>
      </c>
      <c r="AT155" s="230" t="s">
        <v>130</v>
      </c>
      <c r="AU155" s="230" t="s">
        <v>150</v>
      </c>
      <c r="AY155" s="18" t="s">
        <v>133</v>
      </c>
      <c r="BE155" s="231">
        <f>IF(N155="základní",J155,0)</f>
        <v>0</v>
      </c>
      <c r="BF155" s="231">
        <f>IF(N155="snížená",J155,0)</f>
        <v>0</v>
      </c>
      <c r="BG155" s="231">
        <f>IF(N155="zákl. přenesená",J155,0)</f>
        <v>0</v>
      </c>
      <c r="BH155" s="231">
        <f>IF(N155="sníž. přenesená",J155,0)</f>
        <v>0</v>
      </c>
      <c r="BI155" s="231">
        <f>IF(N155="nulová",J155,0)</f>
        <v>0</v>
      </c>
      <c r="BJ155" s="18" t="s">
        <v>80</v>
      </c>
      <c r="BK155" s="231">
        <f>ROUND(I155*H155,2)</f>
        <v>0</v>
      </c>
      <c r="BL155" s="18" t="s">
        <v>148</v>
      </c>
      <c r="BM155" s="230" t="s">
        <v>1082</v>
      </c>
    </row>
    <row r="156" s="2" customFormat="1" ht="21.75" customHeight="1">
      <c r="A156" s="39"/>
      <c r="B156" s="40"/>
      <c r="C156" s="219" t="s">
        <v>367</v>
      </c>
      <c r="D156" s="219" t="s">
        <v>136</v>
      </c>
      <c r="E156" s="220" t="s">
        <v>1083</v>
      </c>
      <c r="F156" s="221" t="s">
        <v>1084</v>
      </c>
      <c r="G156" s="222" t="s">
        <v>139</v>
      </c>
      <c r="H156" s="223">
        <v>20</v>
      </c>
      <c r="I156" s="224"/>
      <c r="J156" s="225">
        <f>ROUND(I156*H156,2)</f>
        <v>0</v>
      </c>
      <c r="K156" s="221" t="s">
        <v>140</v>
      </c>
      <c r="L156" s="45"/>
      <c r="M156" s="226" t="s">
        <v>19</v>
      </c>
      <c r="N156" s="227" t="s">
        <v>43</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141</v>
      </c>
      <c r="AT156" s="230" t="s">
        <v>136</v>
      </c>
      <c r="AU156" s="230" t="s">
        <v>150</v>
      </c>
      <c r="AY156" s="18" t="s">
        <v>133</v>
      </c>
      <c r="BE156" s="231">
        <f>IF(N156="základní",J156,0)</f>
        <v>0</v>
      </c>
      <c r="BF156" s="231">
        <f>IF(N156="snížená",J156,0)</f>
        <v>0</v>
      </c>
      <c r="BG156" s="231">
        <f>IF(N156="zákl. přenesená",J156,0)</f>
        <v>0</v>
      </c>
      <c r="BH156" s="231">
        <f>IF(N156="sníž. přenesená",J156,0)</f>
        <v>0</v>
      </c>
      <c r="BI156" s="231">
        <f>IF(N156="nulová",J156,0)</f>
        <v>0</v>
      </c>
      <c r="BJ156" s="18" t="s">
        <v>80</v>
      </c>
      <c r="BK156" s="231">
        <f>ROUND(I156*H156,2)</f>
        <v>0</v>
      </c>
      <c r="BL156" s="18" t="s">
        <v>141</v>
      </c>
      <c r="BM156" s="230" t="s">
        <v>1085</v>
      </c>
    </row>
    <row r="157" s="2" customFormat="1" ht="21.75" customHeight="1">
      <c r="A157" s="39"/>
      <c r="B157" s="40"/>
      <c r="C157" s="232" t="s">
        <v>373</v>
      </c>
      <c r="D157" s="232" t="s">
        <v>130</v>
      </c>
      <c r="E157" s="233" t="s">
        <v>1086</v>
      </c>
      <c r="F157" s="234" t="s">
        <v>1087</v>
      </c>
      <c r="G157" s="235" t="s">
        <v>139</v>
      </c>
      <c r="H157" s="236">
        <v>20</v>
      </c>
      <c r="I157" s="237"/>
      <c r="J157" s="238">
        <f>ROUND(I157*H157,2)</f>
        <v>0</v>
      </c>
      <c r="K157" s="234" t="s">
        <v>140</v>
      </c>
      <c r="L157" s="239"/>
      <c r="M157" s="240" t="s">
        <v>19</v>
      </c>
      <c r="N157" s="241" t="s">
        <v>43</v>
      </c>
      <c r="O157" s="85"/>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148</v>
      </c>
      <c r="AT157" s="230" t="s">
        <v>130</v>
      </c>
      <c r="AU157" s="230" t="s">
        <v>150</v>
      </c>
      <c r="AY157" s="18" t="s">
        <v>133</v>
      </c>
      <c r="BE157" s="231">
        <f>IF(N157="základní",J157,0)</f>
        <v>0</v>
      </c>
      <c r="BF157" s="231">
        <f>IF(N157="snížená",J157,0)</f>
        <v>0</v>
      </c>
      <c r="BG157" s="231">
        <f>IF(N157="zákl. přenesená",J157,0)</f>
        <v>0</v>
      </c>
      <c r="BH157" s="231">
        <f>IF(N157="sníž. přenesená",J157,0)</f>
        <v>0</v>
      </c>
      <c r="BI157" s="231">
        <f>IF(N157="nulová",J157,0)</f>
        <v>0</v>
      </c>
      <c r="BJ157" s="18" t="s">
        <v>80</v>
      </c>
      <c r="BK157" s="231">
        <f>ROUND(I157*H157,2)</f>
        <v>0</v>
      </c>
      <c r="BL157" s="18" t="s">
        <v>148</v>
      </c>
      <c r="BM157" s="230" t="s">
        <v>1088</v>
      </c>
    </row>
    <row r="158" s="2" customFormat="1" ht="21.75" customHeight="1">
      <c r="A158" s="39"/>
      <c r="B158" s="40"/>
      <c r="C158" s="219" t="s">
        <v>377</v>
      </c>
      <c r="D158" s="219" t="s">
        <v>136</v>
      </c>
      <c r="E158" s="220" t="s">
        <v>1089</v>
      </c>
      <c r="F158" s="221" t="s">
        <v>1090</v>
      </c>
      <c r="G158" s="222" t="s">
        <v>139</v>
      </c>
      <c r="H158" s="223">
        <v>2</v>
      </c>
      <c r="I158" s="224"/>
      <c r="J158" s="225">
        <f>ROUND(I158*H158,2)</f>
        <v>0</v>
      </c>
      <c r="K158" s="221" t="s">
        <v>140</v>
      </c>
      <c r="L158" s="45"/>
      <c r="M158" s="226" t="s">
        <v>19</v>
      </c>
      <c r="N158" s="227" t="s">
        <v>43</v>
      </c>
      <c r="O158" s="85"/>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141</v>
      </c>
      <c r="AT158" s="230" t="s">
        <v>136</v>
      </c>
      <c r="AU158" s="230" t="s">
        <v>150</v>
      </c>
      <c r="AY158" s="18" t="s">
        <v>133</v>
      </c>
      <c r="BE158" s="231">
        <f>IF(N158="základní",J158,0)</f>
        <v>0</v>
      </c>
      <c r="BF158" s="231">
        <f>IF(N158="snížená",J158,0)</f>
        <v>0</v>
      </c>
      <c r="BG158" s="231">
        <f>IF(N158="zákl. přenesená",J158,0)</f>
        <v>0</v>
      </c>
      <c r="BH158" s="231">
        <f>IF(N158="sníž. přenesená",J158,0)</f>
        <v>0</v>
      </c>
      <c r="BI158" s="231">
        <f>IF(N158="nulová",J158,0)</f>
        <v>0</v>
      </c>
      <c r="BJ158" s="18" t="s">
        <v>80</v>
      </c>
      <c r="BK158" s="231">
        <f>ROUND(I158*H158,2)</f>
        <v>0</v>
      </c>
      <c r="BL158" s="18" t="s">
        <v>141</v>
      </c>
      <c r="BM158" s="230" t="s">
        <v>1091</v>
      </c>
    </row>
    <row r="159" s="2" customFormat="1" ht="21.75" customHeight="1">
      <c r="A159" s="39"/>
      <c r="B159" s="40"/>
      <c r="C159" s="232" t="s">
        <v>381</v>
      </c>
      <c r="D159" s="232" t="s">
        <v>130</v>
      </c>
      <c r="E159" s="233" t="s">
        <v>1092</v>
      </c>
      <c r="F159" s="234" t="s">
        <v>1093</v>
      </c>
      <c r="G159" s="235" t="s">
        <v>139</v>
      </c>
      <c r="H159" s="236">
        <v>2</v>
      </c>
      <c r="I159" s="237"/>
      <c r="J159" s="238">
        <f>ROUND(I159*H159,2)</f>
        <v>0</v>
      </c>
      <c r="K159" s="234" t="s">
        <v>140</v>
      </c>
      <c r="L159" s="239"/>
      <c r="M159" s="240" t="s">
        <v>19</v>
      </c>
      <c r="N159" s="241" t="s">
        <v>43</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148</v>
      </c>
      <c r="AT159" s="230" t="s">
        <v>130</v>
      </c>
      <c r="AU159" s="230" t="s">
        <v>150</v>
      </c>
      <c r="AY159" s="18" t="s">
        <v>133</v>
      </c>
      <c r="BE159" s="231">
        <f>IF(N159="základní",J159,0)</f>
        <v>0</v>
      </c>
      <c r="BF159" s="231">
        <f>IF(N159="snížená",J159,0)</f>
        <v>0</v>
      </c>
      <c r="BG159" s="231">
        <f>IF(N159="zákl. přenesená",J159,0)</f>
        <v>0</v>
      </c>
      <c r="BH159" s="231">
        <f>IF(N159="sníž. přenesená",J159,0)</f>
        <v>0</v>
      </c>
      <c r="BI159" s="231">
        <f>IF(N159="nulová",J159,0)</f>
        <v>0</v>
      </c>
      <c r="BJ159" s="18" t="s">
        <v>80</v>
      </c>
      <c r="BK159" s="231">
        <f>ROUND(I159*H159,2)</f>
        <v>0</v>
      </c>
      <c r="BL159" s="18" t="s">
        <v>148</v>
      </c>
      <c r="BM159" s="230" t="s">
        <v>1094</v>
      </c>
    </row>
    <row r="160" s="2" customFormat="1" ht="21.75" customHeight="1">
      <c r="A160" s="39"/>
      <c r="B160" s="40"/>
      <c r="C160" s="219" t="s">
        <v>386</v>
      </c>
      <c r="D160" s="219" t="s">
        <v>136</v>
      </c>
      <c r="E160" s="220" t="s">
        <v>1095</v>
      </c>
      <c r="F160" s="221" t="s">
        <v>1096</v>
      </c>
      <c r="G160" s="222" t="s">
        <v>139</v>
      </c>
      <c r="H160" s="223">
        <v>1</v>
      </c>
      <c r="I160" s="224"/>
      <c r="J160" s="225">
        <f>ROUND(I160*H160,2)</f>
        <v>0</v>
      </c>
      <c r="K160" s="221" t="s">
        <v>140</v>
      </c>
      <c r="L160" s="45"/>
      <c r="M160" s="226" t="s">
        <v>19</v>
      </c>
      <c r="N160" s="227" t="s">
        <v>43</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203</v>
      </c>
      <c r="AT160" s="230" t="s">
        <v>136</v>
      </c>
      <c r="AU160" s="230" t="s">
        <v>150</v>
      </c>
      <c r="AY160" s="18" t="s">
        <v>133</v>
      </c>
      <c r="BE160" s="231">
        <f>IF(N160="základní",J160,0)</f>
        <v>0</v>
      </c>
      <c r="BF160" s="231">
        <f>IF(N160="snížená",J160,0)</f>
        <v>0</v>
      </c>
      <c r="BG160" s="231">
        <f>IF(N160="zákl. přenesená",J160,0)</f>
        <v>0</v>
      </c>
      <c r="BH160" s="231">
        <f>IF(N160="sníž. přenesená",J160,0)</f>
        <v>0</v>
      </c>
      <c r="BI160" s="231">
        <f>IF(N160="nulová",J160,0)</f>
        <v>0</v>
      </c>
      <c r="BJ160" s="18" t="s">
        <v>80</v>
      </c>
      <c r="BK160" s="231">
        <f>ROUND(I160*H160,2)</f>
        <v>0</v>
      </c>
      <c r="BL160" s="18" t="s">
        <v>203</v>
      </c>
      <c r="BM160" s="230" t="s">
        <v>1097</v>
      </c>
    </row>
    <row r="161" s="2" customFormat="1" ht="21.75" customHeight="1">
      <c r="A161" s="39"/>
      <c r="B161" s="40"/>
      <c r="C161" s="232" t="s">
        <v>390</v>
      </c>
      <c r="D161" s="232" t="s">
        <v>130</v>
      </c>
      <c r="E161" s="233" t="s">
        <v>1098</v>
      </c>
      <c r="F161" s="234" t="s">
        <v>1099</v>
      </c>
      <c r="G161" s="235" t="s">
        <v>139</v>
      </c>
      <c r="H161" s="236">
        <v>1</v>
      </c>
      <c r="I161" s="237"/>
      <c r="J161" s="238">
        <f>ROUND(I161*H161,2)</f>
        <v>0</v>
      </c>
      <c r="K161" s="234" t="s">
        <v>140</v>
      </c>
      <c r="L161" s="239"/>
      <c r="M161" s="240" t="s">
        <v>19</v>
      </c>
      <c r="N161" s="241" t="s">
        <v>43</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148</v>
      </c>
      <c r="AT161" s="230" t="s">
        <v>130</v>
      </c>
      <c r="AU161" s="230" t="s">
        <v>150</v>
      </c>
      <c r="AY161" s="18" t="s">
        <v>133</v>
      </c>
      <c r="BE161" s="231">
        <f>IF(N161="základní",J161,0)</f>
        <v>0</v>
      </c>
      <c r="BF161" s="231">
        <f>IF(N161="snížená",J161,0)</f>
        <v>0</v>
      </c>
      <c r="BG161" s="231">
        <f>IF(N161="zákl. přenesená",J161,0)</f>
        <v>0</v>
      </c>
      <c r="BH161" s="231">
        <f>IF(N161="sníž. přenesená",J161,0)</f>
        <v>0</v>
      </c>
      <c r="BI161" s="231">
        <f>IF(N161="nulová",J161,0)</f>
        <v>0</v>
      </c>
      <c r="BJ161" s="18" t="s">
        <v>80</v>
      </c>
      <c r="BK161" s="231">
        <f>ROUND(I161*H161,2)</f>
        <v>0</v>
      </c>
      <c r="BL161" s="18" t="s">
        <v>148</v>
      </c>
      <c r="BM161" s="230" t="s">
        <v>1100</v>
      </c>
    </row>
    <row r="162" s="12" customFormat="1" ht="25.92" customHeight="1">
      <c r="A162" s="12"/>
      <c r="B162" s="203"/>
      <c r="C162" s="204"/>
      <c r="D162" s="205" t="s">
        <v>71</v>
      </c>
      <c r="E162" s="206" t="s">
        <v>291</v>
      </c>
      <c r="F162" s="206" t="s">
        <v>292</v>
      </c>
      <c r="G162" s="204"/>
      <c r="H162" s="204"/>
      <c r="I162" s="207"/>
      <c r="J162" s="208">
        <f>BK162</f>
        <v>0</v>
      </c>
      <c r="K162" s="204"/>
      <c r="L162" s="209"/>
      <c r="M162" s="210"/>
      <c r="N162" s="211"/>
      <c r="O162" s="211"/>
      <c r="P162" s="212">
        <f>SUM(P163:P178)</f>
        <v>0</v>
      </c>
      <c r="Q162" s="211"/>
      <c r="R162" s="212">
        <f>SUM(R163:R178)</f>
        <v>0</v>
      </c>
      <c r="S162" s="211"/>
      <c r="T162" s="213">
        <f>SUM(T163:T178)</f>
        <v>0</v>
      </c>
      <c r="U162" s="12"/>
      <c r="V162" s="12"/>
      <c r="W162" s="12"/>
      <c r="X162" s="12"/>
      <c r="Y162" s="12"/>
      <c r="Z162" s="12"/>
      <c r="AA162" s="12"/>
      <c r="AB162" s="12"/>
      <c r="AC162" s="12"/>
      <c r="AD162" s="12"/>
      <c r="AE162" s="12"/>
      <c r="AR162" s="214" t="s">
        <v>150</v>
      </c>
      <c r="AT162" s="215" t="s">
        <v>71</v>
      </c>
      <c r="AU162" s="215" t="s">
        <v>72</v>
      </c>
      <c r="AY162" s="214" t="s">
        <v>133</v>
      </c>
      <c r="BK162" s="216">
        <f>SUM(BK163:BK178)</f>
        <v>0</v>
      </c>
    </row>
    <row r="163" s="2" customFormat="1" ht="44.25" customHeight="1">
      <c r="A163" s="39"/>
      <c r="B163" s="40"/>
      <c r="C163" s="219" t="s">
        <v>398</v>
      </c>
      <c r="D163" s="219" t="s">
        <v>136</v>
      </c>
      <c r="E163" s="220" t="s">
        <v>294</v>
      </c>
      <c r="F163" s="221" t="s">
        <v>295</v>
      </c>
      <c r="G163" s="222" t="s">
        <v>139</v>
      </c>
      <c r="H163" s="223">
        <v>1</v>
      </c>
      <c r="I163" s="224"/>
      <c r="J163" s="225">
        <f>ROUND(I163*H163,2)</f>
        <v>0</v>
      </c>
      <c r="K163" s="221" t="s">
        <v>140</v>
      </c>
      <c r="L163" s="45"/>
      <c r="M163" s="226" t="s">
        <v>19</v>
      </c>
      <c r="N163" s="227" t="s">
        <v>43</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141</v>
      </c>
      <c r="AT163" s="230" t="s">
        <v>136</v>
      </c>
      <c r="AU163" s="230" t="s">
        <v>80</v>
      </c>
      <c r="AY163" s="18" t="s">
        <v>133</v>
      </c>
      <c r="BE163" s="231">
        <f>IF(N163="základní",J163,0)</f>
        <v>0</v>
      </c>
      <c r="BF163" s="231">
        <f>IF(N163="snížená",J163,0)</f>
        <v>0</v>
      </c>
      <c r="BG163" s="231">
        <f>IF(N163="zákl. přenesená",J163,0)</f>
        <v>0</v>
      </c>
      <c r="BH163" s="231">
        <f>IF(N163="sníž. přenesená",J163,0)</f>
        <v>0</v>
      </c>
      <c r="BI163" s="231">
        <f>IF(N163="nulová",J163,0)</f>
        <v>0</v>
      </c>
      <c r="BJ163" s="18" t="s">
        <v>80</v>
      </c>
      <c r="BK163" s="231">
        <f>ROUND(I163*H163,2)</f>
        <v>0</v>
      </c>
      <c r="BL163" s="18" t="s">
        <v>141</v>
      </c>
      <c r="BM163" s="230" t="s">
        <v>1101</v>
      </c>
    </row>
    <row r="164" s="2" customFormat="1" ht="21.75" customHeight="1">
      <c r="A164" s="39"/>
      <c r="B164" s="40"/>
      <c r="C164" s="219" t="s">
        <v>403</v>
      </c>
      <c r="D164" s="219" t="s">
        <v>136</v>
      </c>
      <c r="E164" s="220" t="s">
        <v>298</v>
      </c>
      <c r="F164" s="221" t="s">
        <v>299</v>
      </c>
      <c r="G164" s="222" t="s">
        <v>139</v>
      </c>
      <c r="H164" s="223">
        <v>1</v>
      </c>
      <c r="I164" s="224"/>
      <c r="J164" s="225">
        <f>ROUND(I164*H164,2)</f>
        <v>0</v>
      </c>
      <c r="K164" s="221" t="s">
        <v>140</v>
      </c>
      <c r="L164" s="45"/>
      <c r="M164" s="226" t="s">
        <v>19</v>
      </c>
      <c r="N164" s="227" t="s">
        <v>43</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141</v>
      </c>
      <c r="AT164" s="230" t="s">
        <v>136</v>
      </c>
      <c r="AU164" s="230" t="s">
        <v>80</v>
      </c>
      <c r="AY164" s="18" t="s">
        <v>133</v>
      </c>
      <c r="BE164" s="231">
        <f>IF(N164="základní",J164,0)</f>
        <v>0</v>
      </c>
      <c r="BF164" s="231">
        <f>IF(N164="snížená",J164,0)</f>
        <v>0</v>
      </c>
      <c r="BG164" s="231">
        <f>IF(N164="zákl. přenesená",J164,0)</f>
        <v>0</v>
      </c>
      <c r="BH164" s="231">
        <f>IF(N164="sníž. přenesená",J164,0)</f>
        <v>0</v>
      </c>
      <c r="BI164" s="231">
        <f>IF(N164="nulová",J164,0)</f>
        <v>0</v>
      </c>
      <c r="BJ164" s="18" t="s">
        <v>80</v>
      </c>
      <c r="BK164" s="231">
        <f>ROUND(I164*H164,2)</f>
        <v>0</v>
      </c>
      <c r="BL164" s="18" t="s">
        <v>141</v>
      </c>
      <c r="BM164" s="230" t="s">
        <v>1102</v>
      </c>
    </row>
    <row r="165" s="2" customFormat="1" ht="55.5" customHeight="1">
      <c r="A165" s="39"/>
      <c r="B165" s="40"/>
      <c r="C165" s="219" t="s">
        <v>408</v>
      </c>
      <c r="D165" s="219" t="s">
        <v>136</v>
      </c>
      <c r="E165" s="220" t="s">
        <v>302</v>
      </c>
      <c r="F165" s="221" t="s">
        <v>303</v>
      </c>
      <c r="G165" s="222" t="s">
        <v>139</v>
      </c>
      <c r="H165" s="223">
        <v>1</v>
      </c>
      <c r="I165" s="224"/>
      <c r="J165" s="225">
        <f>ROUND(I165*H165,2)</f>
        <v>0</v>
      </c>
      <c r="K165" s="221" t="s">
        <v>140</v>
      </c>
      <c r="L165" s="45"/>
      <c r="M165" s="226" t="s">
        <v>19</v>
      </c>
      <c r="N165" s="227" t="s">
        <v>43</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141</v>
      </c>
      <c r="AT165" s="230" t="s">
        <v>136</v>
      </c>
      <c r="AU165" s="230" t="s">
        <v>80</v>
      </c>
      <c r="AY165" s="18" t="s">
        <v>133</v>
      </c>
      <c r="BE165" s="231">
        <f>IF(N165="základní",J165,0)</f>
        <v>0</v>
      </c>
      <c r="BF165" s="231">
        <f>IF(N165="snížená",J165,0)</f>
        <v>0</v>
      </c>
      <c r="BG165" s="231">
        <f>IF(N165="zákl. přenesená",J165,0)</f>
        <v>0</v>
      </c>
      <c r="BH165" s="231">
        <f>IF(N165="sníž. přenesená",J165,0)</f>
        <v>0</v>
      </c>
      <c r="BI165" s="231">
        <f>IF(N165="nulová",J165,0)</f>
        <v>0</v>
      </c>
      <c r="BJ165" s="18" t="s">
        <v>80</v>
      </c>
      <c r="BK165" s="231">
        <f>ROUND(I165*H165,2)</f>
        <v>0</v>
      </c>
      <c r="BL165" s="18" t="s">
        <v>141</v>
      </c>
      <c r="BM165" s="230" t="s">
        <v>1103</v>
      </c>
    </row>
    <row r="166" s="2" customFormat="1" ht="21.75" customHeight="1">
      <c r="A166" s="39"/>
      <c r="B166" s="40"/>
      <c r="C166" s="219" t="s">
        <v>412</v>
      </c>
      <c r="D166" s="219" t="s">
        <v>136</v>
      </c>
      <c r="E166" s="220" t="s">
        <v>306</v>
      </c>
      <c r="F166" s="221" t="s">
        <v>307</v>
      </c>
      <c r="G166" s="222" t="s">
        <v>139</v>
      </c>
      <c r="H166" s="223">
        <v>1</v>
      </c>
      <c r="I166" s="224"/>
      <c r="J166" s="225">
        <f>ROUND(I166*H166,2)</f>
        <v>0</v>
      </c>
      <c r="K166" s="221" t="s">
        <v>140</v>
      </c>
      <c r="L166" s="45"/>
      <c r="M166" s="226" t="s">
        <v>19</v>
      </c>
      <c r="N166" s="227" t="s">
        <v>43</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141</v>
      </c>
      <c r="AT166" s="230" t="s">
        <v>136</v>
      </c>
      <c r="AU166" s="230" t="s">
        <v>80</v>
      </c>
      <c r="AY166" s="18" t="s">
        <v>133</v>
      </c>
      <c r="BE166" s="231">
        <f>IF(N166="základní",J166,0)</f>
        <v>0</v>
      </c>
      <c r="BF166" s="231">
        <f>IF(N166="snížená",J166,0)</f>
        <v>0</v>
      </c>
      <c r="BG166" s="231">
        <f>IF(N166="zákl. přenesená",J166,0)</f>
        <v>0</v>
      </c>
      <c r="BH166" s="231">
        <f>IF(N166="sníž. přenesená",J166,0)</f>
        <v>0</v>
      </c>
      <c r="BI166" s="231">
        <f>IF(N166="nulová",J166,0)</f>
        <v>0</v>
      </c>
      <c r="BJ166" s="18" t="s">
        <v>80</v>
      </c>
      <c r="BK166" s="231">
        <f>ROUND(I166*H166,2)</f>
        <v>0</v>
      </c>
      <c r="BL166" s="18" t="s">
        <v>141</v>
      </c>
      <c r="BM166" s="230" t="s">
        <v>1104</v>
      </c>
    </row>
    <row r="167" s="2" customFormat="1" ht="21.75" customHeight="1">
      <c r="A167" s="39"/>
      <c r="B167" s="40"/>
      <c r="C167" s="219" t="s">
        <v>417</v>
      </c>
      <c r="D167" s="219" t="s">
        <v>136</v>
      </c>
      <c r="E167" s="220" t="s">
        <v>310</v>
      </c>
      <c r="F167" s="221" t="s">
        <v>311</v>
      </c>
      <c r="G167" s="222" t="s">
        <v>139</v>
      </c>
      <c r="H167" s="223">
        <v>1</v>
      </c>
      <c r="I167" s="224"/>
      <c r="J167" s="225">
        <f>ROUND(I167*H167,2)</f>
        <v>0</v>
      </c>
      <c r="K167" s="221" t="s">
        <v>140</v>
      </c>
      <c r="L167" s="45"/>
      <c r="M167" s="226" t="s">
        <v>19</v>
      </c>
      <c r="N167" s="227" t="s">
        <v>43</v>
      </c>
      <c r="O167" s="85"/>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141</v>
      </c>
      <c r="AT167" s="230" t="s">
        <v>136</v>
      </c>
      <c r="AU167" s="230" t="s">
        <v>80</v>
      </c>
      <c r="AY167" s="18" t="s">
        <v>133</v>
      </c>
      <c r="BE167" s="231">
        <f>IF(N167="základní",J167,0)</f>
        <v>0</v>
      </c>
      <c r="BF167" s="231">
        <f>IF(N167="snížená",J167,0)</f>
        <v>0</v>
      </c>
      <c r="BG167" s="231">
        <f>IF(N167="zákl. přenesená",J167,0)</f>
        <v>0</v>
      </c>
      <c r="BH167" s="231">
        <f>IF(N167="sníž. přenesená",J167,0)</f>
        <v>0</v>
      </c>
      <c r="BI167" s="231">
        <f>IF(N167="nulová",J167,0)</f>
        <v>0</v>
      </c>
      <c r="BJ167" s="18" t="s">
        <v>80</v>
      </c>
      <c r="BK167" s="231">
        <f>ROUND(I167*H167,2)</f>
        <v>0</v>
      </c>
      <c r="BL167" s="18" t="s">
        <v>141</v>
      </c>
      <c r="BM167" s="230" t="s">
        <v>1105</v>
      </c>
    </row>
    <row r="168" s="2" customFormat="1" ht="21.75" customHeight="1">
      <c r="A168" s="39"/>
      <c r="B168" s="40"/>
      <c r="C168" s="219" t="s">
        <v>421</v>
      </c>
      <c r="D168" s="219" t="s">
        <v>136</v>
      </c>
      <c r="E168" s="220" t="s">
        <v>314</v>
      </c>
      <c r="F168" s="221" t="s">
        <v>315</v>
      </c>
      <c r="G168" s="222" t="s">
        <v>139</v>
      </c>
      <c r="H168" s="223">
        <v>1</v>
      </c>
      <c r="I168" s="224"/>
      <c r="J168" s="225">
        <f>ROUND(I168*H168,2)</f>
        <v>0</v>
      </c>
      <c r="K168" s="221" t="s">
        <v>140</v>
      </c>
      <c r="L168" s="45"/>
      <c r="M168" s="226" t="s">
        <v>19</v>
      </c>
      <c r="N168" s="227" t="s">
        <v>43</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141</v>
      </c>
      <c r="AT168" s="230" t="s">
        <v>136</v>
      </c>
      <c r="AU168" s="230" t="s">
        <v>80</v>
      </c>
      <c r="AY168" s="18" t="s">
        <v>133</v>
      </c>
      <c r="BE168" s="231">
        <f>IF(N168="základní",J168,0)</f>
        <v>0</v>
      </c>
      <c r="BF168" s="231">
        <f>IF(N168="snížená",J168,0)</f>
        <v>0</v>
      </c>
      <c r="BG168" s="231">
        <f>IF(N168="zákl. přenesená",J168,0)</f>
        <v>0</v>
      </c>
      <c r="BH168" s="231">
        <f>IF(N168="sníž. přenesená",J168,0)</f>
        <v>0</v>
      </c>
      <c r="BI168" s="231">
        <f>IF(N168="nulová",J168,0)</f>
        <v>0</v>
      </c>
      <c r="BJ168" s="18" t="s">
        <v>80</v>
      </c>
      <c r="BK168" s="231">
        <f>ROUND(I168*H168,2)</f>
        <v>0</v>
      </c>
      <c r="BL168" s="18" t="s">
        <v>141</v>
      </c>
      <c r="BM168" s="230" t="s">
        <v>1106</v>
      </c>
    </row>
    <row r="169" s="2" customFormat="1" ht="21.75" customHeight="1">
      <c r="A169" s="39"/>
      <c r="B169" s="40"/>
      <c r="C169" s="219" t="s">
        <v>203</v>
      </c>
      <c r="D169" s="219" t="s">
        <v>136</v>
      </c>
      <c r="E169" s="220" t="s">
        <v>318</v>
      </c>
      <c r="F169" s="221" t="s">
        <v>319</v>
      </c>
      <c r="G169" s="222" t="s">
        <v>320</v>
      </c>
      <c r="H169" s="223">
        <v>6</v>
      </c>
      <c r="I169" s="224"/>
      <c r="J169" s="225">
        <f>ROUND(I169*H169,2)</f>
        <v>0</v>
      </c>
      <c r="K169" s="221" t="s">
        <v>140</v>
      </c>
      <c r="L169" s="45"/>
      <c r="M169" s="226" t="s">
        <v>19</v>
      </c>
      <c r="N169" s="227" t="s">
        <v>43</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141</v>
      </c>
      <c r="AT169" s="230" t="s">
        <v>136</v>
      </c>
      <c r="AU169" s="230" t="s">
        <v>80</v>
      </c>
      <c r="AY169" s="18" t="s">
        <v>133</v>
      </c>
      <c r="BE169" s="231">
        <f>IF(N169="základní",J169,0)</f>
        <v>0</v>
      </c>
      <c r="BF169" s="231">
        <f>IF(N169="snížená",J169,0)</f>
        <v>0</v>
      </c>
      <c r="BG169" s="231">
        <f>IF(N169="zákl. přenesená",J169,0)</f>
        <v>0</v>
      </c>
      <c r="BH169" s="231">
        <f>IF(N169="sníž. přenesená",J169,0)</f>
        <v>0</v>
      </c>
      <c r="BI169" s="231">
        <f>IF(N169="nulová",J169,0)</f>
        <v>0</v>
      </c>
      <c r="BJ169" s="18" t="s">
        <v>80</v>
      </c>
      <c r="BK169" s="231">
        <f>ROUND(I169*H169,2)</f>
        <v>0</v>
      </c>
      <c r="BL169" s="18" t="s">
        <v>141</v>
      </c>
      <c r="BM169" s="230" t="s">
        <v>1107</v>
      </c>
    </row>
    <row r="170" s="2" customFormat="1" ht="33" customHeight="1">
      <c r="A170" s="39"/>
      <c r="B170" s="40"/>
      <c r="C170" s="219" t="s">
        <v>426</v>
      </c>
      <c r="D170" s="219" t="s">
        <v>136</v>
      </c>
      <c r="E170" s="220" t="s">
        <v>323</v>
      </c>
      <c r="F170" s="221" t="s">
        <v>932</v>
      </c>
      <c r="G170" s="222" t="s">
        <v>320</v>
      </c>
      <c r="H170" s="223">
        <v>4</v>
      </c>
      <c r="I170" s="224"/>
      <c r="J170" s="225">
        <f>ROUND(I170*H170,2)</f>
        <v>0</v>
      </c>
      <c r="K170" s="221" t="s">
        <v>140</v>
      </c>
      <c r="L170" s="45"/>
      <c r="M170" s="226" t="s">
        <v>19</v>
      </c>
      <c r="N170" s="227" t="s">
        <v>43</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141</v>
      </c>
      <c r="AT170" s="230" t="s">
        <v>136</v>
      </c>
      <c r="AU170" s="230" t="s">
        <v>80</v>
      </c>
      <c r="AY170" s="18" t="s">
        <v>133</v>
      </c>
      <c r="BE170" s="231">
        <f>IF(N170="základní",J170,0)</f>
        <v>0</v>
      </c>
      <c r="BF170" s="231">
        <f>IF(N170="snížená",J170,0)</f>
        <v>0</v>
      </c>
      <c r="BG170" s="231">
        <f>IF(N170="zákl. přenesená",J170,0)</f>
        <v>0</v>
      </c>
      <c r="BH170" s="231">
        <f>IF(N170="sníž. přenesená",J170,0)</f>
        <v>0</v>
      </c>
      <c r="BI170" s="231">
        <f>IF(N170="nulová",J170,0)</f>
        <v>0</v>
      </c>
      <c r="BJ170" s="18" t="s">
        <v>80</v>
      </c>
      <c r="BK170" s="231">
        <f>ROUND(I170*H170,2)</f>
        <v>0</v>
      </c>
      <c r="BL170" s="18" t="s">
        <v>141</v>
      </c>
      <c r="BM170" s="230" t="s">
        <v>1108</v>
      </c>
    </row>
    <row r="171" s="2" customFormat="1" ht="21.75" customHeight="1">
      <c r="A171" s="39"/>
      <c r="B171" s="40"/>
      <c r="C171" s="219" t="s">
        <v>428</v>
      </c>
      <c r="D171" s="219" t="s">
        <v>136</v>
      </c>
      <c r="E171" s="220" t="s">
        <v>327</v>
      </c>
      <c r="F171" s="221" t="s">
        <v>328</v>
      </c>
      <c r="G171" s="222" t="s">
        <v>320</v>
      </c>
      <c r="H171" s="223">
        <v>8</v>
      </c>
      <c r="I171" s="224"/>
      <c r="J171" s="225">
        <f>ROUND(I171*H171,2)</f>
        <v>0</v>
      </c>
      <c r="K171" s="221" t="s">
        <v>140</v>
      </c>
      <c r="L171" s="45"/>
      <c r="M171" s="226" t="s">
        <v>19</v>
      </c>
      <c r="N171" s="227" t="s">
        <v>43</v>
      </c>
      <c r="O171" s="85"/>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141</v>
      </c>
      <c r="AT171" s="230" t="s">
        <v>136</v>
      </c>
      <c r="AU171" s="230" t="s">
        <v>80</v>
      </c>
      <c r="AY171" s="18" t="s">
        <v>133</v>
      </c>
      <c r="BE171" s="231">
        <f>IF(N171="základní",J171,0)</f>
        <v>0</v>
      </c>
      <c r="BF171" s="231">
        <f>IF(N171="snížená",J171,0)</f>
        <v>0</v>
      </c>
      <c r="BG171" s="231">
        <f>IF(N171="zákl. přenesená",J171,0)</f>
        <v>0</v>
      </c>
      <c r="BH171" s="231">
        <f>IF(N171="sníž. přenesená",J171,0)</f>
        <v>0</v>
      </c>
      <c r="BI171" s="231">
        <f>IF(N171="nulová",J171,0)</f>
        <v>0</v>
      </c>
      <c r="BJ171" s="18" t="s">
        <v>80</v>
      </c>
      <c r="BK171" s="231">
        <f>ROUND(I171*H171,2)</f>
        <v>0</v>
      </c>
      <c r="BL171" s="18" t="s">
        <v>141</v>
      </c>
      <c r="BM171" s="230" t="s">
        <v>1109</v>
      </c>
    </row>
    <row r="172" s="2" customFormat="1" ht="21.75" customHeight="1">
      <c r="A172" s="39"/>
      <c r="B172" s="40"/>
      <c r="C172" s="219" t="s">
        <v>430</v>
      </c>
      <c r="D172" s="219" t="s">
        <v>136</v>
      </c>
      <c r="E172" s="220" t="s">
        <v>331</v>
      </c>
      <c r="F172" s="221" t="s">
        <v>332</v>
      </c>
      <c r="G172" s="222" t="s">
        <v>320</v>
      </c>
      <c r="H172" s="223">
        <v>4</v>
      </c>
      <c r="I172" s="224"/>
      <c r="J172" s="225">
        <f>ROUND(I172*H172,2)</f>
        <v>0</v>
      </c>
      <c r="K172" s="221" t="s">
        <v>140</v>
      </c>
      <c r="L172" s="45"/>
      <c r="M172" s="226" t="s">
        <v>19</v>
      </c>
      <c r="N172" s="227" t="s">
        <v>43</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141</v>
      </c>
      <c r="AT172" s="230" t="s">
        <v>136</v>
      </c>
      <c r="AU172" s="230" t="s">
        <v>80</v>
      </c>
      <c r="AY172" s="18" t="s">
        <v>133</v>
      </c>
      <c r="BE172" s="231">
        <f>IF(N172="základní",J172,0)</f>
        <v>0</v>
      </c>
      <c r="BF172" s="231">
        <f>IF(N172="snížená",J172,0)</f>
        <v>0</v>
      </c>
      <c r="BG172" s="231">
        <f>IF(N172="zákl. přenesená",J172,0)</f>
        <v>0</v>
      </c>
      <c r="BH172" s="231">
        <f>IF(N172="sníž. přenesená",J172,0)</f>
        <v>0</v>
      </c>
      <c r="BI172" s="231">
        <f>IF(N172="nulová",J172,0)</f>
        <v>0</v>
      </c>
      <c r="BJ172" s="18" t="s">
        <v>80</v>
      </c>
      <c r="BK172" s="231">
        <f>ROUND(I172*H172,2)</f>
        <v>0</v>
      </c>
      <c r="BL172" s="18" t="s">
        <v>141</v>
      </c>
      <c r="BM172" s="230" t="s">
        <v>1110</v>
      </c>
    </row>
    <row r="173" s="2" customFormat="1" ht="100.5" customHeight="1">
      <c r="A173" s="39"/>
      <c r="B173" s="40"/>
      <c r="C173" s="219" t="s">
        <v>432</v>
      </c>
      <c r="D173" s="219" t="s">
        <v>136</v>
      </c>
      <c r="E173" s="220" t="s">
        <v>335</v>
      </c>
      <c r="F173" s="221" t="s">
        <v>547</v>
      </c>
      <c r="G173" s="222" t="s">
        <v>139</v>
      </c>
      <c r="H173" s="223">
        <v>20</v>
      </c>
      <c r="I173" s="224"/>
      <c r="J173" s="225">
        <f>ROUND(I173*H173,2)</f>
        <v>0</v>
      </c>
      <c r="K173" s="221" t="s">
        <v>140</v>
      </c>
      <c r="L173" s="45"/>
      <c r="M173" s="226" t="s">
        <v>19</v>
      </c>
      <c r="N173" s="227" t="s">
        <v>43</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141</v>
      </c>
      <c r="AT173" s="230" t="s">
        <v>136</v>
      </c>
      <c r="AU173" s="230" t="s">
        <v>80</v>
      </c>
      <c r="AY173" s="18" t="s">
        <v>133</v>
      </c>
      <c r="BE173" s="231">
        <f>IF(N173="základní",J173,0)</f>
        <v>0</v>
      </c>
      <c r="BF173" s="231">
        <f>IF(N173="snížená",J173,0)</f>
        <v>0</v>
      </c>
      <c r="BG173" s="231">
        <f>IF(N173="zákl. přenesená",J173,0)</f>
        <v>0</v>
      </c>
      <c r="BH173" s="231">
        <f>IF(N173="sníž. přenesená",J173,0)</f>
        <v>0</v>
      </c>
      <c r="BI173" s="231">
        <f>IF(N173="nulová",J173,0)</f>
        <v>0</v>
      </c>
      <c r="BJ173" s="18" t="s">
        <v>80</v>
      </c>
      <c r="BK173" s="231">
        <f>ROUND(I173*H173,2)</f>
        <v>0</v>
      </c>
      <c r="BL173" s="18" t="s">
        <v>141</v>
      </c>
      <c r="BM173" s="230" t="s">
        <v>1111</v>
      </c>
    </row>
    <row r="174" s="2" customFormat="1">
      <c r="A174" s="39"/>
      <c r="B174" s="40"/>
      <c r="C174" s="41"/>
      <c r="D174" s="242" t="s">
        <v>205</v>
      </c>
      <c r="E174" s="41"/>
      <c r="F174" s="243" t="s">
        <v>549</v>
      </c>
      <c r="G174" s="41"/>
      <c r="H174" s="41"/>
      <c r="I174" s="137"/>
      <c r="J174" s="41"/>
      <c r="K174" s="41"/>
      <c r="L174" s="45"/>
      <c r="M174" s="244"/>
      <c r="N174" s="245"/>
      <c r="O174" s="85"/>
      <c r="P174" s="85"/>
      <c r="Q174" s="85"/>
      <c r="R174" s="85"/>
      <c r="S174" s="85"/>
      <c r="T174" s="86"/>
      <c r="U174" s="39"/>
      <c r="V174" s="39"/>
      <c r="W174" s="39"/>
      <c r="X174" s="39"/>
      <c r="Y174" s="39"/>
      <c r="Z174" s="39"/>
      <c r="AA174" s="39"/>
      <c r="AB174" s="39"/>
      <c r="AC174" s="39"/>
      <c r="AD174" s="39"/>
      <c r="AE174" s="39"/>
      <c r="AT174" s="18" t="s">
        <v>205</v>
      </c>
      <c r="AU174" s="18" t="s">
        <v>80</v>
      </c>
    </row>
    <row r="175" s="2" customFormat="1" ht="21.75" customHeight="1">
      <c r="A175" s="39"/>
      <c r="B175" s="40"/>
      <c r="C175" s="219" t="s">
        <v>434</v>
      </c>
      <c r="D175" s="219" t="s">
        <v>136</v>
      </c>
      <c r="E175" s="220" t="s">
        <v>1112</v>
      </c>
      <c r="F175" s="221" t="s">
        <v>1113</v>
      </c>
      <c r="G175" s="222" t="s">
        <v>232</v>
      </c>
      <c r="H175" s="223">
        <v>2</v>
      </c>
      <c r="I175" s="224"/>
      <c r="J175" s="225">
        <f>ROUND(I175*H175,2)</f>
        <v>0</v>
      </c>
      <c r="K175" s="221" t="s">
        <v>140</v>
      </c>
      <c r="L175" s="45"/>
      <c r="M175" s="226" t="s">
        <v>19</v>
      </c>
      <c r="N175" s="227" t="s">
        <v>43</v>
      </c>
      <c r="O175" s="85"/>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141</v>
      </c>
      <c r="AT175" s="230" t="s">
        <v>136</v>
      </c>
      <c r="AU175" s="230" t="s">
        <v>80</v>
      </c>
      <c r="AY175" s="18" t="s">
        <v>133</v>
      </c>
      <c r="BE175" s="231">
        <f>IF(N175="základní",J175,0)</f>
        <v>0</v>
      </c>
      <c r="BF175" s="231">
        <f>IF(N175="snížená",J175,0)</f>
        <v>0</v>
      </c>
      <c r="BG175" s="231">
        <f>IF(N175="zákl. přenesená",J175,0)</f>
        <v>0</v>
      </c>
      <c r="BH175" s="231">
        <f>IF(N175="sníž. přenesená",J175,0)</f>
        <v>0</v>
      </c>
      <c r="BI175" s="231">
        <f>IF(N175="nulová",J175,0)</f>
        <v>0</v>
      </c>
      <c r="BJ175" s="18" t="s">
        <v>80</v>
      </c>
      <c r="BK175" s="231">
        <f>ROUND(I175*H175,2)</f>
        <v>0</v>
      </c>
      <c r="BL175" s="18" t="s">
        <v>141</v>
      </c>
      <c r="BM175" s="230" t="s">
        <v>1114</v>
      </c>
    </row>
    <row r="176" s="2" customFormat="1" ht="21.75" customHeight="1">
      <c r="A176" s="39"/>
      <c r="B176" s="40"/>
      <c r="C176" s="232" t="s">
        <v>436</v>
      </c>
      <c r="D176" s="232" t="s">
        <v>130</v>
      </c>
      <c r="E176" s="233" t="s">
        <v>1115</v>
      </c>
      <c r="F176" s="234" t="s">
        <v>1116</v>
      </c>
      <c r="G176" s="235" t="s">
        <v>232</v>
      </c>
      <c r="H176" s="236">
        <v>2</v>
      </c>
      <c r="I176" s="237"/>
      <c r="J176" s="238">
        <f>ROUND(I176*H176,2)</f>
        <v>0</v>
      </c>
      <c r="K176" s="234" t="s">
        <v>140</v>
      </c>
      <c r="L176" s="239"/>
      <c r="M176" s="240" t="s">
        <v>19</v>
      </c>
      <c r="N176" s="241" t="s">
        <v>43</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148</v>
      </c>
      <c r="AT176" s="230" t="s">
        <v>130</v>
      </c>
      <c r="AU176" s="230" t="s">
        <v>80</v>
      </c>
      <c r="AY176" s="18" t="s">
        <v>133</v>
      </c>
      <c r="BE176" s="231">
        <f>IF(N176="základní",J176,0)</f>
        <v>0</v>
      </c>
      <c r="BF176" s="231">
        <f>IF(N176="snížená",J176,0)</f>
        <v>0</v>
      </c>
      <c r="BG176" s="231">
        <f>IF(N176="zákl. přenesená",J176,0)</f>
        <v>0</v>
      </c>
      <c r="BH176" s="231">
        <f>IF(N176="sníž. přenesená",J176,0)</f>
        <v>0</v>
      </c>
      <c r="BI176" s="231">
        <f>IF(N176="nulová",J176,0)</f>
        <v>0</v>
      </c>
      <c r="BJ176" s="18" t="s">
        <v>80</v>
      </c>
      <c r="BK176" s="231">
        <f>ROUND(I176*H176,2)</f>
        <v>0</v>
      </c>
      <c r="BL176" s="18" t="s">
        <v>148</v>
      </c>
      <c r="BM176" s="230" t="s">
        <v>1117</v>
      </c>
    </row>
    <row r="177" s="2" customFormat="1" ht="21.75" customHeight="1">
      <c r="A177" s="39"/>
      <c r="B177" s="40"/>
      <c r="C177" s="219" t="s">
        <v>441</v>
      </c>
      <c r="D177" s="219" t="s">
        <v>136</v>
      </c>
      <c r="E177" s="220" t="s">
        <v>1118</v>
      </c>
      <c r="F177" s="221" t="s">
        <v>1119</v>
      </c>
      <c r="G177" s="222" t="s">
        <v>139</v>
      </c>
      <c r="H177" s="223">
        <v>3</v>
      </c>
      <c r="I177" s="224"/>
      <c r="J177" s="225">
        <f>ROUND(I177*H177,2)</f>
        <v>0</v>
      </c>
      <c r="K177" s="221" t="s">
        <v>140</v>
      </c>
      <c r="L177" s="45"/>
      <c r="M177" s="226" t="s">
        <v>19</v>
      </c>
      <c r="N177" s="227" t="s">
        <v>43</v>
      </c>
      <c r="O177" s="85"/>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141</v>
      </c>
      <c r="AT177" s="230" t="s">
        <v>136</v>
      </c>
      <c r="AU177" s="230" t="s">
        <v>80</v>
      </c>
      <c r="AY177" s="18" t="s">
        <v>133</v>
      </c>
      <c r="BE177" s="231">
        <f>IF(N177="základní",J177,0)</f>
        <v>0</v>
      </c>
      <c r="BF177" s="231">
        <f>IF(N177="snížená",J177,0)</f>
        <v>0</v>
      </c>
      <c r="BG177" s="231">
        <f>IF(N177="zákl. přenesená",J177,0)</f>
        <v>0</v>
      </c>
      <c r="BH177" s="231">
        <f>IF(N177="sníž. přenesená",J177,0)</f>
        <v>0</v>
      </c>
      <c r="BI177" s="231">
        <f>IF(N177="nulová",J177,0)</f>
        <v>0</v>
      </c>
      <c r="BJ177" s="18" t="s">
        <v>80</v>
      </c>
      <c r="BK177" s="231">
        <f>ROUND(I177*H177,2)</f>
        <v>0</v>
      </c>
      <c r="BL177" s="18" t="s">
        <v>141</v>
      </c>
      <c r="BM177" s="230" t="s">
        <v>1120</v>
      </c>
    </row>
    <row r="178" s="2" customFormat="1" ht="21.75" customHeight="1">
      <c r="A178" s="39"/>
      <c r="B178" s="40"/>
      <c r="C178" s="219" t="s">
        <v>443</v>
      </c>
      <c r="D178" s="219" t="s">
        <v>136</v>
      </c>
      <c r="E178" s="220" t="s">
        <v>1121</v>
      </c>
      <c r="F178" s="221" t="s">
        <v>1122</v>
      </c>
      <c r="G178" s="222" t="s">
        <v>139</v>
      </c>
      <c r="H178" s="223">
        <v>3</v>
      </c>
      <c r="I178" s="224"/>
      <c r="J178" s="225">
        <f>ROUND(I178*H178,2)</f>
        <v>0</v>
      </c>
      <c r="K178" s="221" t="s">
        <v>140</v>
      </c>
      <c r="L178" s="45"/>
      <c r="M178" s="293" t="s">
        <v>19</v>
      </c>
      <c r="N178" s="294" t="s">
        <v>43</v>
      </c>
      <c r="O178" s="259"/>
      <c r="P178" s="260">
        <f>O178*H178</f>
        <v>0</v>
      </c>
      <c r="Q178" s="260">
        <v>0</v>
      </c>
      <c r="R178" s="260">
        <f>Q178*H178</f>
        <v>0</v>
      </c>
      <c r="S178" s="260">
        <v>0</v>
      </c>
      <c r="T178" s="261">
        <f>S178*H178</f>
        <v>0</v>
      </c>
      <c r="U178" s="39"/>
      <c r="V178" s="39"/>
      <c r="W178" s="39"/>
      <c r="X178" s="39"/>
      <c r="Y178" s="39"/>
      <c r="Z178" s="39"/>
      <c r="AA178" s="39"/>
      <c r="AB178" s="39"/>
      <c r="AC178" s="39"/>
      <c r="AD178" s="39"/>
      <c r="AE178" s="39"/>
      <c r="AR178" s="230" t="s">
        <v>141</v>
      </c>
      <c r="AT178" s="230" t="s">
        <v>136</v>
      </c>
      <c r="AU178" s="230" t="s">
        <v>80</v>
      </c>
      <c r="AY178" s="18" t="s">
        <v>133</v>
      </c>
      <c r="BE178" s="231">
        <f>IF(N178="základní",J178,0)</f>
        <v>0</v>
      </c>
      <c r="BF178" s="231">
        <f>IF(N178="snížená",J178,0)</f>
        <v>0</v>
      </c>
      <c r="BG178" s="231">
        <f>IF(N178="zákl. přenesená",J178,0)</f>
        <v>0</v>
      </c>
      <c r="BH178" s="231">
        <f>IF(N178="sníž. přenesená",J178,0)</f>
        <v>0</v>
      </c>
      <c r="BI178" s="231">
        <f>IF(N178="nulová",J178,0)</f>
        <v>0</v>
      </c>
      <c r="BJ178" s="18" t="s">
        <v>80</v>
      </c>
      <c r="BK178" s="231">
        <f>ROUND(I178*H178,2)</f>
        <v>0</v>
      </c>
      <c r="BL178" s="18" t="s">
        <v>141</v>
      </c>
      <c r="BM178" s="230" t="s">
        <v>1123</v>
      </c>
    </row>
    <row r="179" s="2" customFormat="1" ht="6.96" customHeight="1">
      <c r="A179" s="39"/>
      <c r="B179" s="60"/>
      <c r="C179" s="61"/>
      <c r="D179" s="61"/>
      <c r="E179" s="61"/>
      <c r="F179" s="61"/>
      <c r="G179" s="61"/>
      <c r="H179" s="61"/>
      <c r="I179" s="167"/>
      <c r="J179" s="61"/>
      <c r="K179" s="61"/>
      <c r="L179" s="45"/>
      <c r="M179" s="39"/>
      <c r="O179" s="39"/>
      <c r="P179" s="39"/>
      <c r="Q179" s="39"/>
      <c r="R179" s="39"/>
      <c r="S179" s="39"/>
      <c r="T179" s="39"/>
      <c r="U179" s="39"/>
      <c r="V179" s="39"/>
      <c r="W179" s="39"/>
      <c r="X179" s="39"/>
      <c r="Y179" s="39"/>
      <c r="Z179" s="39"/>
      <c r="AA179" s="39"/>
      <c r="AB179" s="39"/>
      <c r="AC179" s="39"/>
      <c r="AD179" s="39"/>
      <c r="AE179" s="39"/>
    </row>
  </sheetData>
  <sheetProtection sheet="1" autoFilter="0" formatColumns="0" formatRows="0" objects="1" scenarios="1" spinCount="100000" saltValue="sDLST4Oe8DklkMePWf0pzSHT0Pg4AQUMxN38/RrkLTxGaYGKlSTQYs40M4W9Rp0lHoZ3fj+k84Om/y//CPMFlg==" hashValue="Fa/z4HwyExwxEyYNU0IUMqBRbE/lLrRQAztD8kko5E2cYr1WAoau3Cb/CiDKsWElfF8ZHa45a70l50lZbhSSpA==" algorithmName="SHA-512" password="CC35"/>
  <autoFilter ref="C90:K178"/>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99</v>
      </c>
    </row>
    <row r="3" s="1" customFormat="1" ht="6.96" customHeight="1">
      <c r="B3" s="130"/>
      <c r="C3" s="131"/>
      <c r="D3" s="131"/>
      <c r="E3" s="131"/>
      <c r="F3" s="131"/>
      <c r="G3" s="131"/>
      <c r="H3" s="131"/>
      <c r="I3" s="132"/>
      <c r="J3" s="131"/>
      <c r="K3" s="131"/>
      <c r="L3" s="21"/>
      <c r="AT3" s="18" t="s">
        <v>82</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osvětlení a silnoproudých zařízení v žst. Rakšice</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1124</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11. 5. 2020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28</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ROUND(J80,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ROUND((SUM(BE80:BE88)),  2)</f>
        <v>0</v>
      </c>
      <c r="G33" s="39"/>
      <c r="H33" s="39"/>
      <c r="I33" s="156">
        <v>0.20999999999999999</v>
      </c>
      <c r="J33" s="155">
        <f>ROUND(((SUM(BE80:BE88))*I33),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ROUND((SUM(BF80:BF88)),  2)</f>
        <v>0</v>
      </c>
      <c r="G34" s="39"/>
      <c r="H34" s="39"/>
      <c r="I34" s="156">
        <v>0.14999999999999999</v>
      </c>
      <c r="J34" s="155">
        <f>ROUND(((SUM(BF80:BF88))*I34),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ROUND((SUM(BG80:BG88)),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ROUND((SUM(BH80:BH88)),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ROUND((SUM(BI80:BI88)),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osvětlení a silnoproudých zařízení v žst. Rakšice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SO01 - VRN</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žst. Rakšice</v>
      </c>
      <c r="G52" s="41"/>
      <c r="H52" s="41"/>
      <c r="I52" s="141" t="s">
        <v>23</v>
      </c>
      <c r="J52" s="73" t="str">
        <f>IF(J12="","",J12)</f>
        <v>11. 5. 2020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 OŘ Brno</v>
      </c>
      <c r="G54" s="41"/>
      <c r="H54" s="41"/>
      <c r="I54" s="141" t="s">
        <v>31</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RPE, s.r.o.</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J80</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1125</v>
      </c>
      <c r="E60" s="180"/>
      <c r="F60" s="180"/>
      <c r="G60" s="180"/>
      <c r="H60" s="180"/>
      <c r="I60" s="181"/>
      <c r="J60" s="182">
        <f>J81</f>
        <v>0</v>
      </c>
      <c r="K60" s="178"/>
      <c r="L60" s="183"/>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137"/>
      <c r="J61" s="41"/>
      <c r="K61" s="41"/>
      <c r="L61" s="138"/>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167"/>
      <c r="J62" s="61"/>
      <c r="K62" s="61"/>
      <c r="L62" s="138"/>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170"/>
      <c r="J66" s="63"/>
      <c r="K66" s="63"/>
      <c r="L66" s="138"/>
      <c r="S66" s="39"/>
      <c r="T66" s="39"/>
      <c r="U66" s="39"/>
      <c r="V66" s="39"/>
      <c r="W66" s="39"/>
      <c r="X66" s="39"/>
      <c r="Y66" s="39"/>
      <c r="Z66" s="39"/>
      <c r="AA66" s="39"/>
      <c r="AB66" s="39"/>
      <c r="AC66" s="39"/>
      <c r="AD66" s="39"/>
      <c r="AE66" s="39"/>
    </row>
    <row r="67" s="2" customFormat="1" ht="24.96" customHeight="1">
      <c r="A67" s="39"/>
      <c r="B67" s="40"/>
      <c r="C67" s="24" t="s">
        <v>117</v>
      </c>
      <c r="D67" s="41"/>
      <c r="E67" s="41"/>
      <c r="F67" s="41"/>
      <c r="G67" s="41"/>
      <c r="H67" s="41"/>
      <c r="I67" s="137"/>
      <c r="J67" s="41"/>
      <c r="K67" s="41"/>
      <c r="L67" s="138"/>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6.5" customHeight="1">
      <c r="A70" s="39"/>
      <c r="B70" s="40"/>
      <c r="C70" s="41"/>
      <c r="D70" s="41"/>
      <c r="E70" s="171" t="str">
        <f>E7</f>
        <v>Oprava osvětlení a silnoproudých zařízení v žst. Rakšice</v>
      </c>
      <c r="F70" s="33"/>
      <c r="G70" s="33"/>
      <c r="H70" s="33"/>
      <c r="I70" s="137"/>
      <c r="J70" s="41"/>
      <c r="K70" s="41"/>
      <c r="L70" s="138"/>
      <c r="S70" s="39"/>
      <c r="T70" s="39"/>
      <c r="U70" s="39"/>
      <c r="V70" s="39"/>
      <c r="W70" s="39"/>
      <c r="X70" s="39"/>
      <c r="Y70" s="39"/>
      <c r="Z70" s="39"/>
      <c r="AA70" s="39"/>
      <c r="AB70" s="39"/>
      <c r="AC70" s="39"/>
      <c r="AD70" s="39"/>
      <c r="AE70" s="39"/>
    </row>
    <row r="71" s="2" customFormat="1" ht="12" customHeight="1">
      <c r="A71" s="39"/>
      <c r="B71" s="40"/>
      <c r="C71" s="33" t="s">
        <v>101</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6.5" customHeight="1">
      <c r="A72" s="39"/>
      <c r="B72" s="40"/>
      <c r="C72" s="41"/>
      <c r="D72" s="41"/>
      <c r="E72" s="70" t="str">
        <f>E9</f>
        <v>SO01 - VRN</v>
      </c>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žst. Rakšice</v>
      </c>
      <c r="G74" s="41"/>
      <c r="H74" s="41"/>
      <c r="I74" s="141" t="s">
        <v>23</v>
      </c>
      <c r="J74" s="73" t="str">
        <f>IF(J12="","",J12)</f>
        <v>11. 5. 2020</v>
      </c>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Správa železnic, s.o., OŘ Brno</v>
      </c>
      <c r="G76" s="41"/>
      <c r="H76" s="41"/>
      <c r="I76" s="141" t="s">
        <v>31</v>
      </c>
      <c r="J76" s="37" t="str">
        <f>E21</f>
        <v xml:space="preserve"> </v>
      </c>
      <c r="K76" s="41"/>
      <c r="L76" s="138"/>
      <c r="S76" s="39"/>
      <c r="T76" s="39"/>
      <c r="U76" s="39"/>
      <c r="V76" s="39"/>
      <c r="W76" s="39"/>
      <c r="X76" s="39"/>
      <c r="Y76" s="39"/>
      <c r="Z76" s="39"/>
      <c r="AA76" s="39"/>
      <c r="AB76" s="39"/>
      <c r="AC76" s="39"/>
      <c r="AD76" s="39"/>
      <c r="AE76" s="39"/>
    </row>
    <row r="77" s="2" customFormat="1" ht="15.15" customHeight="1">
      <c r="A77" s="39"/>
      <c r="B77" s="40"/>
      <c r="C77" s="33" t="s">
        <v>29</v>
      </c>
      <c r="D77" s="41"/>
      <c r="E77" s="41"/>
      <c r="F77" s="28" t="str">
        <f>IF(E18="","",E18)</f>
        <v>Vyplň údaj</v>
      </c>
      <c r="G77" s="41"/>
      <c r="H77" s="41"/>
      <c r="I77" s="141" t="s">
        <v>34</v>
      </c>
      <c r="J77" s="37" t="str">
        <f>E24</f>
        <v>RPE, s.r.o.</v>
      </c>
      <c r="K77" s="41"/>
      <c r="L77" s="138"/>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11" customFormat="1" ht="29.28" customHeight="1">
      <c r="A79" s="191"/>
      <c r="B79" s="192"/>
      <c r="C79" s="193" t="s">
        <v>118</v>
      </c>
      <c r="D79" s="194" t="s">
        <v>57</v>
      </c>
      <c r="E79" s="194" t="s">
        <v>53</v>
      </c>
      <c r="F79" s="194" t="s">
        <v>54</v>
      </c>
      <c r="G79" s="194" t="s">
        <v>119</v>
      </c>
      <c r="H79" s="194" t="s">
        <v>120</v>
      </c>
      <c r="I79" s="195" t="s">
        <v>121</v>
      </c>
      <c r="J79" s="194" t="s">
        <v>105</v>
      </c>
      <c r="K79" s="196" t="s">
        <v>122</v>
      </c>
      <c r="L79" s="197"/>
      <c r="M79" s="93" t="s">
        <v>19</v>
      </c>
      <c r="N79" s="94" t="s">
        <v>42</v>
      </c>
      <c r="O79" s="94" t="s">
        <v>123</v>
      </c>
      <c r="P79" s="94" t="s">
        <v>124</v>
      </c>
      <c r="Q79" s="94" t="s">
        <v>125</v>
      </c>
      <c r="R79" s="94" t="s">
        <v>126</v>
      </c>
      <c r="S79" s="94" t="s">
        <v>127</v>
      </c>
      <c r="T79" s="95" t="s">
        <v>128</v>
      </c>
      <c r="U79" s="191"/>
      <c r="V79" s="191"/>
      <c r="W79" s="191"/>
      <c r="X79" s="191"/>
      <c r="Y79" s="191"/>
      <c r="Z79" s="191"/>
      <c r="AA79" s="191"/>
      <c r="AB79" s="191"/>
      <c r="AC79" s="191"/>
      <c r="AD79" s="191"/>
      <c r="AE79" s="191"/>
    </row>
    <row r="80" s="2" customFormat="1" ht="22.8" customHeight="1">
      <c r="A80" s="39"/>
      <c r="B80" s="40"/>
      <c r="C80" s="100" t="s">
        <v>129</v>
      </c>
      <c r="D80" s="41"/>
      <c r="E80" s="41"/>
      <c r="F80" s="41"/>
      <c r="G80" s="41"/>
      <c r="H80" s="41"/>
      <c r="I80" s="137"/>
      <c r="J80" s="198">
        <f>BK80</f>
        <v>0</v>
      </c>
      <c r="K80" s="41"/>
      <c r="L80" s="45"/>
      <c r="M80" s="96"/>
      <c r="N80" s="199"/>
      <c r="O80" s="97"/>
      <c r="P80" s="200">
        <f>P81</f>
        <v>0</v>
      </c>
      <c r="Q80" s="97"/>
      <c r="R80" s="200">
        <f>R81</f>
        <v>0</v>
      </c>
      <c r="S80" s="97"/>
      <c r="T80" s="201">
        <f>T81</f>
        <v>0</v>
      </c>
      <c r="U80" s="39"/>
      <c r="V80" s="39"/>
      <c r="W80" s="39"/>
      <c r="X80" s="39"/>
      <c r="Y80" s="39"/>
      <c r="Z80" s="39"/>
      <c r="AA80" s="39"/>
      <c r="AB80" s="39"/>
      <c r="AC80" s="39"/>
      <c r="AD80" s="39"/>
      <c r="AE80" s="39"/>
      <c r="AT80" s="18" t="s">
        <v>71</v>
      </c>
      <c r="AU80" s="18" t="s">
        <v>106</v>
      </c>
      <c r="BK80" s="202">
        <f>BK81</f>
        <v>0</v>
      </c>
    </row>
    <row r="81" s="12" customFormat="1" ht="25.92" customHeight="1">
      <c r="A81" s="12"/>
      <c r="B81" s="203"/>
      <c r="C81" s="204"/>
      <c r="D81" s="205" t="s">
        <v>71</v>
      </c>
      <c r="E81" s="206" t="s">
        <v>98</v>
      </c>
      <c r="F81" s="206" t="s">
        <v>1126</v>
      </c>
      <c r="G81" s="204"/>
      <c r="H81" s="204"/>
      <c r="I81" s="207"/>
      <c r="J81" s="208">
        <f>BK81</f>
        <v>0</v>
      </c>
      <c r="K81" s="204"/>
      <c r="L81" s="209"/>
      <c r="M81" s="210"/>
      <c r="N81" s="211"/>
      <c r="O81" s="211"/>
      <c r="P81" s="212">
        <f>SUM(P82:P88)</f>
        <v>0</v>
      </c>
      <c r="Q81" s="211"/>
      <c r="R81" s="212">
        <f>SUM(R82:R88)</f>
        <v>0</v>
      </c>
      <c r="S81" s="211"/>
      <c r="T81" s="213">
        <f>SUM(T82:T88)</f>
        <v>0</v>
      </c>
      <c r="U81" s="12"/>
      <c r="V81" s="12"/>
      <c r="W81" s="12"/>
      <c r="X81" s="12"/>
      <c r="Y81" s="12"/>
      <c r="Z81" s="12"/>
      <c r="AA81" s="12"/>
      <c r="AB81" s="12"/>
      <c r="AC81" s="12"/>
      <c r="AD81" s="12"/>
      <c r="AE81" s="12"/>
      <c r="AR81" s="214" t="s">
        <v>156</v>
      </c>
      <c r="AT81" s="215" t="s">
        <v>71</v>
      </c>
      <c r="AU81" s="215" t="s">
        <v>72</v>
      </c>
      <c r="AY81" s="214" t="s">
        <v>133</v>
      </c>
      <c r="BK81" s="216">
        <f>SUM(BK82:BK88)</f>
        <v>0</v>
      </c>
    </row>
    <row r="82" s="2" customFormat="1" ht="21.75" customHeight="1">
      <c r="A82" s="39"/>
      <c r="B82" s="40"/>
      <c r="C82" s="219" t="s">
        <v>80</v>
      </c>
      <c r="D82" s="219" t="s">
        <v>136</v>
      </c>
      <c r="E82" s="220" t="s">
        <v>1127</v>
      </c>
      <c r="F82" s="221" t="s">
        <v>1128</v>
      </c>
      <c r="G82" s="222" t="s">
        <v>805</v>
      </c>
      <c r="H82" s="273"/>
      <c r="I82" s="224"/>
      <c r="J82" s="225">
        <f>ROUND(I82*H82,2)</f>
        <v>0</v>
      </c>
      <c r="K82" s="221" t="s">
        <v>140</v>
      </c>
      <c r="L82" s="45"/>
      <c r="M82" s="226" t="s">
        <v>19</v>
      </c>
      <c r="N82" s="227" t="s">
        <v>43</v>
      </c>
      <c r="O82" s="85"/>
      <c r="P82" s="228">
        <f>O82*H82</f>
        <v>0</v>
      </c>
      <c r="Q82" s="228">
        <v>0</v>
      </c>
      <c r="R82" s="228">
        <f>Q82*H82</f>
        <v>0</v>
      </c>
      <c r="S82" s="228">
        <v>0</v>
      </c>
      <c r="T82" s="229">
        <f>S82*H82</f>
        <v>0</v>
      </c>
      <c r="U82" s="39"/>
      <c r="V82" s="39"/>
      <c r="W82" s="39"/>
      <c r="X82" s="39"/>
      <c r="Y82" s="39"/>
      <c r="Z82" s="39"/>
      <c r="AA82" s="39"/>
      <c r="AB82" s="39"/>
      <c r="AC82" s="39"/>
      <c r="AD82" s="39"/>
      <c r="AE82" s="39"/>
      <c r="AR82" s="230" t="s">
        <v>150</v>
      </c>
      <c r="AT82" s="230" t="s">
        <v>136</v>
      </c>
      <c r="AU82" s="230" t="s">
        <v>80</v>
      </c>
      <c r="AY82" s="18" t="s">
        <v>133</v>
      </c>
      <c r="BE82" s="231">
        <f>IF(N82="základní",J82,0)</f>
        <v>0</v>
      </c>
      <c r="BF82" s="231">
        <f>IF(N82="snížená",J82,0)</f>
        <v>0</v>
      </c>
      <c r="BG82" s="231">
        <f>IF(N82="zákl. přenesená",J82,0)</f>
        <v>0</v>
      </c>
      <c r="BH82" s="231">
        <f>IF(N82="sníž. přenesená",J82,0)</f>
        <v>0</v>
      </c>
      <c r="BI82" s="231">
        <f>IF(N82="nulová",J82,0)</f>
        <v>0</v>
      </c>
      <c r="BJ82" s="18" t="s">
        <v>80</v>
      </c>
      <c r="BK82" s="231">
        <f>ROUND(I82*H82,2)</f>
        <v>0</v>
      </c>
      <c r="BL82" s="18" t="s">
        <v>150</v>
      </c>
      <c r="BM82" s="230" t="s">
        <v>1129</v>
      </c>
    </row>
    <row r="83" s="2" customFormat="1">
      <c r="A83" s="39"/>
      <c r="B83" s="40"/>
      <c r="C83" s="41"/>
      <c r="D83" s="242" t="s">
        <v>394</v>
      </c>
      <c r="E83" s="41"/>
      <c r="F83" s="243" t="s">
        <v>1130</v>
      </c>
      <c r="G83" s="41"/>
      <c r="H83" s="41"/>
      <c r="I83" s="137"/>
      <c r="J83" s="41"/>
      <c r="K83" s="41"/>
      <c r="L83" s="45"/>
      <c r="M83" s="244"/>
      <c r="N83" s="245"/>
      <c r="O83" s="85"/>
      <c r="P83" s="85"/>
      <c r="Q83" s="85"/>
      <c r="R83" s="85"/>
      <c r="S83" s="85"/>
      <c r="T83" s="86"/>
      <c r="U83" s="39"/>
      <c r="V83" s="39"/>
      <c r="W83" s="39"/>
      <c r="X83" s="39"/>
      <c r="Y83" s="39"/>
      <c r="Z83" s="39"/>
      <c r="AA83" s="39"/>
      <c r="AB83" s="39"/>
      <c r="AC83" s="39"/>
      <c r="AD83" s="39"/>
      <c r="AE83" s="39"/>
      <c r="AT83" s="18" t="s">
        <v>394</v>
      </c>
      <c r="AU83" s="18" t="s">
        <v>80</v>
      </c>
    </row>
    <row r="84" s="2" customFormat="1" ht="44.25" customHeight="1">
      <c r="A84" s="39"/>
      <c r="B84" s="40"/>
      <c r="C84" s="219" t="s">
        <v>82</v>
      </c>
      <c r="D84" s="219" t="s">
        <v>136</v>
      </c>
      <c r="E84" s="220" t="s">
        <v>1131</v>
      </c>
      <c r="F84" s="221" t="s">
        <v>1132</v>
      </c>
      <c r="G84" s="222" t="s">
        <v>805</v>
      </c>
      <c r="H84" s="273"/>
      <c r="I84" s="224"/>
      <c r="J84" s="225">
        <f>ROUND(I84*H84,2)</f>
        <v>0</v>
      </c>
      <c r="K84" s="221" t="s">
        <v>140</v>
      </c>
      <c r="L84" s="45"/>
      <c r="M84" s="226" t="s">
        <v>19</v>
      </c>
      <c r="N84" s="227" t="s">
        <v>43</v>
      </c>
      <c r="O84" s="85"/>
      <c r="P84" s="228">
        <f>O84*H84</f>
        <v>0</v>
      </c>
      <c r="Q84" s="228">
        <v>0</v>
      </c>
      <c r="R84" s="228">
        <f>Q84*H84</f>
        <v>0</v>
      </c>
      <c r="S84" s="228">
        <v>0</v>
      </c>
      <c r="T84" s="229">
        <f>S84*H84</f>
        <v>0</v>
      </c>
      <c r="U84" s="39"/>
      <c r="V84" s="39"/>
      <c r="W84" s="39"/>
      <c r="X84" s="39"/>
      <c r="Y84" s="39"/>
      <c r="Z84" s="39"/>
      <c r="AA84" s="39"/>
      <c r="AB84" s="39"/>
      <c r="AC84" s="39"/>
      <c r="AD84" s="39"/>
      <c r="AE84" s="39"/>
      <c r="AR84" s="230" t="s">
        <v>150</v>
      </c>
      <c r="AT84" s="230" t="s">
        <v>136</v>
      </c>
      <c r="AU84" s="230" t="s">
        <v>80</v>
      </c>
      <c r="AY84" s="18" t="s">
        <v>133</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150</v>
      </c>
      <c r="BM84" s="230" t="s">
        <v>1133</v>
      </c>
    </row>
    <row r="85" s="2" customFormat="1">
      <c r="A85" s="39"/>
      <c r="B85" s="40"/>
      <c r="C85" s="41"/>
      <c r="D85" s="242" t="s">
        <v>205</v>
      </c>
      <c r="E85" s="41"/>
      <c r="F85" s="243" t="s">
        <v>1134</v>
      </c>
      <c r="G85" s="41"/>
      <c r="H85" s="41"/>
      <c r="I85" s="137"/>
      <c r="J85" s="41"/>
      <c r="K85" s="41"/>
      <c r="L85" s="45"/>
      <c r="M85" s="244"/>
      <c r="N85" s="245"/>
      <c r="O85" s="85"/>
      <c r="P85" s="85"/>
      <c r="Q85" s="85"/>
      <c r="R85" s="85"/>
      <c r="S85" s="85"/>
      <c r="T85" s="86"/>
      <c r="U85" s="39"/>
      <c r="V85" s="39"/>
      <c r="W85" s="39"/>
      <c r="X85" s="39"/>
      <c r="Y85" s="39"/>
      <c r="Z85" s="39"/>
      <c r="AA85" s="39"/>
      <c r="AB85" s="39"/>
      <c r="AC85" s="39"/>
      <c r="AD85" s="39"/>
      <c r="AE85" s="39"/>
      <c r="AT85" s="18" t="s">
        <v>205</v>
      </c>
      <c r="AU85" s="18" t="s">
        <v>80</v>
      </c>
    </row>
    <row r="86" s="2" customFormat="1" ht="21.75" customHeight="1">
      <c r="A86" s="39"/>
      <c r="B86" s="40"/>
      <c r="C86" s="219" t="s">
        <v>132</v>
      </c>
      <c r="D86" s="219" t="s">
        <v>136</v>
      </c>
      <c r="E86" s="220" t="s">
        <v>1135</v>
      </c>
      <c r="F86" s="221" t="s">
        <v>1136</v>
      </c>
      <c r="G86" s="222" t="s">
        <v>805</v>
      </c>
      <c r="H86" s="273"/>
      <c r="I86" s="224"/>
      <c r="J86" s="225">
        <f>ROUND(I86*H86,2)</f>
        <v>0</v>
      </c>
      <c r="K86" s="221" t="s">
        <v>140</v>
      </c>
      <c r="L86" s="45"/>
      <c r="M86" s="226" t="s">
        <v>19</v>
      </c>
      <c r="N86" s="227" t="s">
        <v>43</v>
      </c>
      <c r="O86" s="85"/>
      <c r="P86" s="228">
        <f>O86*H86</f>
        <v>0</v>
      </c>
      <c r="Q86" s="228">
        <v>0</v>
      </c>
      <c r="R86" s="228">
        <f>Q86*H86</f>
        <v>0</v>
      </c>
      <c r="S86" s="228">
        <v>0</v>
      </c>
      <c r="T86" s="229">
        <f>S86*H86</f>
        <v>0</v>
      </c>
      <c r="U86" s="39"/>
      <c r="V86" s="39"/>
      <c r="W86" s="39"/>
      <c r="X86" s="39"/>
      <c r="Y86" s="39"/>
      <c r="Z86" s="39"/>
      <c r="AA86" s="39"/>
      <c r="AB86" s="39"/>
      <c r="AC86" s="39"/>
      <c r="AD86" s="39"/>
      <c r="AE86" s="39"/>
      <c r="AR86" s="230" t="s">
        <v>150</v>
      </c>
      <c r="AT86" s="230" t="s">
        <v>136</v>
      </c>
      <c r="AU86" s="230" t="s">
        <v>80</v>
      </c>
      <c r="AY86" s="18" t="s">
        <v>133</v>
      </c>
      <c r="BE86" s="231">
        <f>IF(N86="základní",J86,0)</f>
        <v>0</v>
      </c>
      <c r="BF86" s="231">
        <f>IF(N86="snížená",J86,0)</f>
        <v>0</v>
      </c>
      <c r="BG86" s="231">
        <f>IF(N86="zákl. přenesená",J86,0)</f>
        <v>0</v>
      </c>
      <c r="BH86" s="231">
        <f>IF(N86="sníž. přenesená",J86,0)</f>
        <v>0</v>
      </c>
      <c r="BI86" s="231">
        <f>IF(N86="nulová",J86,0)</f>
        <v>0</v>
      </c>
      <c r="BJ86" s="18" t="s">
        <v>80</v>
      </c>
      <c r="BK86" s="231">
        <f>ROUND(I86*H86,2)</f>
        <v>0</v>
      </c>
      <c r="BL86" s="18" t="s">
        <v>150</v>
      </c>
      <c r="BM86" s="230" t="s">
        <v>1137</v>
      </c>
    </row>
    <row r="87" s="2" customFormat="1" ht="33" customHeight="1">
      <c r="A87" s="39"/>
      <c r="B87" s="40"/>
      <c r="C87" s="219" t="s">
        <v>150</v>
      </c>
      <c r="D87" s="219" t="s">
        <v>136</v>
      </c>
      <c r="E87" s="220" t="s">
        <v>1138</v>
      </c>
      <c r="F87" s="221" t="s">
        <v>1139</v>
      </c>
      <c r="G87" s="222" t="s">
        <v>805</v>
      </c>
      <c r="H87" s="273"/>
      <c r="I87" s="224"/>
      <c r="J87" s="225">
        <f>ROUND(I87*H87,2)</f>
        <v>0</v>
      </c>
      <c r="K87" s="221" t="s">
        <v>140</v>
      </c>
      <c r="L87" s="45"/>
      <c r="M87" s="226" t="s">
        <v>19</v>
      </c>
      <c r="N87" s="227" t="s">
        <v>43</v>
      </c>
      <c r="O87" s="85"/>
      <c r="P87" s="228">
        <f>O87*H87</f>
        <v>0</v>
      </c>
      <c r="Q87" s="228">
        <v>0</v>
      </c>
      <c r="R87" s="228">
        <f>Q87*H87</f>
        <v>0</v>
      </c>
      <c r="S87" s="228">
        <v>0</v>
      </c>
      <c r="T87" s="229">
        <f>S87*H87</f>
        <v>0</v>
      </c>
      <c r="U87" s="39"/>
      <c r="V87" s="39"/>
      <c r="W87" s="39"/>
      <c r="X87" s="39"/>
      <c r="Y87" s="39"/>
      <c r="Z87" s="39"/>
      <c r="AA87" s="39"/>
      <c r="AB87" s="39"/>
      <c r="AC87" s="39"/>
      <c r="AD87" s="39"/>
      <c r="AE87" s="39"/>
      <c r="AR87" s="230" t="s">
        <v>150</v>
      </c>
      <c r="AT87" s="230" t="s">
        <v>136</v>
      </c>
      <c r="AU87" s="230" t="s">
        <v>80</v>
      </c>
      <c r="AY87" s="18" t="s">
        <v>133</v>
      </c>
      <c r="BE87" s="231">
        <f>IF(N87="základní",J87,0)</f>
        <v>0</v>
      </c>
      <c r="BF87" s="231">
        <f>IF(N87="snížená",J87,0)</f>
        <v>0</v>
      </c>
      <c r="BG87" s="231">
        <f>IF(N87="zákl. přenesená",J87,0)</f>
        <v>0</v>
      </c>
      <c r="BH87" s="231">
        <f>IF(N87="sníž. přenesená",J87,0)</f>
        <v>0</v>
      </c>
      <c r="BI87" s="231">
        <f>IF(N87="nulová",J87,0)</f>
        <v>0</v>
      </c>
      <c r="BJ87" s="18" t="s">
        <v>80</v>
      </c>
      <c r="BK87" s="231">
        <f>ROUND(I87*H87,2)</f>
        <v>0</v>
      </c>
      <c r="BL87" s="18" t="s">
        <v>150</v>
      </c>
      <c r="BM87" s="230" t="s">
        <v>1140</v>
      </c>
    </row>
    <row r="88" s="2" customFormat="1" ht="21.75" customHeight="1">
      <c r="A88" s="39"/>
      <c r="B88" s="40"/>
      <c r="C88" s="219" t="s">
        <v>156</v>
      </c>
      <c r="D88" s="219" t="s">
        <v>136</v>
      </c>
      <c r="E88" s="220" t="s">
        <v>1141</v>
      </c>
      <c r="F88" s="221" t="s">
        <v>1142</v>
      </c>
      <c r="G88" s="222" t="s">
        <v>805</v>
      </c>
      <c r="H88" s="273"/>
      <c r="I88" s="224"/>
      <c r="J88" s="225">
        <f>ROUND(I88*H88,2)</f>
        <v>0</v>
      </c>
      <c r="K88" s="221" t="s">
        <v>140</v>
      </c>
      <c r="L88" s="45"/>
      <c r="M88" s="293" t="s">
        <v>19</v>
      </c>
      <c r="N88" s="294" t="s">
        <v>43</v>
      </c>
      <c r="O88" s="259"/>
      <c r="P88" s="260">
        <f>O88*H88</f>
        <v>0</v>
      </c>
      <c r="Q88" s="260">
        <v>0</v>
      </c>
      <c r="R88" s="260">
        <f>Q88*H88</f>
        <v>0</v>
      </c>
      <c r="S88" s="260">
        <v>0</v>
      </c>
      <c r="T88" s="261">
        <f>S88*H88</f>
        <v>0</v>
      </c>
      <c r="U88" s="39"/>
      <c r="V88" s="39"/>
      <c r="W88" s="39"/>
      <c r="X88" s="39"/>
      <c r="Y88" s="39"/>
      <c r="Z88" s="39"/>
      <c r="AA88" s="39"/>
      <c r="AB88" s="39"/>
      <c r="AC88" s="39"/>
      <c r="AD88" s="39"/>
      <c r="AE88" s="39"/>
      <c r="AR88" s="230" t="s">
        <v>150</v>
      </c>
      <c r="AT88" s="230" t="s">
        <v>136</v>
      </c>
      <c r="AU88" s="230" t="s">
        <v>80</v>
      </c>
      <c r="AY88" s="18" t="s">
        <v>133</v>
      </c>
      <c r="BE88" s="231">
        <f>IF(N88="základní",J88,0)</f>
        <v>0</v>
      </c>
      <c r="BF88" s="231">
        <f>IF(N88="snížená",J88,0)</f>
        <v>0</v>
      </c>
      <c r="BG88" s="231">
        <f>IF(N88="zákl. přenesená",J88,0)</f>
        <v>0</v>
      </c>
      <c r="BH88" s="231">
        <f>IF(N88="sníž. přenesená",J88,0)</f>
        <v>0</v>
      </c>
      <c r="BI88" s="231">
        <f>IF(N88="nulová",J88,0)</f>
        <v>0</v>
      </c>
      <c r="BJ88" s="18" t="s">
        <v>80</v>
      </c>
      <c r="BK88" s="231">
        <f>ROUND(I88*H88,2)</f>
        <v>0</v>
      </c>
      <c r="BL88" s="18" t="s">
        <v>150</v>
      </c>
      <c r="BM88" s="230" t="s">
        <v>1143</v>
      </c>
    </row>
    <row r="89" s="2" customFormat="1" ht="6.96" customHeight="1">
      <c r="A89" s="39"/>
      <c r="B89" s="60"/>
      <c r="C89" s="61"/>
      <c r="D89" s="61"/>
      <c r="E89" s="61"/>
      <c r="F89" s="61"/>
      <c r="G89" s="61"/>
      <c r="H89" s="61"/>
      <c r="I89" s="167"/>
      <c r="J89" s="61"/>
      <c r="K89" s="61"/>
      <c r="L89" s="45"/>
      <c r="M89" s="39"/>
      <c r="O89" s="39"/>
      <c r="P89" s="39"/>
      <c r="Q89" s="39"/>
      <c r="R89" s="39"/>
      <c r="S89" s="39"/>
      <c r="T89" s="39"/>
      <c r="U89" s="39"/>
      <c r="V89" s="39"/>
      <c r="W89" s="39"/>
      <c r="X89" s="39"/>
      <c r="Y89" s="39"/>
      <c r="Z89" s="39"/>
      <c r="AA89" s="39"/>
      <c r="AB89" s="39"/>
      <c r="AC89" s="39"/>
      <c r="AD89" s="39"/>
      <c r="AE89" s="39"/>
    </row>
  </sheetData>
  <sheetProtection sheet="1" autoFilter="0" formatColumns="0" formatRows="0" objects="1" scenarios="1" spinCount="100000" saltValue="4pG2v/wllyce+bKlHJRhprpR206Ys4yNY3jCgA54kyo/dsDMKdXkjAjM93h/dygVHjNHh/d24pgzDIuPvbUIsQ==" hashValue="sBOMoQbSC+hakbEaFc7f4ttfQjo5Fuwq/twx9ZE8HPB9iGawR4bzob6ITIlHrImMwyCILp9x5gEa47Ty6RDyQQ==" algorithmName="SHA-512" password="CC35"/>
  <autoFilter ref="C79:K8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5" customWidth="1"/>
    <col min="2" max="2" width="1.667969" style="295" customWidth="1"/>
    <col min="3" max="4" width="5" style="295" customWidth="1"/>
    <col min="5" max="5" width="11.66016" style="295" customWidth="1"/>
    <col min="6" max="6" width="9.160156" style="295" customWidth="1"/>
    <col min="7" max="7" width="5" style="295" customWidth="1"/>
    <col min="8" max="8" width="77.83203" style="295" customWidth="1"/>
    <col min="9" max="10" width="20" style="295" customWidth="1"/>
    <col min="11" max="11" width="1.667969" style="295" customWidth="1"/>
  </cols>
  <sheetData>
    <row r="1" s="1" customFormat="1" ht="37.5" customHeight="1"/>
    <row r="2" s="1" customFormat="1" ht="7.5" customHeight="1">
      <c r="B2" s="296"/>
      <c r="C2" s="297"/>
      <c r="D2" s="297"/>
      <c r="E2" s="297"/>
      <c r="F2" s="297"/>
      <c r="G2" s="297"/>
      <c r="H2" s="297"/>
      <c r="I2" s="297"/>
      <c r="J2" s="297"/>
      <c r="K2" s="298"/>
    </row>
    <row r="3" s="16" customFormat="1" ht="45" customHeight="1">
      <c r="B3" s="299"/>
      <c r="C3" s="300" t="s">
        <v>1144</v>
      </c>
      <c r="D3" s="300"/>
      <c r="E3" s="300"/>
      <c r="F3" s="300"/>
      <c r="G3" s="300"/>
      <c r="H3" s="300"/>
      <c r="I3" s="300"/>
      <c r="J3" s="300"/>
      <c r="K3" s="301"/>
    </row>
    <row r="4" s="1" customFormat="1" ht="25.5" customHeight="1">
      <c r="B4" s="302"/>
      <c r="C4" s="303" t="s">
        <v>1145</v>
      </c>
      <c r="D4" s="303"/>
      <c r="E4" s="303"/>
      <c r="F4" s="303"/>
      <c r="G4" s="303"/>
      <c r="H4" s="303"/>
      <c r="I4" s="303"/>
      <c r="J4" s="303"/>
      <c r="K4" s="304"/>
    </row>
    <row r="5" s="1" customFormat="1" ht="5.25" customHeight="1">
      <c r="B5" s="302"/>
      <c r="C5" s="305"/>
      <c r="D5" s="305"/>
      <c r="E5" s="305"/>
      <c r="F5" s="305"/>
      <c r="G5" s="305"/>
      <c r="H5" s="305"/>
      <c r="I5" s="305"/>
      <c r="J5" s="305"/>
      <c r="K5" s="304"/>
    </row>
    <row r="6" s="1" customFormat="1" ht="15" customHeight="1">
      <c r="B6" s="302"/>
      <c r="C6" s="306" t="s">
        <v>1146</v>
      </c>
      <c r="D6" s="306"/>
      <c r="E6" s="306"/>
      <c r="F6" s="306"/>
      <c r="G6" s="306"/>
      <c r="H6" s="306"/>
      <c r="I6" s="306"/>
      <c r="J6" s="306"/>
      <c r="K6" s="304"/>
    </row>
    <row r="7" s="1" customFormat="1" ht="15" customHeight="1">
      <c r="B7" s="307"/>
      <c r="C7" s="306" t="s">
        <v>1147</v>
      </c>
      <c r="D7" s="306"/>
      <c r="E7" s="306"/>
      <c r="F7" s="306"/>
      <c r="G7" s="306"/>
      <c r="H7" s="306"/>
      <c r="I7" s="306"/>
      <c r="J7" s="306"/>
      <c r="K7" s="304"/>
    </row>
    <row r="8" s="1" customFormat="1" ht="12.75" customHeight="1">
      <c r="B8" s="307"/>
      <c r="C8" s="306"/>
      <c r="D8" s="306"/>
      <c r="E8" s="306"/>
      <c r="F8" s="306"/>
      <c r="G8" s="306"/>
      <c r="H8" s="306"/>
      <c r="I8" s="306"/>
      <c r="J8" s="306"/>
      <c r="K8" s="304"/>
    </row>
    <row r="9" s="1" customFormat="1" ht="15" customHeight="1">
      <c r="B9" s="307"/>
      <c r="C9" s="306" t="s">
        <v>1148</v>
      </c>
      <c r="D9" s="306"/>
      <c r="E9" s="306"/>
      <c r="F9" s="306"/>
      <c r="G9" s="306"/>
      <c r="H9" s="306"/>
      <c r="I9" s="306"/>
      <c r="J9" s="306"/>
      <c r="K9" s="304"/>
    </row>
    <row r="10" s="1" customFormat="1" ht="15" customHeight="1">
      <c r="B10" s="307"/>
      <c r="C10" s="306"/>
      <c r="D10" s="306" t="s">
        <v>1149</v>
      </c>
      <c r="E10" s="306"/>
      <c r="F10" s="306"/>
      <c r="G10" s="306"/>
      <c r="H10" s="306"/>
      <c r="I10" s="306"/>
      <c r="J10" s="306"/>
      <c r="K10" s="304"/>
    </row>
    <row r="11" s="1" customFormat="1" ht="15" customHeight="1">
      <c r="B11" s="307"/>
      <c r="C11" s="308"/>
      <c r="D11" s="306" t="s">
        <v>1150</v>
      </c>
      <c r="E11" s="306"/>
      <c r="F11" s="306"/>
      <c r="G11" s="306"/>
      <c r="H11" s="306"/>
      <c r="I11" s="306"/>
      <c r="J11" s="306"/>
      <c r="K11" s="304"/>
    </row>
    <row r="12" s="1" customFormat="1" ht="15" customHeight="1">
      <c r="B12" s="307"/>
      <c r="C12" s="308"/>
      <c r="D12" s="306"/>
      <c r="E12" s="306"/>
      <c r="F12" s="306"/>
      <c r="G12" s="306"/>
      <c r="H12" s="306"/>
      <c r="I12" s="306"/>
      <c r="J12" s="306"/>
      <c r="K12" s="304"/>
    </row>
    <row r="13" s="1" customFormat="1" ht="15" customHeight="1">
      <c r="B13" s="307"/>
      <c r="C13" s="308"/>
      <c r="D13" s="309" t="s">
        <v>1151</v>
      </c>
      <c r="E13" s="306"/>
      <c r="F13" s="306"/>
      <c r="G13" s="306"/>
      <c r="H13" s="306"/>
      <c r="I13" s="306"/>
      <c r="J13" s="306"/>
      <c r="K13" s="304"/>
    </row>
    <row r="14" s="1" customFormat="1" ht="12.75" customHeight="1">
      <c r="B14" s="307"/>
      <c r="C14" s="308"/>
      <c r="D14" s="308"/>
      <c r="E14" s="308"/>
      <c r="F14" s="308"/>
      <c r="G14" s="308"/>
      <c r="H14" s="308"/>
      <c r="I14" s="308"/>
      <c r="J14" s="308"/>
      <c r="K14" s="304"/>
    </row>
    <row r="15" s="1" customFormat="1" ht="15" customHeight="1">
      <c r="B15" s="307"/>
      <c r="C15" s="308"/>
      <c r="D15" s="306" t="s">
        <v>1152</v>
      </c>
      <c r="E15" s="306"/>
      <c r="F15" s="306"/>
      <c r="G15" s="306"/>
      <c r="H15" s="306"/>
      <c r="I15" s="306"/>
      <c r="J15" s="306"/>
      <c r="K15" s="304"/>
    </row>
    <row r="16" s="1" customFormat="1" ht="15" customHeight="1">
      <c r="B16" s="307"/>
      <c r="C16" s="308"/>
      <c r="D16" s="306" t="s">
        <v>1153</v>
      </c>
      <c r="E16" s="306"/>
      <c r="F16" s="306"/>
      <c r="G16" s="306"/>
      <c r="H16" s="306"/>
      <c r="I16" s="306"/>
      <c r="J16" s="306"/>
      <c r="K16" s="304"/>
    </row>
    <row r="17" s="1" customFormat="1" ht="15" customHeight="1">
      <c r="B17" s="307"/>
      <c r="C17" s="308"/>
      <c r="D17" s="306" t="s">
        <v>1154</v>
      </c>
      <c r="E17" s="306"/>
      <c r="F17" s="306"/>
      <c r="G17" s="306"/>
      <c r="H17" s="306"/>
      <c r="I17" s="306"/>
      <c r="J17" s="306"/>
      <c r="K17" s="304"/>
    </row>
    <row r="18" s="1" customFormat="1" ht="15" customHeight="1">
      <c r="B18" s="307"/>
      <c r="C18" s="308"/>
      <c r="D18" s="308"/>
      <c r="E18" s="310" t="s">
        <v>88</v>
      </c>
      <c r="F18" s="306" t="s">
        <v>1155</v>
      </c>
      <c r="G18" s="306"/>
      <c r="H18" s="306"/>
      <c r="I18" s="306"/>
      <c r="J18" s="306"/>
      <c r="K18" s="304"/>
    </row>
    <row r="19" s="1" customFormat="1" ht="15" customHeight="1">
      <c r="B19" s="307"/>
      <c r="C19" s="308"/>
      <c r="D19" s="308"/>
      <c r="E19" s="310" t="s">
        <v>79</v>
      </c>
      <c r="F19" s="306" t="s">
        <v>1156</v>
      </c>
      <c r="G19" s="306"/>
      <c r="H19" s="306"/>
      <c r="I19" s="306"/>
      <c r="J19" s="306"/>
      <c r="K19" s="304"/>
    </row>
    <row r="20" s="1" customFormat="1" ht="15" customHeight="1">
      <c r="B20" s="307"/>
      <c r="C20" s="308"/>
      <c r="D20" s="308"/>
      <c r="E20" s="310" t="s">
        <v>92</v>
      </c>
      <c r="F20" s="306" t="s">
        <v>1157</v>
      </c>
      <c r="G20" s="306"/>
      <c r="H20" s="306"/>
      <c r="I20" s="306"/>
      <c r="J20" s="306"/>
      <c r="K20" s="304"/>
    </row>
    <row r="21" s="1" customFormat="1" ht="15" customHeight="1">
      <c r="B21" s="307"/>
      <c r="C21" s="308"/>
      <c r="D21" s="308"/>
      <c r="E21" s="310" t="s">
        <v>1158</v>
      </c>
      <c r="F21" s="306" t="s">
        <v>1159</v>
      </c>
      <c r="G21" s="306"/>
      <c r="H21" s="306"/>
      <c r="I21" s="306"/>
      <c r="J21" s="306"/>
      <c r="K21" s="304"/>
    </row>
    <row r="22" s="1" customFormat="1" ht="15" customHeight="1">
      <c r="B22" s="307"/>
      <c r="C22" s="308"/>
      <c r="D22" s="308"/>
      <c r="E22" s="310" t="s">
        <v>291</v>
      </c>
      <c r="F22" s="306" t="s">
        <v>292</v>
      </c>
      <c r="G22" s="306"/>
      <c r="H22" s="306"/>
      <c r="I22" s="306"/>
      <c r="J22" s="306"/>
      <c r="K22" s="304"/>
    </row>
    <row r="23" s="1" customFormat="1" ht="15" customHeight="1">
      <c r="B23" s="307"/>
      <c r="C23" s="308"/>
      <c r="D23" s="308"/>
      <c r="E23" s="310" t="s">
        <v>1160</v>
      </c>
      <c r="F23" s="306" t="s">
        <v>1161</v>
      </c>
      <c r="G23" s="306"/>
      <c r="H23" s="306"/>
      <c r="I23" s="306"/>
      <c r="J23" s="306"/>
      <c r="K23" s="304"/>
    </row>
    <row r="24" s="1" customFormat="1" ht="12.75" customHeight="1">
      <c r="B24" s="307"/>
      <c r="C24" s="308"/>
      <c r="D24" s="308"/>
      <c r="E24" s="308"/>
      <c r="F24" s="308"/>
      <c r="G24" s="308"/>
      <c r="H24" s="308"/>
      <c r="I24" s="308"/>
      <c r="J24" s="308"/>
      <c r="K24" s="304"/>
    </row>
    <row r="25" s="1" customFormat="1" ht="15" customHeight="1">
      <c r="B25" s="307"/>
      <c r="C25" s="306" t="s">
        <v>1162</v>
      </c>
      <c r="D25" s="306"/>
      <c r="E25" s="306"/>
      <c r="F25" s="306"/>
      <c r="G25" s="306"/>
      <c r="H25" s="306"/>
      <c r="I25" s="306"/>
      <c r="J25" s="306"/>
      <c r="K25" s="304"/>
    </row>
    <row r="26" s="1" customFormat="1" ht="15" customHeight="1">
      <c r="B26" s="307"/>
      <c r="C26" s="306" t="s">
        <v>1163</v>
      </c>
      <c r="D26" s="306"/>
      <c r="E26" s="306"/>
      <c r="F26" s="306"/>
      <c r="G26" s="306"/>
      <c r="H26" s="306"/>
      <c r="I26" s="306"/>
      <c r="J26" s="306"/>
      <c r="K26" s="304"/>
    </row>
    <row r="27" s="1" customFormat="1" ht="15" customHeight="1">
      <c r="B27" s="307"/>
      <c r="C27" s="306"/>
      <c r="D27" s="306" t="s">
        <v>1164</v>
      </c>
      <c r="E27" s="306"/>
      <c r="F27" s="306"/>
      <c r="G27" s="306"/>
      <c r="H27" s="306"/>
      <c r="I27" s="306"/>
      <c r="J27" s="306"/>
      <c r="K27" s="304"/>
    </row>
    <row r="28" s="1" customFormat="1" ht="15" customHeight="1">
      <c r="B28" s="307"/>
      <c r="C28" s="308"/>
      <c r="D28" s="306" t="s">
        <v>1165</v>
      </c>
      <c r="E28" s="306"/>
      <c r="F28" s="306"/>
      <c r="G28" s="306"/>
      <c r="H28" s="306"/>
      <c r="I28" s="306"/>
      <c r="J28" s="306"/>
      <c r="K28" s="304"/>
    </row>
    <row r="29" s="1" customFormat="1" ht="12.75" customHeight="1">
      <c r="B29" s="307"/>
      <c r="C29" s="308"/>
      <c r="D29" s="308"/>
      <c r="E29" s="308"/>
      <c r="F29" s="308"/>
      <c r="G29" s="308"/>
      <c r="H29" s="308"/>
      <c r="I29" s="308"/>
      <c r="J29" s="308"/>
      <c r="K29" s="304"/>
    </row>
    <row r="30" s="1" customFormat="1" ht="15" customHeight="1">
      <c r="B30" s="307"/>
      <c r="C30" s="308"/>
      <c r="D30" s="306" t="s">
        <v>1166</v>
      </c>
      <c r="E30" s="306"/>
      <c r="F30" s="306"/>
      <c r="G30" s="306"/>
      <c r="H30" s="306"/>
      <c r="I30" s="306"/>
      <c r="J30" s="306"/>
      <c r="K30" s="304"/>
    </row>
    <row r="31" s="1" customFormat="1" ht="15" customHeight="1">
      <c r="B31" s="307"/>
      <c r="C31" s="308"/>
      <c r="D31" s="306" t="s">
        <v>1167</v>
      </c>
      <c r="E31" s="306"/>
      <c r="F31" s="306"/>
      <c r="G31" s="306"/>
      <c r="H31" s="306"/>
      <c r="I31" s="306"/>
      <c r="J31" s="306"/>
      <c r="K31" s="304"/>
    </row>
    <row r="32" s="1" customFormat="1" ht="12.75" customHeight="1">
      <c r="B32" s="307"/>
      <c r="C32" s="308"/>
      <c r="D32" s="308"/>
      <c r="E32" s="308"/>
      <c r="F32" s="308"/>
      <c r="G32" s="308"/>
      <c r="H32" s="308"/>
      <c r="I32" s="308"/>
      <c r="J32" s="308"/>
      <c r="K32" s="304"/>
    </row>
    <row r="33" s="1" customFormat="1" ht="15" customHeight="1">
      <c r="B33" s="307"/>
      <c r="C33" s="308"/>
      <c r="D33" s="306" t="s">
        <v>1168</v>
      </c>
      <c r="E33" s="306"/>
      <c r="F33" s="306"/>
      <c r="G33" s="306"/>
      <c r="H33" s="306"/>
      <c r="I33" s="306"/>
      <c r="J33" s="306"/>
      <c r="K33" s="304"/>
    </row>
    <row r="34" s="1" customFormat="1" ht="15" customHeight="1">
      <c r="B34" s="307"/>
      <c r="C34" s="308"/>
      <c r="D34" s="306" t="s">
        <v>1169</v>
      </c>
      <c r="E34" s="306"/>
      <c r="F34" s="306"/>
      <c r="G34" s="306"/>
      <c r="H34" s="306"/>
      <c r="I34" s="306"/>
      <c r="J34" s="306"/>
      <c r="K34" s="304"/>
    </row>
    <row r="35" s="1" customFormat="1" ht="15" customHeight="1">
      <c r="B35" s="307"/>
      <c r="C35" s="308"/>
      <c r="D35" s="306" t="s">
        <v>1170</v>
      </c>
      <c r="E35" s="306"/>
      <c r="F35" s="306"/>
      <c r="G35" s="306"/>
      <c r="H35" s="306"/>
      <c r="I35" s="306"/>
      <c r="J35" s="306"/>
      <c r="K35" s="304"/>
    </row>
    <row r="36" s="1" customFormat="1" ht="15" customHeight="1">
      <c r="B36" s="307"/>
      <c r="C36" s="308"/>
      <c r="D36" s="306"/>
      <c r="E36" s="309" t="s">
        <v>118</v>
      </c>
      <c r="F36" s="306"/>
      <c r="G36" s="306" t="s">
        <v>1171</v>
      </c>
      <c r="H36" s="306"/>
      <c r="I36" s="306"/>
      <c r="J36" s="306"/>
      <c r="K36" s="304"/>
    </row>
    <row r="37" s="1" customFormat="1" ht="30.75" customHeight="1">
      <c r="B37" s="307"/>
      <c r="C37" s="308"/>
      <c r="D37" s="306"/>
      <c r="E37" s="309" t="s">
        <v>1172</v>
      </c>
      <c r="F37" s="306"/>
      <c r="G37" s="306" t="s">
        <v>1173</v>
      </c>
      <c r="H37" s="306"/>
      <c r="I37" s="306"/>
      <c r="J37" s="306"/>
      <c r="K37" s="304"/>
    </row>
    <row r="38" s="1" customFormat="1" ht="15" customHeight="1">
      <c r="B38" s="307"/>
      <c r="C38" s="308"/>
      <c r="D38" s="306"/>
      <c r="E38" s="309" t="s">
        <v>53</v>
      </c>
      <c r="F38" s="306"/>
      <c r="G38" s="306" t="s">
        <v>1174</v>
      </c>
      <c r="H38" s="306"/>
      <c r="I38" s="306"/>
      <c r="J38" s="306"/>
      <c r="K38" s="304"/>
    </row>
    <row r="39" s="1" customFormat="1" ht="15" customHeight="1">
      <c r="B39" s="307"/>
      <c r="C39" s="308"/>
      <c r="D39" s="306"/>
      <c r="E39" s="309" t="s">
        <v>54</v>
      </c>
      <c r="F39" s="306"/>
      <c r="G39" s="306" t="s">
        <v>1175</v>
      </c>
      <c r="H39" s="306"/>
      <c r="I39" s="306"/>
      <c r="J39" s="306"/>
      <c r="K39" s="304"/>
    </row>
    <row r="40" s="1" customFormat="1" ht="15" customHeight="1">
      <c r="B40" s="307"/>
      <c r="C40" s="308"/>
      <c r="D40" s="306"/>
      <c r="E40" s="309" t="s">
        <v>119</v>
      </c>
      <c r="F40" s="306"/>
      <c r="G40" s="306" t="s">
        <v>1176</v>
      </c>
      <c r="H40" s="306"/>
      <c r="I40" s="306"/>
      <c r="J40" s="306"/>
      <c r="K40" s="304"/>
    </row>
    <row r="41" s="1" customFormat="1" ht="15" customHeight="1">
      <c r="B41" s="307"/>
      <c r="C41" s="308"/>
      <c r="D41" s="306"/>
      <c r="E41" s="309" t="s">
        <v>120</v>
      </c>
      <c r="F41" s="306"/>
      <c r="G41" s="306" t="s">
        <v>1177</v>
      </c>
      <c r="H41" s="306"/>
      <c r="I41" s="306"/>
      <c r="J41" s="306"/>
      <c r="K41" s="304"/>
    </row>
    <row r="42" s="1" customFormat="1" ht="15" customHeight="1">
      <c r="B42" s="307"/>
      <c r="C42" s="308"/>
      <c r="D42" s="306"/>
      <c r="E42" s="309" t="s">
        <v>1178</v>
      </c>
      <c r="F42" s="306"/>
      <c r="G42" s="306" t="s">
        <v>1179</v>
      </c>
      <c r="H42" s="306"/>
      <c r="I42" s="306"/>
      <c r="J42" s="306"/>
      <c r="K42" s="304"/>
    </row>
    <row r="43" s="1" customFormat="1" ht="15" customHeight="1">
      <c r="B43" s="307"/>
      <c r="C43" s="308"/>
      <c r="D43" s="306"/>
      <c r="E43" s="309"/>
      <c r="F43" s="306"/>
      <c r="G43" s="306" t="s">
        <v>1180</v>
      </c>
      <c r="H43" s="306"/>
      <c r="I43" s="306"/>
      <c r="J43" s="306"/>
      <c r="K43" s="304"/>
    </row>
    <row r="44" s="1" customFormat="1" ht="15" customHeight="1">
      <c r="B44" s="307"/>
      <c r="C44" s="308"/>
      <c r="D44" s="306"/>
      <c r="E44" s="309" t="s">
        <v>1181</v>
      </c>
      <c r="F44" s="306"/>
      <c r="G44" s="306" t="s">
        <v>1182</v>
      </c>
      <c r="H44" s="306"/>
      <c r="I44" s="306"/>
      <c r="J44" s="306"/>
      <c r="K44" s="304"/>
    </row>
    <row r="45" s="1" customFormat="1" ht="15" customHeight="1">
      <c r="B45" s="307"/>
      <c r="C45" s="308"/>
      <c r="D45" s="306"/>
      <c r="E45" s="309" t="s">
        <v>122</v>
      </c>
      <c r="F45" s="306"/>
      <c r="G45" s="306" t="s">
        <v>1183</v>
      </c>
      <c r="H45" s="306"/>
      <c r="I45" s="306"/>
      <c r="J45" s="306"/>
      <c r="K45" s="304"/>
    </row>
    <row r="46" s="1" customFormat="1" ht="12.75" customHeight="1">
      <c r="B46" s="307"/>
      <c r="C46" s="308"/>
      <c r="D46" s="306"/>
      <c r="E46" s="306"/>
      <c r="F46" s="306"/>
      <c r="G46" s="306"/>
      <c r="H46" s="306"/>
      <c r="I46" s="306"/>
      <c r="J46" s="306"/>
      <c r="K46" s="304"/>
    </row>
    <row r="47" s="1" customFormat="1" ht="15" customHeight="1">
      <c r="B47" s="307"/>
      <c r="C47" s="308"/>
      <c r="D47" s="306" t="s">
        <v>1184</v>
      </c>
      <c r="E47" s="306"/>
      <c r="F47" s="306"/>
      <c r="G47" s="306"/>
      <c r="H47" s="306"/>
      <c r="I47" s="306"/>
      <c r="J47" s="306"/>
      <c r="K47" s="304"/>
    </row>
    <row r="48" s="1" customFormat="1" ht="15" customHeight="1">
      <c r="B48" s="307"/>
      <c r="C48" s="308"/>
      <c r="D48" s="308"/>
      <c r="E48" s="306" t="s">
        <v>1185</v>
      </c>
      <c r="F48" s="306"/>
      <c r="G48" s="306"/>
      <c r="H48" s="306"/>
      <c r="I48" s="306"/>
      <c r="J48" s="306"/>
      <c r="K48" s="304"/>
    </row>
    <row r="49" s="1" customFormat="1" ht="15" customHeight="1">
      <c r="B49" s="307"/>
      <c r="C49" s="308"/>
      <c r="D49" s="308"/>
      <c r="E49" s="306" t="s">
        <v>1186</v>
      </c>
      <c r="F49" s="306"/>
      <c r="G49" s="306"/>
      <c r="H49" s="306"/>
      <c r="I49" s="306"/>
      <c r="J49" s="306"/>
      <c r="K49" s="304"/>
    </row>
    <row r="50" s="1" customFormat="1" ht="15" customHeight="1">
      <c r="B50" s="307"/>
      <c r="C50" s="308"/>
      <c r="D50" s="308"/>
      <c r="E50" s="306" t="s">
        <v>1187</v>
      </c>
      <c r="F50" s="306"/>
      <c r="G50" s="306"/>
      <c r="H50" s="306"/>
      <c r="I50" s="306"/>
      <c r="J50" s="306"/>
      <c r="K50" s="304"/>
    </row>
    <row r="51" s="1" customFormat="1" ht="15" customHeight="1">
      <c r="B51" s="307"/>
      <c r="C51" s="308"/>
      <c r="D51" s="306" t="s">
        <v>1188</v>
      </c>
      <c r="E51" s="306"/>
      <c r="F51" s="306"/>
      <c r="G51" s="306"/>
      <c r="H51" s="306"/>
      <c r="I51" s="306"/>
      <c r="J51" s="306"/>
      <c r="K51" s="304"/>
    </row>
    <row r="52" s="1" customFormat="1" ht="25.5" customHeight="1">
      <c r="B52" s="302"/>
      <c r="C52" s="303" t="s">
        <v>1189</v>
      </c>
      <c r="D52" s="303"/>
      <c r="E52" s="303"/>
      <c r="F52" s="303"/>
      <c r="G52" s="303"/>
      <c r="H52" s="303"/>
      <c r="I52" s="303"/>
      <c r="J52" s="303"/>
      <c r="K52" s="304"/>
    </row>
    <row r="53" s="1" customFormat="1" ht="5.25" customHeight="1">
      <c r="B53" s="302"/>
      <c r="C53" s="305"/>
      <c r="D53" s="305"/>
      <c r="E53" s="305"/>
      <c r="F53" s="305"/>
      <c r="G53" s="305"/>
      <c r="H53" s="305"/>
      <c r="I53" s="305"/>
      <c r="J53" s="305"/>
      <c r="K53" s="304"/>
    </row>
    <row r="54" s="1" customFormat="1" ht="15" customHeight="1">
      <c r="B54" s="302"/>
      <c r="C54" s="306" t="s">
        <v>1190</v>
      </c>
      <c r="D54" s="306"/>
      <c r="E54" s="306"/>
      <c r="F54" s="306"/>
      <c r="G54" s="306"/>
      <c r="H54" s="306"/>
      <c r="I54" s="306"/>
      <c r="J54" s="306"/>
      <c r="K54" s="304"/>
    </row>
    <row r="55" s="1" customFormat="1" ht="15" customHeight="1">
      <c r="B55" s="302"/>
      <c r="C55" s="306" t="s">
        <v>1191</v>
      </c>
      <c r="D55" s="306"/>
      <c r="E55" s="306"/>
      <c r="F55" s="306"/>
      <c r="G55" s="306"/>
      <c r="H55" s="306"/>
      <c r="I55" s="306"/>
      <c r="J55" s="306"/>
      <c r="K55" s="304"/>
    </row>
    <row r="56" s="1" customFormat="1" ht="12.75" customHeight="1">
      <c r="B56" s="302"/>
      <c r="C56" s="306"/>
      <c r="D56" s="306"/>
      <c r="E56" s="306"/>
      <c r="F56" s="306"/>
      <c r="G56" s="306"/>
      <c r="H56" s="306"/>
      <c r="I56" s="306"/>
      <c r="J56" s="306"/>
      <c r="K56" s="304"/>
    </row>
    <row r="57" s="1" customFormat="1" ht="15" customHeight="1">
      <c r="B57" s="302"/>
      <c r="C57" s="306" t="s">
        <v>1192</v>
      </c>
      <c r="D57" s="306"/>
      <c r="E57" s="306"/>
      <c r="F57" s="306"/>
      <c r="G57" s="306"/>
      <c r="H57" s="306"/>
      <c r="I57" s="306"/>
      <c r="J57" s="306"/>
      <c r="K57" s="304"/>
    </row>
    <row r="58" s="1" customFormat="1" ht="15" customHeight="1">
      <c r="B58" s="302"/>
      <c r="C58" s="308"/>
      <c r="D58" s="306" t="s">
        <v>1193</v>
      </c>
      <c r="E58" s="306"/>
      <c r="F58" s="306"/>
      <c r="G58" s="306"/>
      <c r="H58" s="306"/>
      <c r="I58" s="306"/>
      <c r="J58" s="306"/>
      <c r="K58" s="304"/>
    </row>
    <row r="59" s="1" customFormat="1" ht="15" customHeight="1">
      <c r="B59" s="302"/>
      <c r="C59" s="308"/>
      <c r="D59" s="306" t="s">
        <v>1194</v>
      </c>
      <c r="E59" s="306"/>
      <c r="F59" s="306"/>
      <c r="G59" s="306"/>
      <c r="H59" s="306"/>
      <c r="I59" s="306"/>
      <c r="J59" s="306"/>
      <c r="K59" s="304"/>
    </row>
    <row r="60" s="1" customFormat="1" ht="15" customHeight="1">
      <c r="B60" s="302"/>
      <c r="C60" s="308"/>
      <c r="D60" s="306" t="s">
        <v>1195</v>
      </c>
      <c r="E60" s="306"/>
      <c r="F60" s="306"/>
      <c r="G60" s="306"/>
      <c r="H60" s="306"/>
      <c r="I60" s="306"/>
      <c r="J60" s="306"/>
      <c r="K60" s="304"/>
    </row>
    <row r="61" s="1" customFormat="1" ht="15" customHeight="1">
      <c r="B61" s="302"/>
      <c r="C61" s="308"/>
      <c r="D61" s="306" t="s">
        <v>1196</v>
      </c>
      <c r="E61" s="306"/>
      <c r="F61" s="306"/>
      <c r="G61" s="306"/>
      <c r="H61" s="306"/>
      <c r="I61" s="306"/>
      <c r="J61" s="306"/>
      <c r="K61" s="304"/>
    </row>
    <row r="62" s="1" customFormat="1" ht="15" customHeight="1">
      <c r="B62" s="302"/>
      <c r="C62" s="308"/>
      <c r="D62" s="311" t="s">
        <v>1197</v>
      </c>
      <c r="E62" s="311"/>
      <c r="F62" s="311"/>
      <c r="G62" s="311"/>
      <c r="H62" s="311"/>
      <c r="I62" s="311"/>
      <c r="J62" s="311"/>
      <c r="K62" s="304"/>
    </row>
    <row r="63" s="1" customFormat="1" ht="15" customHeight="1">
      <c r="B63" s="302"/>
      <c r="C63" s="308"/>
      <c r="D63" s="306" t="s">
        <v>1198</v>
      </c>
      <c r="E63" s="306"/>
      <c r="F63" s="306"/>
      <c r="G63" s="306"/>
      <c r="H63" s="306"/>
      <c r="I63" s="306"/>
      <c r="J63" s="306"/>
      <c r="K63" s="304"/>
    </row>
    <row r="64" s="1" customFormat="1" ht="12.75" customHeight="1">
      <c r="B64" s="302"/>
      <c r="C64" s="308"/>
      <c r="D64" s="308"/>
      <c r="E64" s="312"/>
      <c r="F64" s="308"/>
      <c r="G64" s="308"/>
      <c r="H64" s="308"/>
      <c r="I64" s="308"/>
      <c r="J64" s="308"/>
      <c r="K64" s="304"/>
    </row>
    <row r="65" s="1" customFormat="1" ht="15" customHeight="1">
      <c r="B65" s="302"/>
      <c r="C65" s="308"/>
      <c r="D65" s="306" t="s">
        <v>1199</v>
      </c>
      <c r="E65" s="306"/>
      <c r="F65" s="306"/>
      <c r="G65" s="306"/>
      <c r="H65" s="306"/>
      <c r="I65" s="306"/>
      <c r="J65" s="306"/>
      <c r="K65" s="304"/>
    </row>
    <row r="66" s="1" customFormat="1" ht="15" customHeight="1">
      <c r="B66" s="302"/>
      <c r="C66" s="308"/>
      <c r="D66" s="311" t="s">
        <v>1200</v>
      </c>
      <c r="E66" s="311"/>
      <c r="F66" s="311"/>
      <c r="G66" s="311"/>
      <c r="H66" s="311"/>
      <c r="I66" s="311"/>
      <c r="J66" s="311"/>
      <c r="K66" s="304"/>
    </row>
    <row r="67" s="1" customFormat="1" ht="15" customHeight="1">
      <c r="B67" s="302"/>
      <c r="C67" s="308"/>
      <c r="D67" s="306" t="s">
        <v>1201</v>
      </c>
      <c r="E67" s="306"/>
      <c r="F67" s="306"/>
      <c r="G67" s="306"/>
      <c r="H67" s="306"/>
      <c r="I67" s="306"/>
      <c r="J67" s="306"/>
      <c r="K67" s="304"/>
    </row>
    <row r="68" s="1" customFormat="1" ht="15" customHeight="1">
      <c r="B68" s="302"/>
      <c r="C68" s="308"/>
      <c r="D68" s="306" t="s">
        <v>1202</v>
      </c>
      <c r="E68" s="306"/>
      <c r="F68" s="306"/>
      <c r="G68" s="306"/>
      <c r="H68" s="306"/>
      <c r="I68" s="306"/>
      <c r="J68" s="306"/>
      <c r="K68" s="304"/>
    </row>
    <row r="69" s="1" customFormat="1" ht="15" customHeight="1">
      <c r="B69" s="302"/>
      <c r="C69" s="308"/>
      <c r="D69" s="306" t="s">
        <v>1203</v>
      </c>
      <c r="E69" s="306"/>
      <c r="F69" s="306"/>
      <c r="G69" s="306"/>
      <c r="H69" s="306"/>
      <c r="I69" s="306"/>
      <c r="J69" s="306"/>
      <c r="K69" s="304"/>
    </row>
    <row r="70" s="1" customFormat="1" ht="15" customHeight="1">
      <c r="B70" s="302"/>
      <c r="C70" s="308"/>
      <c r="D70" s="306" t="s">
        <v>1204</v>
      </c>
      <c r="E70" s="306"/>
      <c r="F70" s="306"/>
      <c r="G70" s="306"/>
      <c r="H70" s="306"/>
      <c r="I70" s="306"/>
      <c r="J70" s="306"/>
      <c r="K70" s="304"/>
    </row>
    <row r="71" s="1" customFormat="1" ht="12.75" customHeight="1">
      <c r="B71" s="313"/>
      <c r="C71" s="314"/>
      <c r="D71" s="314"/>
      <c r="E71" s="314"/>
      <c r="F71" s="314"/>
      <c r="G71" s="314"/>
      <c r="H71" s="314"/>
      <c r="I71" s="314"/>
      <c r="J71" s="314"/>
      <c r="K71" s="315"/>
    </row>
    <row r="72" s="1" customFormat="1" ht="18.75" customHeight="1">
      <c r="B72" s="316"/>
      <c r="C72" s="316"/>
      <c r="D72" s="316"/>
      <c r="E72" s="316"/>
      <c r="F72" s="316"/>
      <c r="G72" s="316"/>
      <c r="H72" s="316"/>
      <c r="I72" s="316"/>
      <c r="J72" s="316"/>
      <c r="K72" s="317"/>
    </row>
    <row r="73" s="1" customFormat="1" ht="18.75" customHeight="1">
      <c r="B73" s="317"/>
      <c r="C73" s="317"/>
      <c r="D73" s="317"/>
      <c r="E73" s="317"/>
      <c r="F73" s="317"/>
      <c r="G73" s="317"/>
      <c r="H73" s="317"/>
      <c r="I73" s="317"/>
      <c r="J73" s="317"/>
      <c r="K73" s="317"/>
    </row>
    <row r="74" s="1" customFormat="1" ht="7.5" customHeight="1">
      <c r="B74" s="318"/>
      <c r="C74" s="319"/>
      <c r="D74" s="319"/>
      <c r="E74" s="319"/>
      <c r="F74" s="319"/>
      <c r="G74" s="319"/>
      <c r="H74" s="319"/>
      <c r="I74" s="319"/>
      <c r="J74" s="319"/>
      <c r="K74" s="320"/>
    </row>
    <row r="75" s="1" customFormat="1" ht="45" customHeight="1">
      <c r="B75" s="321"/>
      <c r="C75" s="322" t="s">
        <v>1205</v>
      </c>
      <c r="D75" s="322"/>
      <c r="E75" s="322"/>
      <c r="F75" s="322"/>
      <c r="G75" s="322"/>
      <c r="H75" s="322"/>
      <c r="I75" s="322"/>
      <c r="J75" s="322"/>
      <c r="K75" s="323"/>
    </row>
    <row r="76" s="1" customFormat="1" ht="17.25" customHeight="1">
      <c r="B76" s="321"/>
      <c r="C76" s="324" t="s">
        <v>1206</v>
      </c>
      <c r="D76" s="324"/>
      <c r="E76" s="324"/>
      <c r="F76" s="324" t="s">
        <v>1207</v>
      </c>
      <c r="G76" s="325"/>
      <c r="H76" s="324" t="s">
        <v>54</v>
      </c>
      <c r="I76" s="324" t="s">
        <v>57</v>
      </c>
      <c r="J76" s="324" t="s">
        <v>1208</v>
      </c>
      <c r="K76" s="323"/>
    </row>
    <row r="77" s="1" customFormat="1" ht="17.25" customHeight="1">
      <c r="B77" s="321"/>
      <c r="C77" s="326" t="s">
        <v>1209</v>
      </c>
      <c r="D77" s="326"/>
      <c r="E77" s="326"/>
      <c r="F77" s="327" t="s">
        <v>1210</v>
      </c>
      <c r="G77" s="328"/>
      <c r="H77" s="326"/>
      <c r="I77" s="326"/>
      <c r="J77" s="326" t="s">
        <v>1211</v>
      </c>
      <c r="K77" s="323"/>
    </row>
    <row r="78" s="1" customFormat="1" ht="5.25" customHeight="1">
      <c r="B78" s="321"/>
      <c r="C78" s="329"/>
      <c r="D78" s="329"/>
      <c r="E78" s="329"/>
      <c r="F78" s="329"/>
      <c r="G78" s="330"/>
      <c r="H78" s="329"/>
      <c r="I78" s="329"/>
      <c r="J78" s="329"/>
      <c r="K78" s="323"/>
    </row>
    <row r="79" s="1" customFormat="1" ht="15" customHeight="1">
      <c r="B79" s="321"/>
      <c r="C79" s="309" t="s">
        <v>53</v>
      </c>
      <c r="D79" s="329"/>
      <c r="E79" s="329"/>
      <c r="F79" s="331" t="s">
        <v>1212</v>
      </c>
      <c r="G79" s="330"/>
      <c r="H79" s="309" t="s">
        <v>1213</v>
      </c>
      <c r="I79" s="309" t="s">
        <v>1214</v>
      </c>
      <c r="J79" s="309">
        <v>20</v>
      </c>
      <c r="K79" s="323"/>
    </row>
    <row r="80" s="1" customFormat="1" ht="15" customHeight="1">
      <c r="B80" s="321"/>
      <c r="C80" s="309" t="s">
        <v>1215</v>
      </c>
      <c r="D80" s="309"/>
      <c r="E80" s="309"/>
      <c r="F80" s="331" t="s">
        <v>1212</v>
      </c>
      <c r="G80" s="330"/>
      <c r="H80" s="309" t="s">
        <v>1216</v>
      </c>
      <c r="I80" s="309" t="s">
        <v>1214</v>
      </c>
      <c r="J80" s="309">
        <v>120</v>
      </c>
      <c r="K80" s="323"/>
    </row>
    <row r="81" s="1" customFormat="1" ht="15" customHeight="1">
      <c r="B81" s="332"/>
      <c r="C81" s="309" t="s">
        <v>1217</v>
      </c>
      <c r="D81" s="309"/>
      <c r="E81" s="309"/>
      <c r="F81" s="331" t="s">
        <v>1218</v>
      </c>
      <c r="G81" s="330"/>
      <c r="H81" s="309" t="s">
        <v>1219</v>
      </c>
      <c r="I81" s="309" t="s">
        <v>1214</v>
      </c>
      <c r="J81" s="309">
        <v>50</v>
      </c>
      <c r="K81" s="323"/>
    </row>
    <row r="82" s="1" customFormat="1" ht="15" customHeight="1">
      <c r="B82" s="332"/>
      <c r="C82" s="309" t="s">
        <v>1220</v>
      </c>
      <c r="D82" s="309"/>
      <c r="E82" s="309"/>
      <c r="F82" s="331" t="s">
        <v>1212</v>
      </c>
      <c r="G82" s="330"/>
      <c r="H82" s="309" t="s">
        <v>1221</v>
      </c>
      <c r="I82" s="309" t="s">
        <v>1222</v>
      </c>
      <c r="J82" s="309"/>
      <c r="K82" s="323"/>
    </row>
    <row r="83" s="1" customFormat="1" ht="15" customHeight="1">
      <c r="B83" s="332"/>
      <c r="C83" s="333" t="s">
        <v>1223</v>
      </c>
      <c r="D83" s="333"/>
      <c r="E83" s="333"/>
      <c r="F83" s="334" t="s">
        <v>1218</v>
      </c>
      <c r="G83" s="333"/>
      <c r="H83" s="333" t="s">
        <v>1224</v>
      </c>
      <c r="I83" s="333" t="s">
        <v>1214</v>
      </c>
      <c r="J83" s="333">
        <v>15</v>
      </c>
      <c r="K83" s="323"/>
    </row>
    <row r="84" s="1" customFormat="1" ht="15" customHeight="1">
      <c r="B84" s="332"/>
      <c r="C84" s="333" t="s">
        <v>1225</v>
      </c>
      <c r="D84" s="333"/>
      <c r="E84" s="333"/>
      <c r="F84" s="334" t="s">
        <v>1218</v>
      </c>
      <c r="G84" s="333"/>
      <c r="H84" s="333" t="s">
        <v>1226</v>
      </c>
      <c r="I84" s="333" t="s">
        <v>1214</v>
      </c>
      <c r="J84" s="333">
        <v>15</v>
      </c>
      <c r="K84" s="323"/>
    </row>
    <row r="85" s="1" customFormat="1" ht="15" customHeight="1">
      <c r="B85" s="332"/>
      <c r="C85" s="333" t="s">
        <v>1227</v>
      </c>
      <c r="D85" s="333"/>
      <c r="E85" s="333"/>
      <c r="F85" s="334" t="s">
        <v>1218</v>
      </c>
      <c r="G85" s="333"/>
      <c r="H85" s="333" t="s">
        <v>1228</v>
      </c>
      <c r="I85" s="333" t="s">
        <v>1214</v>
      </c>
      <c r="J85" s="333">
        <v>20</v>
      </c>
      <c r="K85" s="323"/>
    </row>
    <row r="86" s="1" customFormat="1" ht="15" customHeight="1">
      <c r="B86" s="332"/>
      <c r="C86" s="333" t="s">
        <v>1229</v>
      </c>
      <c r="D86" s="333"/>
      <c r="E86" s="333"/>
      <c r="F86" s="334" t="s">
        <v>1218</v>
      </c>
      <c r="G86" s="333"/>
      <c r="H86" s="333" t="s">
        <v>1230</v>
      </c>
      <c r="I86" s="333" t="s">
        <v>1214</v>
      </c>
      <c r="J86" s="333">
        <v>20</v>
      </c>
      <c r="K86" s="323"/>
    </row>
    <row r="87" s="1" customFormat="1" ht="15" customHeight="1">
      <c r="B87" s="332"/>
      <c r="C87" s="309" t="s">
        <v>1231</v>
      </c>
      <c r="D87" s="309"/>
      <c r="E87" s="309"/>
      <c r="F87" s="331" t="s">
        <v>1218</v>
      </c>
      <c r="G87" s="330"/>
      <c r="H87" s="309" t="s">
        <v>1232</v>
      </c>
      <c r="I87" s="309" t="s">
        <v>1214</v>
      </c>
      <c r="J87" s="309">
        <v>50</v>
      </c>
      <c r="K87" s="323"/>
    </row>
    <row r="88" s="1" customFormat="1" ht="15" customHeight="1">
      <c r="B88" s="332"/>
      <c r="C88" s="309" t="s">
        <v>1233</v>
      </c>
      <c r="D88" s="309"/>
      <c r="E88" s="309"/>
      <c r="F88" s="331" t="s">
        <v>1218</v>
      </c>
      <c r="G88" s="330"/>
      <c r="H88" s="309" t="s">
        <v>1234</v>
      </c>
      <c r="I88" s="309" t="s">
        <v>1214</v>
      </c>
      <c r="J88" s="309">
        <v>20</v>
      </c>
      <c r="K88" s="323"/>
    </row>
    <row r="89" s="1" customFormat="1" ht="15" customHeight="1">
      <c r="B89" s="332"/>
      <c r="C89" s="309" t="s">
        <v>1235</v>
      </c>
      <c r="D89" s="309"/>
      <c r="E89" s="309"/>
      <c r="F89" s="331" t="s">
        <v>1218</v>
      </c>
      <c r="G89" s="330"/>
      <c r="H89" s="309" t="s">
        <v>1236</v>
      </c>
      <c r="I89" s="309" t="s">
        <v>1214</v>
      </c>
      <c r="J89" s="309">
        <v>20</v>
      </c>
      <c r="K89" s="323"/>
    </row>
    <row r="90" s="1" customFormat="1" ht="15" customHeight="1">
      <c r="B90" s="332"/>
      <c r="C90" s="309" t="s">
        <v>1237</v>
      </c>
      <c r="D90" s="309"/>
      <c r="E90" s="309"/>
      <c r="F90" s="331" t="s">
        <v>1218</v>
      </c>
      <c r="G90" s="330"/>
      <c r="H90" s="309" t="s">
        <v>1238</v>
      </c>
      <c r="I90" s="309" t="s">
        <v>1214</v>
      </c>
      <c r="J90" s="309">
        <v>50</v>
      </c>
      <c r="K90" s="323"/>
    </row>
    <row r="91" s="1" customFormat="1" ht="15" customHeight="1">
      <c r="B91" s="332"/>
      <c r="C91" s="309" t="s">
        <v>1239</v>
      </c>
      <c r="D91" s="309"/>
      <c r="E91" s="309"/>
      <c r="F91" s="331" t="s">
        <v>1218</v>
      </c>
      <c r="G91" s="330"/>
      <c r="H91" s="309" t="s">
        <v>1239</v>
      </c>
      <c r="I91" s="309" t="s">
        <v>1214</v>
      </c>
      <c r="J91" s="309">
        <v>50</v>
      </c>
      <c r="K91" s="323"/>
    </row>
    <row r="92" s="1" customFormat="1" ht="15" customHeight="1">
      <c r="B92" s="332"/>
      <c r="C92" s="309" t="s">
        <v>1240</v>
      </c>
      <c r="D92" s="309"/>
      <c r="E92" s="309"/>
      <c r="F92" s="331" t="s">
        <v>1218</v>
      </c>
      <c r="G92" s="330"/>
      <c r="H92" s="309" t="s">
        <v>1241</v>
      </c>
      <c r="I92" s="309" t="s">
        <v>1214</v>
      </c>
      <c r="J92" s="309">
        <v>255</v>
      </c>
      <c r="K92" s="323"/>
    </row>
    <row r="93" s="1" customFormat="1" ht="15" customHeight="1">
      <c r="B93" s="332"/>
      <c r="C93" s="309" t="s">
        <v>1242</v>
      </c>
      <c r="D93" s="309"/>
      <c r="E93" s="309"/>
      <c r="F93" s="331" t="s">
        <v>1212</v>
      </c>
      <c r="G93" s="330"/>
      <c r="H93" s="309" t="s">
        <v>1243</v>
      </c>
      <c r="I93" s="309" t="s">
        <v>1244</v>
      </c>
      <c r="J93" s="309"/>
      <c r="K93" s="323"/>
    </row>
    <row r="94" s="1" customFormat="1" ht="15" customHeight="1">
      <c r="B94" s="332"/>
      <c r="C94" s="309" t="s">
        <v>1245</v>
      </c>
      <c r="D94" s="309"/>
      <c r="E94" s="309"/>
      <c r="F94" s="331" t="s">
        <v>1212</v>
      </c>
      <c r="G94" s="330"/>
      <c r="H94" s="309" t="s">
        <v>1246</v>
      </c>
      <c r="I94" s="309" t="s">
        <v>1247</v>
      </c>
      <c r="J94" s="309"/>
      <c r="K94" s="323"/>
    </row>
    <row r="95" s="1" customFormat="1" ht="15" customHeight="1">
      <c r="B95" s="332"/>
      <c r="C95" s="309" t="s">
        <v>1248</v>
      </c>
      <c r="D95" s="309"/>
      <c r="E95" s="309"/>
      <c r="F95" s="331" t="s">
        <v>1212</v>
      </c>
      <c r="G95" s="330"/>
      <c r="H95" s="309" t="s">
        <v>1248</v>
      </c>
      <c r="I95" s="309" t="s">
        <v>1247</v>
      </c>
      <c r="J95" s="309"/>
      <c r="K95" s="323"/>
    </row>
    <row r="96" s="1" customFormat="1" ht="15" customHeight="1">
      <c r="B96" s="332"/>
      <c r="C96" s="309" t="s">
        <v>38</v>
      </c>
      <c r="D96" s="309"/>
      <c r="E96" s="309"/>
      <c r="F96" s="331" t="s">
        <v>1212</v>
      </c>
      <c r="G96" s="330"/>
      <c r="H96" s="309" t="s">
        <v>1249</v>
      </c>
      <c r="I96" s="309" t="s">
        <v>1247</v>
      </c>
      <c r="J96" s="309"/>
      <c r="K96" s="323"/>
    </row>
    <row r="97" s="1" customFormat="1" ht="15" customHeight="1">
      <c r="B97" s="332"/>
      <c r="C97" s="309" t="s">
        <v>48</v>
      </c>
      <c r="D97" s="309"/>
      <c r="E97" s="309"/>
      <c r="F97" s="331" t="s">
        <v>1212</v>
      </c>
      <c r="G97" s="330"/>
      <c r="H97" s="309" t="s">
        <v>1250</v>
      </c>
      <c r="I97" s="309" t="s">
        <v>1247</v>
      </c>
      <c r="J97" s="309"/>
      <c r="K97" s="323"/>
    </row>
    <row r="98" s="1" customFormat="1" ht="15" customHeight="1">
      <c r="B98" s="335"/>
      <c r="C98" s="336"/>
      <c r="D98" s="336"/>
      <c r="E98" s="336"/>
      <c r="F98" s="336"/>
      <c r="G98" s="336"/>
      <c r="H98" s="336"/>
      <c r="I98" s="336"/>
      <c r="J98" s="336"/>
      <c r="K98" s="337"/>
    </row>
    <row r="99" s="1" customFormat="1" ht="18.75" customHeight="1">
      <c r="B99" s="338"/>
      <c r="C99" s="339"/>
      <c r="D99" s="339"/>
      <c r="E99" s="339"/>
      <c r="F99" s="339"/>
      <c r="G99" s="339"/>
      <c r="H99" s="339"/>
      <c r="I99" s="339"/>
      <c r="J99" s="339"/>
      <c r="K99" s="338"/>
    </row>
    <row r="100" s="1" customFormat="1" ht="18.75" customHeight="1">
      <c r="B100" s="317"/>
      <c r="C100" s="317"/>
      <c r="D100" s="317"/>
      <c r="E100" s="317"/>
      <c r="F100" s="317"/>
      <c r="G100" s="317"/>
      <c r="H100" s="317"/>
      <c r="I100" s="317"/>
      <c r="J100" s="317"/>
      <c r="K100" s="317"/>
    </row>
    <row r="101" s="1" customFormat="1" ht="7.5" customHeight="1">
      <c r="B101" s="318"/>
      <c r="C101" s="319"/>
      <c r="D101" s="319"/>
      <c r="E101" s="319"/>
      <c r="F101" s="319"/>
      <c r="G101" s="319"/>
      <c r="H101" s="319"/>
      <c r="I101" s="319"/>
      <c r="J101" s="319"/>
      <c r="K101" s="320"/>
    </row>
    <row r="102" s="1" customFormat="1" ht="45" customHeight="1">
      <c r="B102" s="321"/>
      <c r="C102" s="322" t="s">
        <v>1251</v>
      </c>
      <c r="D102" s="322"/>
      <c r="E102" s="322"/>
      <c r="F102" s="322"/>
      <c r="G102" s="322"/>
      <c r="H102" s="322"/>
      <c r="I102" s="322"/>
      <c r="J102" s="322"/>
      <c r="K102" s="323"/>
    </row>
    <row r="103" s="1" customFormat="1" ht="17.25" customHeight="1">
      <c r="B103" s="321"/>
      <c r="C103" s="324" t="s">
        <v>1206</v>
      </c>
      <c r="D103" s="324"/>
      <c r="E103" s="324"/>
      <c r="F103" s="324" t="s">
        <v>1207</v>
      </c>
      <c r="G103" s="325"/>
      <c r="H103" s="324" t="s">
        <v>54</v>
      </c>
      <c r="I103" s="324" t="s">
        <v>57</v>
      </c>
      <c r="J103" s="324" t="s">
        <v>1208</v>
      </c>
      <c r="K103" s="323"/>
    </row>
    <row r="104" s="1" customFormat="1" ht="17.25" customHeight="1">
      <c r="B104" s="321"/>
      <c r="C104" s="326" t="s">
        <v>1209</v>
      </c>
      <c r="D104" s="326"/>
      <c r="E104" s="326"/>
      <c r="F104" s="327" t="s">
        <v>1210</v>
      </c>
      <c r="G104" s="328"/>
      <c r="H104" s="326"/>
      <c r="I104" s="326"/>
      <c r="J104" s="326" t="s">
        <v>1211</v>
      </c>
      <c r="K104" s="323"/>
    </row>
    <row r="105" s="1" customFormat="1" ht="5.25" customHeight="1">
      <c r="B105" s="321"/>
      <c r="C105" s="324"/>
      <c r="D105" s="324"/>
      <c r="E105" s="324"/>
      <c r="F105" s="324"/>
      <c r="G105" s="340"/>
      <c r="H105" s="324"/>
      <c r="I105" s="324"/>
      <c r="J105" s="324"/>
      <c r="K105" s="323"/>
    </row>
    <row r="106" s="1" customFormat="1" ht="15" customHeight="1">
      <c r="B106" s="321"/>
      <c r="C106" s="309" t="s">
        <v>53</v>
      </c>
      <c r="D106" s="329"/>
      <c r="E106" s="329"/>
      <c r="F106" s="331" t="s">
        <v>1212</v>
      </c>
      <c r="G106" s="340"/>
      <c r="H106" s="309" t="s">
        <v>1252</v>
      </c>
      <c r="I106" s="309" t="s">
        <v>1214</v>
      </c>
      <c r="J106" s="309">
        <v>20</v>
      </c>
      <c r="K106" s="323"/>
    </row>
    <row r="107" s="1" customFormat="1" ht="15" customHeight="1">
      <c r="B107" s="321"/>
      <c r="C107" s="309" t="s">
        <v>1215</v>
      </c>
      <c r="D107" s="309"/>
      <c r="E107" s="309"/>
      <c r="F107" s="331" t="s">
        <v>1212</v>
      </c>
      <c r="G107" s="309"/>
      <c r="H107" s="309" t="s">
        <v>1252</v>
      </c>
      <c r="I107" s="309" t="s">
        <v>1214</v>
      </c>
      <c r="J107" s="309">
        <v>120</v>
      </c>
      <c r="K107" s="323"/>
    </row>
    <row r="108" s="1" customFormat="1" ht="15" customHeight="1">
      <c r="B108" s="332"/>
      <c r="C108" s="309" t="s">
        <v>1217</v>
      </c>
      <c r="D108" s="309"/>
      <c r="E108" s="309"/>
      <c r="F108" s="331" t="s">
        <v>1218</v>
      </c>
      <c r="G108" s="309"/>
      <c r="H108" s="309" t="s">
        <v>1252</v>
      </c>
      <c r="I108" s="309" t="s">
        <v>1214</v>
      </c>
      <c r="J108" s="309">
        <v>50</v>
      </c>
      <c r="K108" s="323"/>
    </row>
    <row r="109" s="1" customFormat="1" ht="15" customHeight="1">
      <c r="B109" s="332"/>
      <c r="C109" s="309" t="s">
        <v>1220</v>
      </c>
      <c r="D109" s="309"/>
      <c r="E109" s="309"/>
      <c r="F109" s="331" t="s">
        <v>1212</v>
      </c>
      <c r="G109" s="309"/>
      <c r="H109" s="309" t="s">
        <v>1252</v>
      </c>
      <c r="I109" s="309" t="s">
        <v>1222</v>
      </c>
      <c r="J109" s="309"/>
      <c r="K109" s="323"/>
    </row>
    <row r="110" s="1" customFormat="1" ht="15" customHeight="1">
      <c r="B110" s="332"/>
      <c r="C110" s="309" t="s">
        <v>1231</v>
      </c>
      <c r="D110" s="309"/>
      <c r="E110" s="309"/>
      <c r="F110" s="331" t="s">
        <v>1218</v>
      </c>
      <c r="G110" s="309"/>
      <c r="H110" s="309" t="s">
        <v>1252</v>
      </c>
      <c r="I110" s="309" t="s">
        <v>1214</v>
      </c>
      <c r="J110" s="309">
        <v>50</v>
      </c>
      <c r="K110" s="323"/>
    </row>
    <row r="111" s="1" customFormat="1" ht="15" customHeight="1">
      <c r="B111" s="332"/>
      <c r="C111" s="309" t="s">
        <v>1239</v>
      </c>
      <c r="D111" s="309"/>
      <c r="E111" s="309"/>
      <c r="F111" s="331" t="s">
        <v>1218</v>
      </c>
      <c r="G111" s="309"/>
      <c r="H111" s="309" t="s">
        <v>1252</v>
      </c>
      <c r="I111" s="309" t="s">
        <v>1214</v>
      </c>
      <c r="J111" s="309">
        <v>50</v>
      </c>
      <c r="K111" s="323"/>
    </row>
    <row r="112" s="1" customFormat="1" ht="15" customHeight="1">
      <c r="B112" s="332"/>
      <c r="C112" s="309" t="s">
        <v>1237</v>
      </c>
      <c r="D112" s="309"/>
      <c r="E112" s="309"/>
      <c r="F112" s="331" t="s">
        <v>1218</v>
      </c>
      <c r="G112" s="309"/>
      <c r="H112" s="309" t="s">
        <v>1252</v>
      </c>
      <c r="I112" s="309" t="s">
        <v>1214</v>
      </c>
      <c r="J112" s="309">
        <v>50</v>
      </c>
      <c r="K112" s="323"/>
    </row>
    <row r="113" s="1" customFormat="1" ht="15" customHeight="1">
      <c r="B113" s="332"/>
      <c r="C113" s="309" t="s">
        <v>53</v>
      </c>
      <c r="D113" s="309"/>
      <c r="E113" s="309"/>
      <c r="F113" s="331" t="s">
        <v>1212</v>
      </c>
      <c r="G113" s="309"/>
      <c r="H113" s="309" t="s">
        <v>1253</v>
      </c>
      <c r="I113" s="309" t="s">
        <v>1214</v>
      </c>
      <c r="J113" s="309">
        <v>20</v>
      </c>
      <c r="K113" s="323"/>
    </row>
    <row r="114" s="1" customFormat="1" ht="15" customHeight="1">
      <c r="B114" s="332"/>
      <c r="C114" s="309" t="s">
        <v>1254</v>
      </c>
      <c r="D114" s="309"/>
      <c r="E114" s="309"/>
      <c r="F114" s="331" t="s">
        <v>1212</v>
      </c>
      <c r="G114" s="309"/>
      <c r="H114" s="309" t="s">
        <v>1255</v>
      </c>
      <c r="I114" s="309" t="s">
        <v>1214</v>
      </c>
      <c r="J114" s="309">
        <v>120</v>
      </c>
      <c r="K114" s="323"/>
    </row>
    <row r="115" s="1" customFormat="1" ht="15" customHeight="1">
      <c r="B115" s="332"/>
      <c r="C115" s="309" t="s">
        <v>38</v>
      </c>
      <c r="D115" s="309"/>
      <c r="E115" s="309"/>
      <c r="F115" s="331" t="s">
        <v>1212</v>
      </c>
      <c r="G115" s="309"/>
      <c r="H115" s="309" t="s">
        <v>1256</v>
      </c>
      <c r="I115" s="309" t="s">
        <v>1247</v>
      </c>
      <c r="J115" s="309"/>
      <c r="K115" s="323"/>
    </row>
    <row r="116" s="1" customFormat="1" ht="15" customHeight="1">
      <c r="B116" s="332"/>
      <c r="C116" s="309" t="s">
        <v>48</v>
      </c>
      <c r="D116" s="309"/>
      <c r="E116" s="309"/>
      <c r="F116" s="331" t="s">
        <v>1212</v>
      </c>
      <c r="G116" s="309"/>
      <c r="H116" s="309" t="s">
        <v>1257</v>
      </c>
      <c r="I116" s="309" t="s">
        <v>1247</v>
      </c>
      <c r="J116" s="309"/>
      <c r="K116" s="323"/>
    </row>
    <row r="117" s="1" customFormat="1" ht="15" customHeight="1">
      <c r="B117" s="332"/>
      <c r="C117" s="309" t="s">
        <v>57</v>
      </c>
      <c r="D117" s="309"/>
      <c r="E117" s="309"/>
      <c r="F117" s="331" t="s">
        <v>1212</v>
      </c>
      <c r="G117" s="309"/>
      <c r="H117" s="309" t="s">
        <v>1258</v>
      </c>
      <c r="I117" s="309" t="s">
        <v>1259</v>
      </c>
      <c r="J117" s="309"/>
      <c r="K117" s="323"/>
    </row>
    <row r="118" s="1" customFormat="1" ht="15" customHeight="1">
      <c r="B118" s="335"/>
      <c r="C118" s="341"/>
      <c r="D118" s="341"/>
      <c r="E118" s="341"/>
      <c r="F118" s="341"/>
      <c r="G118" s="341"/>
      <c r="H118" s="341"/>
      <c r="I118" s="341"/>
      <c r="J118" s="341"/>
      <c r="K118" s="337"/>
    </row>
    <row r="119" s="1" customFormat="1" ht="18.75" customHeight="1">
      <c r="B119" s="342"/>
      <c r="C119" s="306"/>
      <c r="D119" s="306"/>
      <c r="E119" s="306"/>
      <c r="F119" s="343"/>
      <c r="G119" s="306"/>
      <c r="H119" s="306"/>
      <c r="I119" s="306"/>
      <c r="J119" s="306"/>
      <c r="K119" s="342"/>
    </row>
    <row r="120" s="1" customFormat="1" ht="18.75" customHeight="1">
      <c r="B120" s="317"/>
      <c r="C120" s="317"/>
      <c r="D120" s="317"/>
      <c r="E120" s="317"/>
      <c r="F120" s="317"/>
      <c r="G120" s="317"/>
      <c r="H120" s="317"/>
      <c r="I120" s="317"/>
      <c r="J120" s="317"/>
      <c r="K120" s="317"/>
    </row>
    <row r="121" s="1" customFormat="1" ht="7.5" customHeight="1">
      <c r="B121" s="344"/>
      <c r="C121" s="345"/>
      <c r="D121" s="345"/>
      <c r="E121" s="345"/>
      <c r="F121" s="345"/>
      <c r="G121" s="345"/>
      <c r="H121" s="345"/>
      <c r="I121" s="345"/>
      <c r="J121" s="345"/>
      <c r="K121" s="346"/>
    </row>
    <row r="122" s="1" customFormat="1" ht="45" customHeight="1">
      <c r="B122" s="347"/>
      <c r="C122" s="300" t="s">
        <v>1260</v>
      </c>
      <c r="D122" s="300"/>
      <c r="E122" s="300"/>
      <c r="F122" s="300"/>
      <c r="G122" s="300"/>
      <c r="H122" s="300"/>
      <c r="I122" s="300"/>
      <c r="J122" s="300"/>
      <c r="K122" s="348"/>
    </row>
    <row r="123" s="1" customFormat="1" ht="17.25" customHeight="1">
      <c r="B123" s="349"/>
      <c r="C123" s="324" t="s">
        <v>1206</v>
      </c>
      <c r="D123" s="324"/>
      <c r="E123" s="324"/>
      <c r="F123" s="324" t="s">
        <v>1207</v>
      </c>
      <c r="G123" s="325"/>
      <c r="H123" s="324" t="s">
        <v>54</v>
      </c>
      <c r="I123" s="324" t="s">
        <v>57</v>
      </c>
      <c r="J123" s="324" t="s">
        <v>1208</v>
      </c>
      <c r="K123" s="350"/>
    </row>
    <row r="124" s="1" customFormat="1" ht="17.25" customHeight="1">
      <c r="B124" s="349"/>
      <c r="C124" s="326" t="s">
        <v>1209</v>
      </c>
      <c r="D124" s="326"/>
      <c r="E124" s="326"/>
      <c r="F124" s="327" t="s">
        <v>1210</v>
      </c>
      <c r="G124" s="328"/>
      <c r="H124" s="326"/>
      <c r="I124" s="326"/>
      <c r="J124" s="326" t="s">
        <v>1211</v>
      </c>
      <c r="K124" s="350"/>
    </row>
    <row r="125" s="1" customFormat="1" ht="5.25" customHeight="1">
      <c r="B125" s="351"/>
      <c r="C125" s="329"/>
      <c r="D125" s="329"/>
      <c r="E125" s="329"/>
      <c r="F125" s="329"/>
      <c r="G125" s="309"/>
      <c r="H125" s="329"/>
      <c r="I125" s="329"/>
      <c r="J125" s="329"/>
      <c r="K125" s="352"/>
    </row>
    <row r="126" s="1" customFormat="1" ht="15" customHeight="1">
      <c r="B126" s="351"/>
      <c r="C126" s="309" t="s">
        <v>1215</v>
      </c>
      <c r="D126" s="329"/>
      <c r="E126" s="329"/>
      <c r="F126" s="331" t="s">
        <v>1212</v>
      </c>
      <c r="G126" s="309"/>
      <c r="H126" s="309" t="s">
        <v>1252</v>
      </c>
      <c r="I126" s="309" t="s">
        <v>1214</v>
      </c>
      <c r="J126" s="309">
        <v>120</v>
      </c>
      <c r="K126" s="353"/>
    </row>
    <row r="127" s="1" customFormat="1" ht="15" customHeight="1">
      <c r="B127" s="351"/>
      <c r="C127" s="309" t="s">
        <v>1261</v>
      </c>
      <c r="D127" s="309"/>
      <c r="E127" s="309"/>
      <c r="F127" s="331" t="s">
        <v>1212</v>
      </c>
      <c r="G127" s="309"/>
      <c r="H127" s="309" t="s">
        <v>1262</v>
      </c>
      <c r="I127" s="309" t="s">
        <v>1214</v>
      </c>
      <c r="J127" s="309" t="s">
        <v>1263</v>
      </c>
      <c r="K127" s="353"/>
    </row>
    <row r="128" s="1" customFormat="1" ht="15" customHeight="1">
      <c r="B128" s="351"/>
      <c r="C128" s="309" t="s">
        <v>1160</v>
      </c>
      <c r="D128" s="309"/>
      <c r="E128" s="309"/>
      <c r="F128" s="331" t="s">
        <v>1212</v>
      </c>
      <c r="G128" s="309"/>
      <c r="H128" s="309" t="s">
        <v>1264</v>
      </c>
      <c r="I128" s="309" t="s">
        <v>1214</v>
      </c>
      <c r="J128" s="309" t="s">
        <v>1263</v>
      </c>
      <c r="K128" s="353"/>
    </row>
    <row r="129" s="1" customFormat="1" ht="15" customHeight="1">
      <c r="B129" s="351"/>
      <c r="C129" s="309" t="s">
        <v>1223</v>
      </c>
      <c r="D129" s="309"/>
      <c r="E129" s="309"/>
      <c r="F129" s="331" t="s">
        <v>1218</v>
      </c>
      <c r="G129" s="309"/>
      <c r="H129" s="309" t="s">
        <v>1224</v>
      </c>
      <c r="I129" s="309" t="s">
        <v>1214</v>
      </c>
      <c r="J129" s="309">
        <v>15</v>
      </c>
      <c r="K129" s="353"/>
    </row>
    <row r="130" s="1" customFormat="1" ht="15" customHeight="1">
      <c r="B130" s="351"/>
      <c r="C130" s="333" t="s">
        <v>1225</v>
      </c>
      <c r="D130" s="333"/>
      <c r="E130" s="333"/>
      <c r="F130" s="334" t="s">
        <v>1218</v>
      </c>
      <c r="G130" s="333"/>
      <c r="H130" s="333" t="s">
        <v>1226</v>
      </c>
      <c r="I130" s="333" t="s">
        <v>1214</v>
      </c>
      <c r="J130" s="333">
        <v>15</v>
      </c>
      <c r="K130" s="353"/>
    </row>
    <row r="131" s="1" customFormat="1" ht="15" customHeight="1">
      <c r="B131" s="351"/>
      <c r="C131" s="333" t="s">
        <v>1227</v>
      </c>
      <c r="D131" s="333"/>
      <c r="E131" s="333"/>
      <c r="F131" s="334" t="s">
        <v>1218</v>
      </c>
      <c r="G131" s="333"/>
      <c r="H131" s="333" t="s">
        <v>1228</v>
      </c>
      <c r="I131" s="333" t="s">
        <v>1214</v>
      </c>
      <c r="J131" s="333">
        <v>20</v>
      </c>
      <c r="K131" s="353"/>
    </row>
    <row r="132" s="1" customFormat="1" ht="15" customHeight="1">
      <c r="B132" s="351"/>
      <c r="C132" s="333" t="s">
        <v>1229</v>
      </c>
      <c r="D132" s="333"/>
      <c r="E132" s="333"/>
      <c r="F132" s="334" t="s">
        <v>1218</v>
      </c>
      <c r="G132" s="333"/>
      <c r="H132" s="333" t="s">
        <v>1230</v>
      </c>
      <c r="I132" s="333" t="s">
        <v>1214</v>
      </c>
      <c r="J132" s="333">
        <v>20</v>
      </c>
      <c r="K132" s="353"/>
    </row>
    <row r="133" s="1" customFormat="1" ht="15" customHeight="1">
      <c r="B133" s="351"/>
      <c r="C133" s="309" t="s">
        <v>1217</v>
      </c>
      <c r="D133" s="309"/>
      <c r="E133" s="309"/>
      <c r="F133" s="331" t="s">
        <v>1218</v>
      </c>
      <c r="G133" s="309"/>
      <c r="H133" s="309" t="s">
        <v>1252</v>
      </c>
      <c r="I133" s="309" t="s">
        <v>1214</v>
      </c>
      <c r="J133" s="309">
        <v>50</v>
      </c>
      <c r="K133" s="353"/>
    </row>
    <row r="134" s="1" customFormat="1" ht="15" customHeight="1">
      <c r="B134" s="351"/>
      <c r="C134" s="309" t="s">
        <v>1231</v>
      </c>
      <c r="D134" s="309"/>
      <c r="E134" s="309"/>
      <c r="F134" s="331" t="s">
        <v>1218</v>
      </c>
      <c r="G134" s="309"/>
      <c r="H134" s="309" t="s">
        <v>1252</v>
      </c>
      <c r="I134" s="309" t="s">
        <v>1214</v>
      </c>
      <c r="J134" s="309">
        <v>50</v>
      </c>
      <c r="K134" s="353"/>
    </row>
    <row r="135" s="1" customFormat="1" ht="15" customHeight="1">
      <c r="B135" s="351"/>
      <c r="C135" s="309" t="s">
        <v>1237</v>
      </c>
      <c r="D135" s="309"/>
      <c r="E135" s="309"/>
      <c r="F135" s="331" t="s">
        <v>1218</v>
      </c>
      <c r="G135" s="309"/>
      <c r="H135" s="309" t="s">
        <v>1252</v>
      </c>
      <c r="I135" s="309" t="s">
        <v>1214</v>
      </c>
      <c r="J135" s="309">
        <v>50</v>
      </c>
      <c r="K135" s="353"/>
    </row>
    <row r="136" s="1" customFormat="1" ht="15" customHeight="1">
      <c r="B136" s="351"/>
      <c r="C136" s="309" t="s">
        <v>1239</v>
      </c>
      <c r="D136" s="309"/>
      <c r="E136" s="309"/>
      <c r="F136" s="331" t="s">
        <v>1218</v>
      </c>
      <c r="G136" s="309"/>
      <c r="H136" s="309" t="s">
        <v>1252</v>
      </c>
      <c r="I136" s="309" t="s">
        <v>1214</v>
      </c>
      <c r="J136" s="309">
        <v>50</v>
      </c>
      <c r="K136" s="353"/>
    </row>
    <row r="137" s="1" customFormat="1" ht="15" customHeight="1">
      <c r="B137" s="351"/>
      <c r="C137" s="309" t="s">
        <v>1240</v>
      </c>
      <c r="D137" s="309"/>
      <c r="E137" s="309"/>
      <c r="F137" s="331" t="s">
        <v>1218</v>
      </c>
      <c r="G137" s="309"/>
      <c r="H137" s="309" t="s">
        <v>1265</v>
      </c>
      <c r="I137" s="309" t="s">
        <v>1214</v>
      </c>
      <c r="J137" s="309">
        <v>255</v>
      </c>
      <c r="K137" s="353"/>
    </row>
    <row r="138" s="1" customFormat="1" ht="15" customHeight="1">
      <c r="B138" s="351"/>
      <c r="C138" s="309" t="s">
        <v>1242</v>
      </c>
      <c r="D138" s="309"/>
      <c r="E138" s="309"/>
      <c r="F138" s="331" t="s">
        <v>1212</v>
      </c>
      <c r="G138" s="309"/>
      <c r="H138" s="309" t="s">
        <v>1266</v>
      </c>
      <c r="I138" s="309" t="s">
        <v>1244</v>
      </c>
      <c r="J138" s="309"/>
      <c r="K138" s="353"/>
    </row>
    <row r="139" s="1" customFormat="1" ht="15" customHeight="1">
      <c r="B139" s="351"/>
      <c r="C139" s="309" t="s">
        <v>1245</v>
      </c>
      <c r="D139" s="309"/>
      <c r="E139" s="309"/>
      <c r="F139" s="331" t="s">
        <v>1212</v>
      </c>
      <c r="G139" s="309"/>
      <c r="H139" s="309" t="s">
        <v>1267</v>
      </c>
      <c r="I139" s="309" t="s">
        <v>1247</v>
      </c>
      <c r="J139" s="309"/>
      <c r="K139" s="353"/>
    </row>
    <row r="140" s="1" customFormat="1" ht="15" customHeight="1">
      <c r="B140" s="351"/>
      <c r="C140" s="309" t="s">
        <v>1248</v>
      </c>
      <c r="D140" s="309"/>
      <c r="E140" s="309"/>
      <c r="F140" s="331" t="s">
        <v>1212</v>
      </c>
      <c r="G140" s="309"/>
      <c r="H140" s="309" t="s">
        <v>1248</v>
      </c>
      <c r="I140" s="309" t="s">
        <v>1247</v>
      </c>
      <c r="J140" s="309"/>
      <c r="K140" s="353"/>
    </row>
    <row r="141" s="1" customFormat="1" ht="15" customHeight="1">
      <c r="B141" s="351"/>
      <c r="C141" s="309" t="s">
        <v>38</v>
      </c>
      <c r="D141" s="309"/>
      <c r="E141" s="309"/>
      <c r="F141" s="331" t="s">
        <v>1212</v>
      </c>
      <c r="G141" s="309"/>
      <c r="H141" s="309" t="s">
        <v>1268</v>
      </c>
      <c r="I141" s="309" t="s">
        <v>1247</v>
      </c>
      <c r="J141" s="309"/>
      <c r="K141" s="353"/>
    </row>
    <row r="142" s="1" customFormat="1" ht="15" customHeight="1">
      <c r="B142" s="351"/>
      <c r="C142" s="309" t="s">
        <v>1269</v>
      </c>
      <c r="D142" s="309"/>
      <c r="E142" s="309"/>
      <c r="F142" s="331" t="s">
        <v>1212</v>
      </c>
      <c r="G142" s="309"/>
      <c r="H142" s="309" t="s">
        <v>1270</v>
      </c>
      <c r="I142" s="309" t="s">
        <v>1247</v>
      </c>
      <c r="J142" s="309"/>
      <c r="K142" s="353"/>
    </row>
    <row r="143" s="1" customFormat="1" ht="15" customHeight="1">
      <c r="B143" s="354"/>
      <c r="C143" s="355"/>
      <c r="D143" s="355"/>
      <c r="E143" s="355"/>
      <c r="F143" s="355"/>
      <c r="G143" s="355"/>
      <c r="H143" s="355"/>
      <c r="I143" s="355"/>
      <c r="J143" s="355"/>
      <c r="K143" s="356"/>
    </row>
    <row r="144" s="1" customFormat="1" ht="18.75" customHeight="1">
      <c r="B144" s="306"/>
      <c r="C144" s="306"/>
      <c r="D144" s="306"/>
      <c r="E144" s="306"/>
      <c r="F144" s="343"/>
      <c r="G144" s="306"/>
      <c r="H144" s="306"/>
      <c r="I144" s="306"/>
      <c r="J144" s="306"/>
      <c r="K144" s="306"/>
    </row>
    <row r="145" s="1" customFormat="1" ht="18.75" customHeight="1">
      <c r="B145" s="317"/>
      <c r="C145" s="317"/>
      <c r="D145" s="317"/>
      <c r="E145" s="317"/>
      <c r="F145" s="317"/>
      <c r="G145" s="317"/>
      <c r="H145" s="317"/>
      <c r="I145" s="317"/>
      <c r="J145" s="317"/>
      <c r="K145" s="317"/>
    </row>
    <row r="146" s="1" customFormat="1" ht="7.5" customHeight="1">
      <c r="B146" s="318"/>
      <c r="C146" s="319"/>
      <c r="D146" s="319"/>
      <c r="E146" s="319"/>
      <c r="F146" s="319"/>
      <c r="G146" s="319"/>
      <c r="H146" s="319"/>
      <c r="I146" s="319"/>
      <c r="J146" s="319"/>
      <c r="K146" s="320"/>
    </row>
    <row r="147" s="1" customFormat="1" ht="45" customHeight="1">
      <c r="B147" s="321"/>
      <c r="C147" s="322" t="s">
        <v>1271</v>
      </c>
      <c r="D147" s="322"/>
      <c r="E147" s="322"/>
      <c r="F147" s="322"/>
      <c r="G147" s="322"/>
      <c r="H147" s="322"/>
      <c r="I147" s="322"/>
      <c r="J147" s="322"/>
      <c r="K147" s="323"/>
    </row>
    <row r="148" s="1" customFormat="1" ht="17.25" customHeight="1">
      <c r="B148" s="321"/>
      <c r="C148" s="324" t="s">
        <v>1206</v>
      </c>
      <c r="D148" s="324"/>
      <c r="E148" s="324"/>
      <c r="F148" s="324" t="s">
        <v>1207</v>
      </c>
      <c r="G148" s="325"/>
      <c r="H148" s="324" t="s">
        <v>54</v>
      </c>
      <c r="I148" s="324" t="s">
        <v>57</v>
      </c>
      <c r="J148" s="324" t="s">
        <v>1208</v>
      </c>
      <c r="K148" s="323"/>
    </row>
    <row r="149" s="1" customFormat="1" ht="17.25" customHeight="1">
      <c r="B149" s="321"/>
      <c r="C149" s="326" t="s">
        <v>1209</v>
      </c>
      <c r="D149" s="326"/>
      <c r="E149" s="326"/>
      <c r="F149" s="327" t="s">
        <v>1210</v>
      </c>
      <c r="G149" s="328"/>
      <c r="H149" s="326"/>
      <c r="I149" s="326"/>
      <c r="J149" s="326" t="s">
        <v>1211</v>
      </c>
      <c r="K149" s="323"/>
    </row>
    <row r="150" s="1" customFormat="1" ht="5.25" customHeight="1">
      <c r="B150" s="332"/>
      <c r="C150" s="329"/>
      <c r="D150" s="329"/>
      <c r="E150" s="329"/>
      <c r="F150" s="329"/>
      <c r="G150" s="330"/>
      <c r="H150" s="329"/>
      <c r="I150" s="329"/>
      <c r="J150" s="329"/>
      <c r="K150" s="353"/>
    </row>
    <row r="151" s="1" customFormat="1" ht="15" customHeight="1">
      <c r="B151" s="332"/>
      <c r="C151" s="357" t="s">
        <v>1215</v>
      </c>
      <c r="D151" s="309"/>
      <c r="E151" s="309"/>
      <c r="F151" s="358" t="s">
        <v>1212</v>
      </c>
      <c r="G151" s="309"/>
      <c r="H151" s="357" t="s">
        <v>1252</v>
      </c>
      <c r="I151" s="357" t="s">
        <v>1214</v>
      </c>
      <c r="J151" s="357">
        <v>120</v>
      </c>
      <c r="K151" s="353"/>
    </row>
    <row r="152" s="1" customFormat="1" ht="15" customHeight="1">
      <c r="B152" s="332"/>
      <c r="C152" s="357" t="s">
        <v>1261</v>
      </c>
      <c r="D152" s="309"/>
      <c r="E152" s="309"/>
      <c r="F152" s="358" t="s">
        <v>1212</v>
      </c>
      <c r="G152" s="309"/>
      <c r="H152" s="357" t="s">
        <v>1272</v>
      </c>
      <c r="I152" s="357" t="s">
        <v>1214</v>
      </c>
      <c r="J152" s="357" t="s">
        <v>1263</v>
      </c>
      <c r="K152" s="353"/>
    </row>
    <row r="153" s="1" customFormat="1" ht="15" customHeight="1">
      <c r="B153" s="332"/>
      <c r="C153" s="357" t="s">
        <v>1160</v>
      </c>
      <c r="D153" s="309"/>
      <c r="E153" s="309"/>
      <c r="F153" s="358" t="s">
        <v>1212</v>
      </c>
      <c r="G153" s="309"/>
      <c r="H153" s="357" t="s">
        <v>1273</v>
      </c>
      <c r="I153" s="357" t="s">
        <v>1214</v>
      </c>
      <c r="J153" s="357" t="s">
        <v>1263</v>
      </c>
      <c r="K153" s="353"/>
    </row>
    <row r="154" s="1" customFormat="1" ht="15" customHeight="1">
      <c r="B154" s="332"/>
      <c r="C154" s="357" t="s">
        <v>1217</v>
      </c>
      <c r="D154" s="309"/>
      <c r="E154" s="309"/>
      <c r="F154" s="358" t="s">
        <v>1218</v>
      </c>
      <c r="G154" s="309"/>
      <c r="H154" s="357" t="s">
        <v>1252</v>
      </c>
      <c r="I154" s="357" t="s">
        <v>1214</v>
      </c>
      <c r="J154" s="357">
        <v>50</v>
      </c>
      <c r="K154" s="353"/>
    </row>
    <row r="155" s="1" customFormat="1" ht="15" customHeight="1">
      <c r="B155" s="332"/>
      <c r="C155" s="357" t="s">
        <v>1220</v>
      </c>
      <c r="D155" s="309"/>
      <c r="E155" s="309"/>
      <c r="F155" s="358" t="s">
        <v>1212</v>
      </c>
      <c r="G155" s="309"/>
      <c r="H155" s="357" t="s">
        <v>1252</v>
      </c>
      <c r="I155" s="357" t="s">
        <v>1222</v>
      </c>
      <c r="J155" s="357"/>
      <c r="K155" s="353"/>
    </row>
    <row r="156" s="1" customFormat="1" ht="15" customHeight="1">
      <c r="B156" s="332"/>
      <c r="C156" s="357" t="s">
        <v>1231</v>
      </c>
      <c r="D156" s="309"/>
      <c r="E156" s="309"/>
      <c r="F156" s="358" t="s">
        <v>1218</v>
      </c>
      <c r="G156" s="309"/>
      <c r="H156" s="357" t="s">
        <v>1252</v>
      </c>
      <c r="I156" s="357" t="s">
        <v>1214</v>
      </c>
      <c r="J156" s="357">
        <v>50</v>
      </c>
      <c r="K156" s="353"/>
    </row>
    <row r="157" s="1" customFormat="1" ht="15" customHeight="1">
      <c r="B157" s="332"/>
      <c r="C157" s="357" t="s">
        <v>1239</v>
      </c>
      <c r="D157" s="309"/>
      <c r="E157" s="309"/>
      <c r="F157" s="358" t="s">
        <v>1218</v>
      </c>
      <c r="G157" s="309"/>
      <c r="H157" s="357" t="s">
        <v>1252</v>
      </c>
      <c r="I157" s="357" t="s">
        <v>1214</v>
      </c>
      <c r="J157" s="357">
        <v>50</v>
      </c>
      <c r="K157" s="353"/>
    </row>
    <row r="158" s="1" customFormat="1" ht="15" customHeight="1">
      <c r="B158" s="332"/>
      <c r="C158" s="357" t="s">
        <v>1237</v>
      </c>
      <c r="D158" s="309"/>
      <c r="E158" s="309"/>
      <c r="F158" s="358" t="s">
        <v>1218</v>
      </c>
      <c r="G158" s="309"/>
      <c r="H158" s="357" t="s">
        <v>1252</v>
      </c>
      <c r="I158" s="357" t="s">
        <v>1214</v>
      </c>
      <c r="J158" s="357">
        <v>50</v>
      </c>
      <c r="K158" s="353"/>
    </row>
    <row r="159" s="1" customFormat="1" ht="15" customHeight="1">
      <c r="B159" s="332"/>
      <c r="C159" s="357" t="s">
        <v>104</v>
      </c>
      <c r="D159" s="309"/>
      <c r="E159" s="309"/>
      <c r="F159" s="358" t="s">
        <v>1212</v>
      </c>
      <c r="G159" s="309"/>
      <c r="H159" s="357" t="s">
        <v>1274</v>
      </c>
      <c r="I159" s="357" t="s">
        <v>1214</v>
      </c>
      <c r="J159" s="357" t="s">
        <v>1275</v>
      </c>
      <c r="K159" s="353"/>
    </row>
    <row r="160" s="1" customFormat="1" ht="15" customHeight="1">
      <c r="B160" s="332"/>
      <c r="C160" s="357" t="s">
        <v>1276</v>
      </c>
      <c r="D160" s="309"/>
      <c r="E160" s="309"/>
      <c r="F160" s="358" t="s">
        <v>1212</v>
      </c>
      <c r="G160" s="309"/>
      <c r="H160" s="357" t="s">
        <v>1277</v>
      </c>
      <c r="I160" s="357" t="s">
        <v>1247</v>
      </c>
      <c r="J160" s="357"/>
      <c r="K160" s="353"/>
    </row>
    <row r="161" s="1" customFormat="1" ht="15" customHeight="1">
      <c r="B161" s="359"/>
      <c r="C161" s="341"/>
      <c r="D161" s="341"/>
      <c r="E161" s="341"/>
      <c r="F161" s="341"/>
      <c r="G161" s="341"/>
      <c r="H161" s="341"/>
      <c r="I161" s="341"/>
      <c r="J161" s="341"/>
      <c r="K161" s="360"/>
    </row>
    <row r="162" s="1" customFormat="1" ht="18.75" customHeight="1">
      <c r="B162" s="306"/>
      <c r="C162" s="309"/>
      <c r="D162" s="309"/>
      <c r="E162" s="309"/>
      <c r="F162" s="331"/>
      <c r="G162" s="309"/>
      <c r="H162" s="309"/>
      <c r="I162" s="309"/>
      <c r="J162" s="309"/>
      <c r="K162" s="306"/>
    </row>
    <row r="163" s="1" customFormat="1" ht="18.75" customHeight="1">
      <c r="B163" s="317"/>
      <c r="C163" s="317"/>
      <c r="D163" s="317"/>
      <c r="E163" s="317"/>
      <c r="F163" s="317"/>
      <c r="G163" s="317"/>
      <c r="H163" s="317"/>
      <c r="I163" s="317"/>
      <c r="J163" s="317"/>
      <c r="K163" s="317"/>
    </row>
    <row r="164" s="1" customFormat="1" ht="7.5" customHeight="1">
      <c r="B164" s="296"/>
      <c r="C164" s="297"/>
      <c r="D164" s="297"/>
      <c r="E164" s="297"/>
      <c r="F164" s="297"/>
      <c r="G164" s="297"/>
      <c r="H164" s="297"/>
      <c r="I164" s="297"/>
      <c r="J164" s="297"/>
      <c r="K164" s="298"/>
    </row>
    <row r="165" s="1" customFormat="1" ht="45" customHeight="1">
      <c r="B165" s="299"/>
      <c r="C165" s="300" t="s">
        <v>1278</v>
      </c>
      <c r="D165" s="300"/>
      <c r="E165" s="300"/>
      <c r="F165" s="300"/>
      <c r="G165" s="300"/>
      <c r="H165" s="300"/>
      <c r="I165" s="300"/>
      <c r="J165" s="300"/>
      <c r="K165" s="301"/>
    </row>
    <row r="166" s="1" customFormat="1" ht="17.25" customHeight="1">
      <c r="B166" s="299"/>
      <c r="C166" s="324" t="s">
        <v>1206</v>
      </c>
      <c r="D166" s="324"/>
      <c r="E166" s="324"/>
      <c r="F166" s="324" t="s">
        <v>1207</v>
      </c>
      <c r="G166" s="361"/>
      <c r="H166" s="362" t="s">
        <v>54</v>
      </c>
      <c r="I166" s="362" t="s">
        <v>57</v>
      </c>
      <c r="J166" s="324" t="s">
        <v>1208</v>
      </c>
      <c r="K166" s="301"/>
    </row>
    <row r="167" s="1" customFormat="1" ht="17.25" customHeight="1">
      <c r="B167" s="302"/>
      <c r="C167" s="326" t="s">
        <v>1209</v>
      </c>
      <c r="D167" s="326"/>
      <c r="E167" s="326"/>
      <c r="F167" s="327" t="s">
        <v>1210</v>
      </c>
      <c r="G167" s="363"/>
      <c r="H167" s="364"/>
      <c r="I167" s="364"/>
      <c r="J167" s="326" t="s">
        <v>1211</v>
      </c>
      <c r="K167" s="304"/>
    </row>
    <row r="168" s="1" customFormat="1" ht="5.25" customHeight="1">
      <c r="B168" s="332"/>
      <c r="C168" s="329"/>
      <c r="D168" s="329"/>
      <c r="E168" s="329"/>
      <c r="F168" s="329"/>
      <c r="G168" s="330"/>
      <c r="H168" s="329"/>
      <c r="I168" s="329"/>
      <c r="J168" s="329"/>
      <c r="K168" s="353"/>
    </row>
    <row r="169" s="1" customFormat="1" ht="15" customHeight="1">
      <c r="B169" s="332"/>
      <c r="C169" s="309" t="s">
        <v>1215</v>
      </c>
      <c r="D169" s="309"/>
      <c r="E169" s="309"/>
      <c r="F169" s="331" t="s">
        <v>1212</v>
      </c>
      <c r="G169" s="309"/>
      <c r="H169" s="309" t="s">
        <v>1252</v>
      </c>
      <c r="I169" s="309" t="s">
        <v>1214</v>
      </c>
      <c r="J169" s="309">
        <v>120</v>
      </c>
      <c r="K169" s="353"/>
    </row>
    <row r="170" s="1" customFormat="1" ht="15" customHeight="1">
      <c r="B170" s="332"/>
      <c r="C170" s="309" t="s">
        <v>1261</v>
      </c>
      <c r="D170" s="309"/>
      <c r="E170" s="309"/>
      <c r="F170" s="331" t="s">
        <v>1212</v>
      </c>
      <c r="G170" s="309"/>
      <c r="H170" s="309" t="s">
        <v>1262</v>
      </c>
      <c r="I170" s="309" t="s">
        <v>1214</v>
      </c>
      <c r="J170" s="309" t="s">
        <v>1263</v>
      </c>
      <c r="K170" s="353"/>
    </row>
    <row r="171" s="1" customFormat="1" ht="15" customHeight="1">
      <c r="B171" s="332"/>
      <c r="C171" s="309" t="s">
        <v>1160</v>
      </c>
      <c r="D171" s="309"/>
      <c r="E171" s="309"/>
      <c r="F171" s="331" t="s">
        <v>1212</v>
      </c>
      <c r="G171" s="309"/>
      <c r="H171" s="309" t="s">
        <v>1279</v>
      </c>
      <c r="I171" s="309" t="s">
        <v>1214</v>
      </c>
      <c r="J171" s="309" t="s">
        <v>1263</v>
      </c>
      <c r="K171" s="353"/>
    </row>
    <row r="172" s="1" customFormat="1" ht="15" customHeight="1">
      <c r="B172" s="332"/>
      <c r="C172" s="309" t="s">
        <v>1217</v>
      </c>
      <c r="D172" s="309"/>
      <c r="E172" s="309"/>
      <c r="F172" s="331" t="s">
        <v>1218</v>
      </c>
      <c r="G172" s="309"/>
      <c r="H172" s="309" t="s">
        <v>1279</v>
      </c>
      <c r="I172" s="309" t="s">
        <v>1214</v>
      </c>
      <c r="J172" s="309">
        <v>50</v>
      </c>
      <c r="K172" s="353"/>
    </row>
    <row r="173" s="1" customFormat="1" ht="15" customHeight="1">
      <c r="B173" s="332"/>
      <c r="C173" s="309" t="s">
        <v>1220</v>
      </c>
      <c r="D173" s="309"/>
      <c r="E173" s="309"/>
      <c r="F173" s="331" t="s">
        <v>1212</v>
      </c>
      <c r="G173" s="309"/>
      <c r="H173" s="309" t="s">
        <v>1279</v>
      </c>
      <c r="I173" s="309" t="s">
        <v>1222</v>
      </c>
      <c r="J173" s="309"/>
      <c r="K173" s="353"/>
    </row>
    <row r="174" s="1" customFormat="1" ht="15" customHeight="1">
      <c r="B174" s="332"/>
      <c r="C174" s="309" t="s">
        <v>1231</v>
      </c>
      <c r="D174" s="309"/>
      <c r="E174" s="309"/>
      <c r="F174" s="331" t="s">
        <v>1218</v>
      </c>
      <c r="G174" s="309"/>
      <c r="H174" s="309" t="s">
        <v>1279</v>
      </c>
      <c r="I174" s="309" t="s">
        <v>1214</v>
      </c>
      <c r="J174" s="309">
        <v>50</v>
      </c>
      <c r="K174" s="353"/>
    </row>
    <row r="175" s="1" customFormat="1" ht="15" customHeight="1">
      <c r="B175" s="332"/>
      <c r="C175" s="309" t="s">
        <v>1239</v>
      </c>
      <c r="D175" s="309"/>
      <c r="E175" s="309"/>
      <c r="F175" s="331" t="s">
        <v>1218</v>
      </c>
      <c r="G175" s="309"/>
      <c r="H175" s="309" t="s">
        <v>1279</v>
      </c>
      <c r="I175" s="309" t="s">
        <v>1214</v>
      </c>
      <c r="J175" s="309">
        <v>50</v>
      </c>
      <c r="K175" s="353"/>
    </row>
    <row r="176" s="1" customFormat="1" ht="15" customHeight="1">
      <c r="B176" s="332"/>
      <c r="C176" s="309" t="s">
        <v>1237</v>
      </c>
      <c r="D176" s="309"/>
      <c r="E176" s="309"/>
      <c r="F176" s="331" t="s">
        <v>1218</v>
      </c>
      <c r="G176" s="309"/>
      <c r="H176" s="309" t="s">
        <v>1279</v>
      </c>
      <c r="I176" s="309" t="s">
        <v>1214</v>
      </c>
      <c r="J176" s="309">
        <v>50</v>
      </c>
      <c r="K176" s="353"/>
    </row>
    <row r="177" s="1" customFormat="1" ht="15" customHeight="1">
      <c r="B177" s="332"/>
      <c r="C177" s="309" t="s">
        <v>118</v>
      </c>
      <c r="D177" s="309"/>
      <c r="E177" s="309"/>
      <c r="F177" s="331" t="s">
        <v>1212</v>
      </c>
      <c r="G177" s="309"/>
      <c r="H177" s="309" t="s">
        <v>1280</v>
      </c>
      <c r="I177" s="309" t="s">
        <v>1281</v>
      </c>
      <c r="J177" s="309"/>
      <c r="K177" s="353"/>
    </row>
    <row r="178" s="1" customFormat="1" ht="15" customHeight="1">
      <c r="B178" s="332"/>
      <c r="C178" s="309" t="s">
        <v>57</v>
      </c>
      <c r="D178" s="309"/>
      <c r="E178" s="309"/>
      <c r="F178" s="331" t="s">
        <v>1212</v>
      </c>
      <c r="G178" s="309"/>
      <c r="H178" s="309" t="s">
        <v>1282</v>
      </c>
      <c r="I178" s="309" t="s">
        <v>1283</v>
      </c>
      <c r="J178" s="309">
        <v>1</v>
      </c>
      <c r="K178" s="353"/>
    </row>
    <row r="179" s="1" customFormat="1" ht="15" customHeight="1">
      <c r="B179" s="332"/>
      <c r="C179" s="309" t="s">
        <v>53</v>
      </c>
      <c r="D179" s="309"/>
      <c r="E179" s="309"/>
      <c r="F179" s="331" t="s">
        <v>1212</v>
      </c>
      <c r="G179" s="309"/>
      <c r="H179" s="309" t="s">
        <v>1284</v>
      </c>
      <c r="I179" s="309" t="s">
        <v>1214</v>
      </c>
      <c r="J179" s="309">
        <v>20</v>
      </c>
      <c r="K179" s="353"/>
    </row>
    <row r="180" s="1" customFormat="1" ht="15" customHeight="1">
      <c r="B180" s="332"/>
      <c r="C180" s="309" t="s">
        <v>54</v>
      </c>
      <c r="D180" s="309"/>
      <c r="E180" s="309"/>
      <c r="F180" s="331" t="s">
        <v>1212</v>
      </c>
      <c r="G180" s="309"/>
      <c r="H180" s="309" t="s">
        <v>1285</v>
      </c>
      <c r="I180" s="309" t="s">
        <v>1214</v>
      </c>
      <c r="J180" s="309">
        <v>255</v>
      </c>
      <c r="K180" s="353"/>
    </row>
    <row r="181" s="1" customFormat="1" ht="15" customHeight="1">
      <c r="B181" s="332"/>
      <c r="C181" s="309" t="s">
        <v>119</v>
      </c>
      <c r="D181" s="309"/>
      <c r="E181" s="309"/>
      <c r="F181" s="331" t="s">
        <v>1212</v>
      </c>
      <c r="G181" s="309"/>
      <c r="H181" s="309" t="s">
        <v>1176</v>
      </c>
      <c r="I181" s="309" t="s">
        <v>1214</v>
      </c>
      <c r="J181" s="309">
        <v>10</v>
      </c>
      <c r="K181" s="353"/>
    </row>
    <row r="182" s="1" customFormat="1" ht="15" customHeight="1">
      <c r="B182" s="332"/>
      <c r="C182" s="309" t="s">
        <v>120</v>
      </c>
      <c r="D182" s="309"/>
      <c r="E182" s="309"/>
      <c r="F182" s="331" t="s">
        <v>1212</v>
      </c>
      <c r="G182" s="309"/>
      <c r="H182" s="309" t="s">
        <v>1286</v>
      </c>
      <c r="I182" s="309" t="s">
        <v>1247</v>
      </c>
      <c r="J182" s="309"/>
      <c r="K182" s="353"/>
    </row>
    <row r="183" s="1" customFormat="1" ht="15" customHeight="1">
      <c r="B183" s="332"/>
      <c r="C183" s="309" t="s">
        <v>1287</v>
      </c>
      <c r="D183" s="309"/>
      <c r="E183" s="309"/>
      <c r="F183" s="331" t="s">
        <v>1212</v>
      </c>
      <c r="G183" s="309"/>
      <c r="H183" s="309" t="s">
        <v>1288</v>
      </c>
      <c r="I183" s="309" t="s">
        <v>1247</v>
      </c>
      <c r="J183" s="309"/>
      <c r="K183" s="353"/>
    </row>
    <row r="184" s="1" customFormat="1" ht="15" customHeight="1">
      <c r="B184" s="332"/>
      <c r="C184" s="309" t="s">
        <v>1276</v>
      </c>
      <c r="D184" s="309"/>
      <c r="E184" s="309"/>
      <c r="F184" s="331" t="s">
        <v>1212</v>
      </c>
      <c r="G184" s="309"/>
      <c r="H184" s="309" t="s">
        <v>1289</v>
      </c>
      <c r="I184" s="309" t="s">
        <v>1247</v>
      </c>
      <c r="J184" s="309"/>
      <c r="K184" s="353"/>
    </row>
    <row r="185" s="1" customFormat="1" ht="15" customHeight="1">
      <c r="B185" s="332"/>
      <c r="C185" s="309" t="s">
        <v>122</v>
      </c>
      <c r="D185" s="309"/>
      <c r="E185" s="309"/>
      <c r="F185" s="331" t="s">
        <v>1218</v>
      </c>
      <c r="G185" s="309"/>
      <c r="H185" s="309" t="s">
        <v>1290</v>
      </c>
      <c r="I185" s="309" t="s">
        <v>1214</v>
      </c>
      <c r="J185" s="309">
        <v>50</v>
      </c>
      <c r="K185" s="353"/>
    </row>
    <row r="186" s="1" customFormat="1" ht="15" customHeight="1">
      <c r="B186" s="332"/>
      <c r="C186" s="309" t="s">
        <v>1291</v>
      </c>
      <c r="D186" s="309"/>
      <c r="E186" s="309"/>
      <c r="F186" s="331" t="s">
        <v>1218</v>
      </c>
      <c r="G186" s="309"/>
      <c r="H186" s="309" t="s">
        <v>1292</v>
      </c>
      <c r="I186" s="309" t="s">
        <v>1293</v>
      </c>
      <c r="J186" s="309"/>
      <c r="K186" s="353"/>
    </row>
    <row r="187" s="1" customFormat="1" ht="15" customHeight="1">
      <c r="B187" s="332"/>
      <c r="C187" s="309" t="s">
        <v>1294</v>
      </c>
      <c r="D187" s="309"/>
      <c r="E187" s="309"/>
      <c r="F187" s="331" t="s">
        <v>1218</v>
      </c>
      <c r="G187" s="309"/>
      <c r="H187" s="309" t="s">
        <v>1295</v>
      </c>
      <c r="I187" s="309" t="s">
        <v>1293</v>
      </c>
      <c r="J187" s="309"/>
      <c r="K187" s="353"/>
    </row>
    <row r="188" s="1" customFormat="1" ht="15" customHeight="1">
      <c r="B188" s="332"/>
      <c r="C188" s="309" t="s">
        <v>1296</v>
      </c>
      <c r="D188" s="309"/>
      <c r="E188" s="309"/>
      <c r="F188" s="331" t="s">
        <v>1218</v>
      </c>
      <c r="G188" s="309"/>
      <c r="H188" s="309" t="s">
        <v>1297</v>
      </c>
      <c r="I188" s="309" t="s">
        <v>1293</v>
      </c>
      <c r="J188" s="309"/>
      <c r="K188" s="353"/>
    </row>
    <row r="189" s="1" customFormat="1" ht="15" customHeight="1">
      <c r="B189" s="332"/>
      <c r="C189" s="365" t="s">
        <v>1298</v>
      </c>
      <c r="D189" s="309"/>
      <c r="E189" s="309"/>
      <c r="F189" s="331" t="s">
        <v>1218</v>
      </c>
      <c r="G189" s="309"/>
      <c r="H189" s="309" t="s">
        <v>1299</v>
      </c>
      <c r="I189" s="309" t="s">
        <v>1300</v>
      </c>
      <c r="J189" s="366" t="s">
        <v>1301</v>
      </c>
      <c r="K189" s="353"/>
    </row>
    <row r="190" s="1" customFormat="1" ht="15" customHeight="1">
      <c r="B190" s="332"/>
      <c r="C190" s="316" t="s">
        <v>42</v>
      </c>
      <c r="D190" s="309"/>
      <c r="E190" s="309"/>
      <c r="F190" s="331" t="s">
        <v>1212</v>
      </c>
      <c r="G190" s="309"/>
      <c r="H190" s="306" t="s">
        <v>1302</v>
      </c>
      <c r="I190" s="309" t="s">
        <v>1303</v>
      </c>
      <c r="J190" s="309"/>
      <c r="K190" s="353"/>
    </row>
    <row r="191" s="1" customFormat="1" ht="15" customHeight="1">
      <c r="B191" s="332"/>
      <c r="C191" s="316" t="s">
        <v>1304</v>
      </c>
      <c r="D191" s="309"/>
      <c r="E191" s="309"/>
      <c r="F191" s="331" t="s">
        <v>1212</v>
      </c>
      <c r="G191" s="309"/>
      <c r="H191" s="309" t="s">
        <v>1305</v>
      </c>
      <c r="I191" s="309" t="s">
        <v>1247</v>
      </c>
      <c r="J191" s="309"/>
      <c r="K191" s="353"/>
    </row>
    <row r="192" s="1" customFormat="1" ht="15" customHeight="1">
      <c r="B192" s="332"/>
      <c r="C192" s="316" t="s">
        <v>1306</v>
      </c>
      <c r="D192" s="309"/>
      <c r="E192" s="309"/>
      <c r="F192" s="331" t="s">
        <v>1212</v>
      </c>
      <c r="G192" s="309"/>
      <c r="H192" s="309" t="s">
        <v>1307</v>
      </c>
      <c r="I192" s="309" t="s">
        <v>1247</v>
      </c>
      <c r="J192" s="309"/>
      <c r="K192" s="353"/>
    </row>
    <row r="193" s="1" customFormat="1" ht="15" customHeight="1">
      <c r="B193" s="332"/>
      <c r="C193" s="316" t="s">
        <v>1308</v>
      </c>
      <c r="D193" s="309"/>
      <c r="E193" s="309"/>
      <c r="F193" s="331" t="s">
        <v>1218</v>
      </c>
      <c r="G193" s="309"/>
      <c r="H193" s="309" t="s">
        <v>1309</v>
      </c>
      <c r="I193" s="309" t="s">
        <v>1247</v>
      </c>
      <c r="J193" s="309"/>
      <c r="K193" s="353"/>
    </row>
    <row r="194" s="1" customFormat="1" ht="15" customHeight="1">
      <c r="B194" s="359"/>
      <c r="C194" s="367"/>
      <c r="D194" s="341"/>
      <c r="E194" s="341"/>
      <c r="F194" s="341"/>
      <c r="G194" s="341"/>
      <c r="H194" s="341"/>
      <c r="I194" s="341"/>
      <c r="J194" s="341"/>
      <c r="K194" s="360"/>
    </row>
    <row r="195" s="1" customFormat="1" ht="18.75" customHeight="1">
      <c r="B195" s="306"/>
      <c r="C195" s="309"/>
      <c r="D195" s="309"/>
      <c r="E195" s="309"/>
      <c r="F195" s="331"/>
      <c r="G195" s="309"/>
      <c r="H195" s="309"/>
      <c r="I195" s="309"/>
      <c r="J195" s="309"/>
      <c r="K195" s="306"/>
    </row>
    <row r="196" s="1" customFormat="1" ht="18.75" customHeight="1">
      <c r="B196" s="306"/>
      <c r="C196" s="309"/>
      <c r="D196" s="309"/>
      <c r="E196" s="309"/>
      <c r="F196" s="331"/>
      <c r="G196" s="309"/>
      <c r="H196" s="309"/>
      <c r="I196" s="309"/>
      <c r="J196" s="309"/>
      <c r="K196" s="306"/>
    </row>
    <row r="197" s="1" customFormat="1" ht="18.75" customHeight="1">
      <c r="B197" s="317"/>
      <c r="C197" s="317"/>
      <c r="D197" s="317"/>
      <c r="E197" s="317"/>
      <c r="F197" s="317"/>
      <c r="G197" s="317"/>
      <c r="H197" s="317"/>
      <c r="I197" s="317"/>
      <c r="J197" s="317"/>
      <c r="K197" s="317"/>
    </row>
    <row r="198" s="1" customFormat="1" ht="13.5">
      <c r="B198" s="296"/>
      <c r="C198" s="297"/>
      <c r="D198" s="297"/>
      <c r="E198" s="297"/>
      <c r="F198" s="297"/>
      <c r="G198" s="297"/>
      <c r="H198" s="297"/>
      <c r="I198" s="297"/>
      <c r="J198" s="297"/>
      <c r="K198" s="298"/>
    </row>
    <row r="199" s="1" customFormat="1" ht="21">
      <c r="B199" s="299"/>
      <c r="C199" s="300" t="s">
        <v>1310</v>
      </c>
      <c r="D199" s="300"/>
      <c r="E199" s="300"/>
      <c r="F199" s="300"/>
      <c r="G199" s="300"/>
      <c r="H199" s="300"/>
      <c r="I199" s="300"/>
      <c r="J199" s="300"/>
      <c r="K199" s="301"/>
    </row>
    <row r="200" s="1" customFormat="1" ht="25.5" customHeight="1">
      <c r="B200" s="299"/>
      <c r="C200" s="368" t="s">
        <v>1311</v>
      </c>
      <c r="D200" s="368"/>
      <c r="E200" s="368"/>
      <c r="F200" s="368" t="s">
        <v>1312</v>
      </c>
      <c r="G200" s="369"/>
      <c r="H200" s="368" t="s">
        <v>1313</v>
      </c>
      <c r="I200" s="368"/>
      <c r="J200" s="368"/>
      <c r="K200" s="301"/>
    </row>
    <row r="201" s="1" customFormat="1" ht="5.25" customHeight="1">
      <c r="B201" s="332"/>
      <c r="C201" s="329"/>
      <c r="D201" s="329"/>
      <c r="E201" s="329"/>
      <c r="F201" s="329"/>
      <c r="G201" s="309"/>
      <c r="H201" s="329"/>
      <c r="I201" s="329"/>
      <c r="J201" s="329"/>
      <c r="K201" s="353"/>
    </row>
    <row r="202" s="1" customFormat="1" ht="15" customHeight="1">
      <c r="B202" s="332"/>
      <c r="C202" s="309" t="s">
        <v>1303</v>
      </c>
      <c r="D202" s="309"/>
      <c r="E202" s="309"/>
      <c r="F202" s="331" t="s">
        <v>43</v>
      </c>
      <c r="G202" s="309"/>
      <c r="H202" s="309" t="s">
        <v>1314</v>
      </c>
      <c r="I202" s="309"/>
      <c r="J202" s="309"/>
      <c r="K202" s="353"/>
    </row>
    <row r="203" s="1" customFormat="1" ht="15" customHeight="1">
      <c r="B203" s="332"/>
      <c r="C203" s="338"/>
      <c r="D203" s="309"/>
      <c r="E203" s="309"/>
      <c r="F203" s="331" t="s">
        <v>44</v>
      </c>
      <c r="G203" s="309"/>
      <c r="H203" s="309" t="s">
        <v>1315</v>
      </c>
      <c r="I203" s="309"/>
      <c r="J203" s="309"/>
      <c r="K203" s="353"/>
    </row>
    <row r="204" s="1" customFormat="1" ht="15" customHeight="1">
      <c r="B204" s="332"/>
      <c r="C204" s="338"/>
      <c r="D204" s="309"/>
      <c r="E204" s="309"/>
      <c r="F204" s="331" t="s">
        <v>47</v>
      </c>
      <c r="G204" s="309"/>
      <c r="H204" s="309" t="s">
        <v>1316</v>
      </c>
      <c r="I204" s="309"/>
      <c r="J204" s="309"/>
      <c r="K204" s="353"/>
    </row>
    <row r="205" s="1" customFormat="1" ht="15" customHeight="1">
      <c r="B205" s="332"/>
      <c r="C205" s="309"/>
      <c r="D205" s="309"/>
      <c r="E205" s="309"/>
      <c r="F205" s="331" t="s">
        <v>45</v>
      </c>
      <c r="G205" s="309"/>
      <c r="H205" s="309" t="s">
        <v>1317</v>
      </c>
      <c r="I205" s="309"/>
      <c r="J205" s="309"/>
      <c r="K205" s="353"/>
    </row>
    <row r="206" s="1" customFormat="1" ht="15" customHeight="1">
      <c r="B206" s="332"/>
      <c r="C206" s="309"/>
      <c r="D206" s="309"/>
      <c r="E206" s="309"/>
      <c r="F206" s="331" t="s">
        <v>46</v>
      </c>
      <c r="G206" s="309"/>
      <c r="H206" s="309" t="s">
        <v>1318</v>
      </c>
      <c r="I206" s="309"/>
      <c r="J206" s="309"/>
      <c r="K206" s="353"/>
    </row>
    <row r="207" s="1" customFormat="1" ht="15" customHeight="1">
      <c r="B207" s="332"/>
      <c r="C207" s="309"/>
      <c r="D207" s="309"/>
      <c r="E207" s="309"/>
      <c r="F207" s="331"/>
      <c r="G207" s="309"/>
      <c r="H207" s="309"/>
      <c r="I207" s="309"/>
      <c r="J207" s="309"/>
      <c r="K207" s="353"/>
    </row>
    <row r="208" s="1" customFormat="1" ht="15" customHeight="1">
      <c r="B208" s="332"/>
      <c r="C208" s="309" t="s">
        <v>1259</v>
      </c>
      <c r="D208" s="309"/>
      <c r="E208" s="309"/>
      <c r="F208" s="331" t="s">
        <v>88</v>
      </c>
      <c r="G208" s="309"/>
      <c r="H208" s="309" t="s">
        <v>1319</v>
      </c>
      <c r="I208" s="309"/>
      <c r="J208" s="309"/>
      <c r="K208" s="353"/>
    </row>
    <row r="209" s="1" customFormat="1" ht="15" customHeight="1">
      <c r="B209" s="332"/>
      <c r="C209" s="338"/>
      <c r="D209" s="309"/>
      <c r="E209" s="309"/>
      <c r="F209" s="331" t="s">
        <v>92</v>
      </c>
      <c r="G209" s="309"/>
      <c r="H209" s="309" t="s">
        <v>1157</v>
      </c>
      <c r="I209" s="309"/>
      <c r="J209" s="309"/>
      <c r="K209" s="353"/>
    </row>
    <row r="210" s="1" customFormat="1" ht="15" customHeight="1">
      <c r="B210" s="332"/>
      <c r="C210" s="309"/>
      <c r="D210" s="309"/>
      <c r="E210" s="309"/>
      <c r="F210" s="331" t="s">
        <v>79</v>
      </c>
      <c r="G210" s="309"/>
      <c r="H210" s="309" t="s">
        <v>1320</v>
      </c>
      <c r="I210" s="309"/>
      <c r="J210" s="309"/>
      <c r="K210" s="353"/>
    </row>
    <row r="211" s="1" customFormat="1" ht="15" customHeight="1">
      <c r="B211" s="370"/>
      <c r="C211" s="338"/>
      <c r="D211" s="338"/>
      <c r="E211" s="338"/>
      <c r="F211" s="331" t="s">
        <v>1158</v>
      </c>
      <c r="G211" s="316"/>
      <c r="H211" s="357" t="s">
        <v>1159</v>
      </c>
      <c r="I211" s="357"/>
      <c r="J211" s="357"/>
      <c r="K211" s="371"/>
    </row>
    <row r="212" s="1" customFormat="1" ht="15" customHeight="1">
      <c r="B212" s="370"/>
      <c r="C212" s="338"/>
      <c r="D212" s="338"/>
      <c r="E212" s="338"/>
      <c r="F212" s="331" t="s">
        <v>291</v>
      </c>
      <c r="G212" s="316"/>
      <c r="H212" s="357" t="s">
        <v>1321</v>
      </c>
      <c r="I212" s="357"/>
      <c r="J212" s="357"/>
      <c r="K212" s="371"/>
    </row>
    <row r="213" s="1" customFormat="1" ht="15" customHeight="1">
      <c r="B213" s="370"/>
      <c r="C213" s="338"/>
      <c r="D213" s="338"/>
      <c r="E213" s="338"/>
      <c r="F213" s="372"/>
      <c r="G213" s="316"/>
      <c r="H213" s="373"/>
      <c r="I213" s="373"/>
      <c r="J213" s="373"/>
      <c r="K213" s="371"/>
    </row>
    <row r="214" s="1" customFormat="1" ht="15" customHeight="1">
      <c r="B214" s="370"/>
      <c r="C214" s="309" t="s">
        <v>1283</v>
      </c>
      <c r="D214" s="338"/>
      <c r="E214" s="338"/>
      <c r="F214" s="331">
        <v>1</v>
      </c>
      <c r="G214" s="316"/>
      <c r="H214" s="357" t="s">
        <v>1322</v>
      </c>
      <c r="I214" s="357"/>
      <c r="J214" s="357"/>
      <c r="K214" s="371"/>
    </row>
    <row r="215" s="1" customFormat="1" ht="15" customHeight="1">
      <c r="B215" s="370"/>
      <c r="C215" s="338"/>
      <c r="D215" s="338"/>
      <c r="E215" s="338"/>
      <c r="F215" s="331">
        <v>2</v>
      </c>
      <c r="G215" s="316"/>
      <c r="H215" s="357" t="s">
        <v>1323</v>
      </c>
      <c r="I215" s="357"/>
      <c r="J215" s="357"/>
      <c r="K215" s="371"/>
    </row>
    <row r="216" s="1" customFormat="1" ht="15" customHeight="1">
      <c r="B216" s="370"/>
      <c r="C216" s="338"/>
      <c r="D216" s="338"/>
      <c r="E216" s="338"/>
      <c r="F216" s="331">
        <v>3</v>
      </c>
      <c r="G216" s="316"/>
      <c r="H216" s="357" t="s">
        <v>1324</v>
      </c>
      <c r="I216" s="357"/>
      <c r="J216" s="357"/>
      <c r="K216" s="371"/>
    </row>
    <row r="217" s="1" customFormat="1" ht="15" customHeight="1">
      <c r="B217" s="370"/>
      <c r="C217" s="338"/>
      <c r="D217" s="338"/>
      <c r="E217" s="338"/>
      <c r="F217" s="331">
        <v>4</v>
      </c>
      <c r="G217" s="316"/>
      <c r="H217" s="357" t="s">
        <v>1325</v>
      </c>
      <c r="I217" s="357"/>
      <c r="J217" s="357"/>
      <c r="K217" s="371"/>
    </row>
    <row r="218" s="1" customFormat="1" ht="12.75" customHeight="1">
      <c r="B218" s="374"/>
      <c r="C218" s="375"/>
      <c r="D218" s="375"/>
      <c r="E218" s="375"/>
      <c r="F218" s="375"/>
      <c r="G218" s="375"/>
      <c r="H218" s="375"/>
      <c r="I218" s="375"/>
      <c r="J218" s="375"/>
      <c r="K218" s="37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Pospíšek Jaroslav, Ing.</dc:creator>
  <cp:lastModifiedBy>Pospíšek Jaroslav, Ing.</cp:lastModifiedBy>
  <dcterms:created xsi:type="dcterms:W3CDTF">2020-06-09T10:30:36Z</dcterms:created>
  <dcterms:modified xsi:type="dcterms:W3CDTF">2020-06-09T10:30:44Z</dcterms:modified>
</cp:coreProperties>
</file>