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65420182 - Vimpek ON - Op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'65420182 - Vimpek ON - Op...'!$C$114:$K$122</definedName>
    <definedName name="_xlnm.Print_Area" localSheetId="1">'65420182 - Vimpek ON - Op...'!$C$4:$J$76,'65420182 - Vimpek ON - Op...'!$C$82:$J$98,'65420182 - Vimpek ON - Op...'!$C$104:$K$122</definedName>
    <definedName name="_xlnm.Print_Titles" localSheetId="1">'65420182 - Vimpek ON - Op...'!$114:$114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122"/>
  <c r="BH122"/>
  <c r="BF122"/>
  <c r="BE122"/>
  <c r="T122"/>
  <c r="R122"/>
  <c r="P122"/>
  <c r="BI121"/>
  <c r="BH121"/>
  <c r="BF121"/>
  <c r="BE121"/>
  <c r="T121"/>
  <c r="R121"/>
  <c r="P121"/>
  <c r="BI119"/>
  <c r="BH119"/>
  <c r="BF119"/>
  <c r="BE119"/>
  <c r="T119"/>
  <c r="R119"/>
  <c r="P119"/>
  <c r="BI118"/>
  <c r="BH118"/>
  <c r="BF118"/>
  <c r="BE118"/>
  <c r="T118"/>
  <c r="R118"/>
  <c r="P118"/>
  <c r="F109"/>
  <c r="E107"/>
  <c r="F87"/>
  <c r="E85"/>
  <c r="J22"/>
  <c r="E22"/>
  <c r="J112"/>
  <c r="J21"/>
  <c r="J19"/>
  <c r="E19"/>
  <c r="J89"/>
  <c r="J18"/>
  <c r="J16"/>
  <c r="E16"/>
  <c r="F90"/>
  <c r="J15"/>
  <c r="J13"/>
  <c r="E13"/>
  <c r="F111"/>
  <c r="J12"/>
  <c r="J10"/>
  <c r="J87"/>
  <c i="1" r="L90"/>
  <c r="AM90"/>
  <c r="AM89"/>
  <c r="L89"/>
  <c r="AM87"/>
  <c r="L87"/>
  <c r="L85"/>
  <c r="L84"/>
  <c i="2" r="BK121"/>
  <c r="BK122"/>
  <c r="J121"/>
  <c r="BK119"/>
  <c r="BK118"/>
  <c r="J122"/>
  <c r="J119"/>
  <c r="J118"/>
  <c i="1" r="AS94"/>
  <c i="2" r="J32"/>
  <c l="1" r="BK120"/>
  <c r="J120"/>
  <c r="J97"/>
  <c r="BK117"/>
  <c r="J117"/>
  <c r="J96"/>
  <c r="P117"/>
  <c r="R117"/>
  <c r="T117"/>
  <c r="P120"/>
  <c r="R120"/>
  <c r="T120"/>
  <c r="F89"/>
  <c r="J90"/>
  <c r="J109"/>
  <c r="F112"/>
  <c i="1" r="AW95"/>
  <c i="2" r="J111"/>
  <c r="BG119"/>
  <c r="BG122"/>
  <c r="BG118"/>
  <c r="BG121"/>
  <c r="J31"/>
  <c i="1" r="AV95"/>
  <c i="2" r="F31"/>
  <c i="1" r="AZ95"/>
  <c r="AZ94"/>
  <c r="W29"/>
  <c i="2" r="F34"/>
  <c i="1" r="BC95"/>
  <c r="BC94"/>
  <c r="W32"/>
  <c i="2" r="F32"/>
  <c i="1" r="BA95"/>
  <c r="BA94"/>
  <c r="AW94"/>
  <c r="AK30"/>
  <c i="2" r="F35"/>
  <c i="1" r="BD95"/>
  <c r="BD94"/>
  <c r="W33"/>
  <c i="2" l="1" r="T116"/>
  <c r="T115"/>
  <c r="P116"/>
  <c r="P115"/>
  <c i="1" r="AU95"/>
  <c i="2" r="R116"/>
  <c r="R115"/>
  <c r="BK116"/>
  <c r="J116"/>
  <c r="J95"/>
  <c i="1" r="AU94"/>
  <c r="AV94"/>
  <c r="AK29"/>
  <c r="AY94"/>
  <c r="W30"/>
  <c r="AT95"/>
  <c i="2" r="F33"/>
  <c i="1" r="BB95"/>
  <c r="BB94"/>
  <c r="AX94"/>
  <c i="2" l="1" r="BK115"/>
  <c r="J115"/>
  <c i="1" r="W31"/>
  <c i="2" r="J28"/>
  <c i="1" r="AG95"/>
  <c r="AG94"/>
  <c r="AT94"/>
  <c l="1" r="AN95"/>
  <c i="2" r="J94"/>
  <c r="J37"/>
  <c i="1"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<sst xmlns="http://schemas.openxmlformats.org/spreadsheetml/2006/main">
  <si>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</si>
  <si>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</si>
  <si>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</si>
  <si>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</si>
  <si>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</si>
  <si>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{ddb5291e-2249-4d75-a3d0-487c8be75665}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</si>
  <si>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</si>
  <si>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</si>
  <si>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</si>
  <si>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</si>
  <si>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</si>
  <si>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</si>
  <si>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</si>
  <si>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</si>
  <si>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65420182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</si>
  <si>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</si>
  <si>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</si>
  <si>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Vimpek ON - Oprava VB - projektová dokumentace</t>
  </si>
  <si>
    <t>KSO:</t>
  </si>
  <si>
    <t>CC-CZ:</t>
  </si>
  <si>
    <t>Místo:</t>
  </si>
  <si>
    <t xml:space="preserve"> </t>
  </si>
  <si>
    <t>Datum:</t>
  </si>
  <si>
    <t>12. 7. 2020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</si>
  <si>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</si>
  <si>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</si>
  <si>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</si>
  <si>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</si>
  <si>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</si>
  <si>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</si>
  <si>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</si>
  <si>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</si>
  <si>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</si>
  <si>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</si>
  <si>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</si>
  <si>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</si>
  <si>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</si>
  <si>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</si>
  <si>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</si>
  <si>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</si>
  <si>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</si>
  <si>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</si>
  <si>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</si>
  <si>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</si>
  <si>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</si>
  <si>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</si>
  <si>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</si>
  <si>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</si>
  <si>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</si>
  <si>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</si>
  <si>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</si>
  <si>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</si>
  <si>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</si>
  <si>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</si>
  <si>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</si>
  <si>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</si>
  <si>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</si>
  <si>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</si>
  <si>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</si>
  <si>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</si>
  <si>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</si>
  <si>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</si>
  <si>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</si>
  <si>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</si>
  <si>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</si>
  <si>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</si>
  <si>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</si>
  <si>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</si>
  <si>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</si>
  <si>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</si>
  <si>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</si>
  <si>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</si>
  <si>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</si>
  <si>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</si>
  <si>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</si>
  <si>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</si>
  <si>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</si>
  <si>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</si>
  <si>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</si>
  <si>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</si>
  <si>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</si>
  <si>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</si>
  <si>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</si>
  <si>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</si>
  <si>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</si>
  <si>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</si>
  <si>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</si>
  <si>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</si>
  <si>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</si>
  <si>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</si>
  <si>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</si>
  <si>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</si>
  <si>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</si>
  <si>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</si>
  <si>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</si>
  <si>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</si>
  <si>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</si>
  <si>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</si>
  <si>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</si>
  <si>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</si>
  <si>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</si>
  <si>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</si>
  <si>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</si>
  <si>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</si>
  <si>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</si>
  <si>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</si>
  <si>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</si>
  <si>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</si>
  <si>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</si>
  <si>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</si>
  <si>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010001000</t>
  </si>
  <si>
    <t>kpl</t>
  </si>
  <si>
    <t>CS ÚRS 2020 02</t>
  </si>
  <si>
    <t>1024</t>
  </si>
  <si>
    <t>4</t>
  </si>
  <si>
    <t>-1595457689</t>
  </si>
  <si>
    <t>013002000</t>
  </si>
  <si>
    <t>Projektové práce</t>
  </si>
  <si>
    <t>1265756544</t>
  </si>
  <si>
    <t>VRN4</t>
  </si>
  <si>
    <t>Inženýrská činnost</t>
  </si>
  <si>
    <t>3</t>
  </si>
  <si>
    <t>040001000</t>
  </si>
  <si>
    <t>119324503</t>
  </si>
  <si>
    <t>045002000</t>
  </si>
  <si>
    <t>Kompletační a koordinační činnost</t>
  </si>
  <si>
    <t>1130343360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</si>
</sst>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2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6" fillId="0" borderId="14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hidden="1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hidden="1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s="3" customFormat="1" ht="14.4" customHeight="1">
      <c r="A31" s="3"/>
      <c r="B31" s="43"/>
      <c r="C31" s="44"/>
      <c r="D31" s="49" t="s">
        <v>37</v>
      </c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50"/>
      <c r="D35" s="51" t="s">
        <v>43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44</v>
      </c>
      <c r="U35" s="52"/>
      <c r="V35" s="52"/>
      <c r="W35" s="52"/>
      <c r="X35" s="54" t="s">
        <v>45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7"/>
      <c r="C49" s="58"/>
      <c r="D49" s="59" t="s">
        <v>46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47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2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2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2" t="s">
        <v>48</v>
      </c>
      <c r="AI60" s="39"/>
      <c r="AJ60" s="39"/>
      <c r="AK60" s="39"/>
      <c r="AL60" s="39"/>
      <c r="AM60" s="62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9" t="s">
        <v>50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51</v>
      </c>
      <c r="AI64" s="63"/>
      <c r="AJ64" s="63"/>
      <c r="AK64" s="63"/>
      <c r="AL64" s="63"/>
      <c r="AM64" s="63"/>
      <c r="AN64" s="63"/>
      <c r="AO64" s="63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2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2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2" t="s">
        <v>48</v>
      </c>
      <c r="AI75" s="39"/>
      <c r="AJ75" s="39"/>
      <c r="AK75" s="39"/>
      <c r="AL75" s="39"/>
      <c r="AM75" s="62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1"/>
      <c r="BE77" s="35"/>
    </row>
    <row r="81" s="2" customFormat="1" ht="6.96" customHeight="1">
      <c r="A81" s="35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8"/>
      <c r="C84" s="29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65420182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Vimpek ON - Oprava VB - projektová dokumentace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6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7" t="str">
        <f>IF(AN8= "","",AN8)</f>
        <v>12. 7. 2020</v>
      </c>
      <c r="AN87" s="77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9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8" t="str">
        <f>IF(E17="","",E17)</f>
        <v xml:space="preserve"> </v>
      </c>
      <c r="AN89" s="69"/>
      <c r="AO89" s="69"/>
      <c r="AP89" s="69"/>
      <c r="AQ89" s="37"/>
      <c r="AR89" s="41"/>
      <c r="AS89" s="79" t="s">
        <v>53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9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8" t="str">
        <f>IF(E20="","",E20)</f>
        <v xml:space="preserve"> </v>
      </c>
      <c r="AN90" s="69"/>
      <c r="AO90" s="69"/>
      <c r="AP90" s="69"/>
      <c r="AQ90" s="37"/>
      <c r="AR90" s="41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5"/>
    </row>
    <row r="92" s="2" customFormat="1" ht="29.28" customHeight="1">
      <c r="A92" s="35"/>
      <c r="B92" s="36"/>
      <c r="C92" s="91" t="s">
        <v>54</v>
      </c>
      <c r="D92" s="92"/>
      <c r="E92" s="92"/>
      <c r="F92" s="92"/>
      <c r="G92" s="92"/>
      <c r="H92" s="93"/>
      <c r="I92" s="94" t="s">
        <v>55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56</v>
      </c>
      <c r="AH92" s="92"/>
      <c r="AI92" s="92"/>
      <c r="AJ92" s="92"/>
      <c r="AK92" s="92"/>
      <c r="AL92" s="92"/>
      <c r="AM92" s="92"/>
      <c r="AN92" s="94" t="s">
        <v>57</v>
      </c>
      <c r="AO92" s="92"/>
      <c r="AP92" s="96"/>
      <c r="AQ92" s="97" t="s">
        <v>58</v>
      </c>
      <c r="AR92" s="41"/>
      <c r="AS92" s="98" t="s">
        <v>59</v>
      </c>
      <c r="AT92" s="99" t="s">
        <v>60</v>
      </c>
      <c r="AU92" s="99" t="s">
        <v>61</v>
      </c>
      <c r="AV92" s="99" t="s">
        <v>62</v>
      </c>
      <c r="AW92" s="99" t="s">
        <v>63</v>
      </c>
      <c r="AX92" s="99" t="s">
        <v>64</v>
      </c>
      <c r="AY92" s="99" t="s">
        <v>65</v>
      </c>
      <c r="AZ92" s="99" t="s">
        <v>66</v>
      </c>
      <c r="BA92" s="99" t="s">
        <v>67</v>
      </c>
      <c r="BB92" s="99" t="s">
        <v>68</v>
      </c>
      <c r="BC92" s="99" t="s">
        <v>69</v>
      </c>
      <c r="BD92" s="100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5"/>
    </row>
    <row r="94" s="6" customFormat="1" ht="32.4" customHeight="1">
      <c r="A94" s="6"/>
      <c r="B94" s="104"/>
      <c r="C94" s="105" t="s">
        <v>71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ROUND(AG95,2)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ROUND(AS95,2)</f>
        <v>0</v>
      </c>
      <c r="AT94" s="112">
        <f>ROUND(SUM(AV94:AW94),2)</f>
        <v>0</v>
      </c>
      <c r="AU94" s="113">
        <f>ROUND(AU95,5)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ROUND(AZ95,2)</f>
        <v>0</v>
      </c>
      <c r="BA94" s="112">
        <f>ROUND(BA95,2)</f>
        <v>0</v>
      </c>
      <c r="BB94" s="112">
        <f>ROUND(BB95,2)</f>
        <v>0</v>
      </c>
      <c r="BC94" s="112">
        <f>ROUND(BC95,2)</f>
        <v>0</v>
      </c>
      <c r="BD94" s="114">
        <f>ROUND(BD95,2)</f>
        <v>0</v>
      </c>
      <c r="BE94" s="6"/>
      <c r="BS94" s="115" t="s">
        <v>72</v>
      </c>
      <c r="BT94" s="115" t="s">
        <v>73</v>
      </c>
      <c r="BV94" s="115" t="s">
        <v>74</v>
      </c>
      <c r="BW94" s="115" t="s">
        <v>5</v>
      </c>
      <c r="BX94" s="115" t="s">
        <v>75</v>
      </c>
      <c r="CL94" s="115" t="s">
        <v>1</v>
      </c>
    </row>
    <row r="95" s="7" customFormat="1" ht="24.75" customHeight="1">
      <c r="A95" s="116" t="s">
        <v>76</v>
      </c>
      <c r="B95" s="117"/>
      <c r="C95" s="118"/>
      <c r="D95" s="119" t="s">
        <v>14</v>
      </c>
      <c r="E95" s="119"/>
      <c r="F95" s="119"/>
      <c r="G95" s="119"/>
      <c r="H95" s="119"/>
      <c r="I95" s="120"/>
      <c r="J95" s="119" t="s">
        <v>17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'65420182 - Vimpek ON - Op...'!J28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77</v>
      </c>
      <c r="AR95" s="123"/>
      <c r="AS95" s="124">
        <v>0</v>
      </c>
      <c r="AT95" s="125">
        <f>ROUND(SUM(AV95:AW95),2)</f>
        <v>0</v>
      </c>
      <c r="AU95" s="126">
        <f>'65420182 - Vimpek ON - Op...'!P115</f>
        <v>0</v>
      </c>
      <c r="AV95" s="125">
        <f>'65420182 - Vimpek ON - Op...'!J31</f>
        <v>0</v>
      </c>
      <c r="AW95" s="125">
        <f>'65420182 - Vimpek ON - Op...'!J32</f>
        <v>0</v>
      </c>
      <c r="AX95" s="125">
        <f>'65420182 - Vimpek ON - Op...'!J33</f>
        <v>0</v>
      </c>
      <c r="AY95" s="125">
        <f>'65420182 - Vimpek ON - Op...'!J34</f>
        <v>0</v>
      </c>
      <c r="AZ95" s="125">
        <f>'65420182 - Vimpek ON - Op...'!F31</f>
        <v>0</v>
      </c>
      <c r="BA95" s="125">
        <f>'65420182 - Vimpek ON - Op...'!F32</f>
        <v>0</v>
      </c>
      <c r="BB95" s="125">
        <f>'65420182 - Vimpek ON - Op...'!F33</f>
        <v>0</v>
      </c>
      <c r="BC95" s="125">
        <f>'65420182 - Vimpek ON - Op...'!F34</f>
        <v>0</v>
      </c>
      <c r="BD95" s="127">
        <f>'65420182 - Vimpek ON - Op...'!F35</f>
        <v>0</v>
      </c>
      <c r="BE95" s="7"/>
      <c r="BT95" s="128" t="s">
        <v>78</v>
      </c>
      <c r="BU95" s="128" t="s">
        <v>79</v>
      </c>
      <c r="BV95" s="128" t="s">
        <v>74</v>
      </c>
      <c r="BW95" s="128" t="s">
        <v>5</v>
      </c>
      <c r="BX95" s="128" t="s">
        <v>75</v>
      </c>
      <c r="CL95" s="128" t="s">
        <v>1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4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  <c r="AN97" s="65"/>
      <c r="AO97" s="65"/>
      <c r="AP97" s="65"/>
      <c r="AQ97" s="65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9Z03y8GWZ0KnCzD7+tnIYugXU/fZW0wqplZ1r2UL/ZFYo1JucWeFXrV0QqEWUDZ8sCXuQsP9acPnWh9vyVOPjg==" hashValue="6Xx65hviOs+aiFlWZZSC01UMPLWOuh1HHegTnBCTyT6wxHLrX4mZJaOF5i4Xmw0mFHWLYmOz+FEDbZZ8h6pBVg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65420182 - Vimpek ON - Op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7"/>
      <c r="AT3" s="14" t="s">
        <v>80</v>
      </c>
    </row>
    <row r="4" s="1" customFormat="1" ht="24.96" customHeight="1">
      <c r="B4" s="17"/>
      <c r="D4" s="131" t="s">
        <v>81</v>
      </c>
      <c r="L4" s="17"/>
      <c r="M4" s="132" t="s">
        <v>10</v>
      </c>
      <c r="AT4" s="14" t="s">
        <v>30</v>
      </c>
    </row>
    <row r="5" s="1" customFormat="1" ht="6.96" customHeight="1">
      <c r="B5" s="17"/>
      <c r="L5" s="17"/>
    </row>
    <row r="6" s="2" customFormat="1" ht="12" customHeight="1">
      <c r="A6" s="35"/>
      <c r="B6" s="41"/>
      <c r="C6" s="35"/>
      <c r="D6" s="133" t="s">
        <v>16</v>
      </c>
      <c r="E6" s="35"/>
      <c r="F6" s="35"/>
      <c r="G6" s="35"/>
      <c r="H6" s="35"/>
      <c r="I6" s="35"/>
      <c r="J6" s="35"/>
      <c r="K6" s="35"/>
      <c r="L6" s="61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16.5" customHeight="1">
      <c r="A7" s="35"/>
      <c r="B7" s="41"/>
      <c r="C7" s="35"/>
      <c r="D7" s="35"/>
      <c r="E7" s="134" t="s">
        <v>17</v>
      </c>
      <c r="F7" s="35"/>
      <c r="G7" s="35"/>
      <c r="H7" s="35"/>
      <c r="I7" s="35"/>
      <c r="J7" s="35"/>
      <c r="K7" s="35"/>
      <c r="L7" s="61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41"/>
      <c r="C8" s="35"/>
      <c r="D8" s="35"/>
      <c r="E8" s="35"/>
      <c r="F8" s="35"/>
      <c r="G8" s="35"/>
      <c r="H8" s="35"/>
      <c r="I8" s="35"/>
      <c r="J8" s="35"/>
      <c r="K8" s="35"/>
      <c r="L8" s="6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41"/>
      <c r="C9" s="35"/>
      <c r="D9" s="133" t="s">
        <v>18</v>
      </c>
      <c r="E9" s="35"/>
      <c r="F9" s="135" t="s">
        <v>1</v>
      </c>
      <c r="G9" s="35"/>
      <c r="H9" s="35"/>
      <c r="I9" s="133" t="s">
        <v>19</v>
      </c>
      <c r="J9" s="135" t="s">
        <v>1</v>
      </c>
      <c r="K9" s="35"/>
      <c r="L9" s="6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3" t="s">
        <v>20</v>
      </c>
      <c r="E10" s="35"/>
      <c r="F10" s="135" t="s">
        <v>21</v>
      </c>
      <c r="G10" s="35"/>
      <c r="H10" s="35"/>
      <c r="I10" s="133" t="s">
        <v>22</v>
      </c>
      <c r="J10" s="136" t="str">
        <f>'Rekapitulace stavby'!AN8</f>
        <v>12. 7. 2020</v>
      </c>
      <c r="K10" s="35"/>
      <c r="L10" s="6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41"/>
      <c r="C11" s="35"/>
      <c r="D11" s="35"/>
      <c r="E11" s="35"/>
      <c r="F11" s="35"/>
      <c r="G11" s="35"/>
      <c r="H11" s="35"/>
      <c r="I11" s="35"/>
      <c r="J11" s="35"/>
      <c r="K11" s="35"/>
      <c r="L11" s="6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3" t="s">
        <v>24</v>
      </c>
      <c r="E12" s="35"/>
      <c r="F12" s="35"/>
      <c r="G12" s="35"/>
      <c r="H12" s="35"/>
      <c r="I12" s="133" t="s">
        <v>25</v>
      </c>
      <c r="J12" s="135" t="str">
        <f>IF('Rekapitulace stavby'!AN10="","",'Rekapitulace stavby'!AN10)</f>
        <v/>
      </c>
      <c r="K12" s="35"/>
      <c r="L12" s="6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41"/>
      <c r="C13" s="35"/>
      <c r="D13" s="35"/>
      <c r="E13" s="135" t="str">
        <f>IF('Rekapitulace stavby'!E11="","",'Rekapitulace stavby'!E11)</f>
        <v xml:space="preserve"> </v>
      </c>
      <c r="F13" s="35"/>
      <c r="G13" s="35"/>
      <c r="H13" s="35"/>
      <c r="I13" s="133" t="s">
        <v>26</v>
      </c>
      <c r="J13" s="135" t="str">
        <f>IF('Rekapitulace stavby'!AN11="","",'Rekapitulace stavby'!AN11)</f>
        <v/>
      </c>
      <c r="K13" s="35"/>
      <c r="L13" s="6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33" t="s">
        <v>27</v>
      </c>
      <c r="E15" s="35"/>
      <c r="F15" s="35"/>
      <c r="G15" s="35"/>
      <c r="H15" s="35"/>
      <c r="I15" s="133" t="s">
        <v>25</v>
      </c>
      <c r="J15" s="30" t="str">
        <f>'Rekapitulace stavby'!AN13</f>
        <v>Vyplň údaj</v>
      </c>
      <c r="K15" s="35"/>
      <c r="L15" s="6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41"/>
      <c r="C16" s="35"/>
      <c r="D16" s="35"/>
      <c r="E16" s="30" t="str">
        <f>'Rekapitulace stavby'!E14</f>
        <v>Vyplň údaj</v>
      </c>
      <c r="F16" s="135"/>
      <c r="G16" s="135"/>
      <c r="H16" s="135"/>
      <c r="I16" s="133" t="s">
        <v>26</v>
      </c>
      <c r="J16" s="30" t="str">
        <f>'Rekapitulace stavby'!AN14</f>
        <v>Vyplň údaj</v>
      </c>
      <c r="K16" s="35"/>
      <c r="L16" s="6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33" t="s">
        <v>29</v>
      </c>
      <c r="E18" s="35"/>
      <c r="F18" s="35"/>
      <c r="G18" s="35"/>
      <c r="H18" s="35"/>
      <c r="I18" s="133" t="s">
        <v>25</v>
      </c>
      <c r="J18" s="135" t="str">
        <f>IF('Rekapitulace stavby'!AN16="","",'Rekapitulace stavby'!AN16)</f>
        <v/>
      </c>
      <c r="K18" s="35"/>
      <c r="L18" s="6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5" t="str">
        <f>IF('Rekapitulace stavby'!E17="","",'Rekapitulace stavby'!E17)</f>
        <v xml:space="preserve"> </v>
      </c>
      <c r="F19" s="35"/>
      <c r="G19" s="35"/>
      <c r="H19" s="35"/>
      <c r="I19" s="133" t="s">
        <v>26</v>
      </c>
      <c r="J19" s="135" t="str">
        <f>IF('Rekapitulace stavby'!AN17="","",'Rekapitulace stavby'!AN17)</f>
        <v/>
      </c>
      <c r="K19" s="35"/>
      <c r="L19" s="6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33" t="s">
        <v>31</v>
      </c>
      <c r="E21" s="35"/>
      <c r="F21" s="35"/>
      <c r="G21" s="35"/>
      <c r="H21" s="35"/>
      <c r="I21" s="133" t="s">
        <v>25</v>
      </c>
      <c r="J21" s="135" t="str">
        <f>IF('Rekapitulace stavby'!AN19="","",'Rekapitulace stavby'!AN19)</f>
        <v/>
      </c>
      <c r="K21" s="35"/>
      <c r="L21" s="6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135" t="str">
        <f>IF('Rekapitulace stavby'!E20="","",'Rekapitulace stavby'!E20)</f>
        <v xml:space="preserve"> </v>
      </c>
      <c r="F22" s="35"/>
      <c r="G22" s="35"/>
      <c r="H22" s="35"/>
      <c r="I22" s="133" t="s">
        <v>26</v>
      </c>
      <c r="J22" s="135" t="str">
        <f>IF('Rekapitulace stavby'!AN20="","",'Rekapitulace stavby'!AN20)</f>
        <v/>
      </c>
      <c r="K22" s="35"/>
      <c r="L22" s="6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33" t="s">
        <v>32</v>
      </c>
      <c r="E24" s="35"/>
      <c r="F24" s="35"/>
      <c r="G24" s="35"/>
      <c r="H24" s="35"/>
      <c r="I24" s="35"/>
      <c r="J24" s="35"/>
      <c r="K24" s="35"/>
      <c r="L24" s="6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16.5" customHeight="1">
      <c r="A25" s="137"/>
      <c r="B25" s="138"/>
      <c r="C25" s="137"/>
      <c r="D25" s="137"/>
      <c r="E25" s="139" t="s">
        <v>1</v>
      </c>
      <c r="F25" s="139"/>
      <c r="G25" s="139"/>
      <c r="H25" s="139"/>
      <c r="I25" s="137"/>
      <c r="J25" s="137"/>
      <c r="K25" s="137"/>
      <c r="L25" s="140"/>
      <c r="S25" s="137"/>
      <c r="T25" s="137"/>
      <c r="U25" s="137"/>
      <c r="V25" s="137"/>
      <c r="W25" s="137"/>
      <c r="X25" s="137"/>
      <c r="Y25" s="137"/>
      <c r="Z25" s="137"/>
      <c r="AA25" s="137"/>
      <c r="AB25" s="137"/>
      <c r="AC25" s="137"/>
      <c r="AD25" s="137"/>
      <c r="AE25" s="137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141"/>
      <c r="E27" s="141"/>
      <c r="F27" s="141"/>
      <c r="G27" s="141"/>
      <c r="H27" s="141"/>
      <c r="I27" s="141"/>
      <c r="J27" s="141"/>
      <c r="K27" s="141"/>
      <c r="L27" s="6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25.44" customHeight="1">
      <c r="A28" s="35"/>
      <c r="B28" s="41"/>
      <c r="C28" s="35"/>
      <c r="D28" s="142" t="s">
        <v>33</v>
      </c>
      <c r="E28" s="35"/>
      <c r="F28" s="35"/>
      <c r="G28" s="35"/>
      <c r="H28" s="35"/>
      <c r="I28" s="35"/>
      <c r="J28" s="143">
        <f>ROUND(J115, 2)</f>
        <v>0</v>
      </c>
      <c r="K28" s="35"/>
      <c r="L28" s="6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1"/>
      <c r="E29" s="141"/>
      <c r="F29" s="141"/>
      <c r="G29" s="141"/>
      <c r="H29" s="141"/>
      <c r="I29" s="141"/>
      <c r="J29" s="141"/>
      <c r="K29" s="141"/>
      <c r="L29" s="6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41"/>
      <c r="C30" s="35"/>
      <c r="D30" s="35"/>
      <c r="E30" s="35"/>
      <c r="F30" s="144" t="s">
        <v>35</v>
      </c>
      <c r="G30" s="35"/>
      <c r="H30" s="35"/>
      <c r="I30" s="144" t="s">
        <v>34</v>
      </c>
      <c r="J30" s="144" t="s">
        <v>36</v>
      </c>
      <c r="K30" s="35"/>
      <c r="L30" s="6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14.4" customHeight="1">
      <c r="A31" s="35"/>
      <c r="B31" s="41"/>
      <c r="C31" s="35"/>
      <c r="D31" s="145" t="s">
        <v>37</v>
      </c>
      <c r="E31" s="133" t="s">
        <v>38</v>
      </c>
      <c r="F31" s="146">
        <f>ROUND((SUM(BE115:BE122)),  2)</f>
        <v>0</v>
      </c>
      <c r="G31" s="35"/>
      <c r="H31" s="35"/>
      <c r="I31" s="147">
        <v>0.20999999999999999</v>
      </c>
      <c r="J31" s="146">
        <f>ROUND(((SUM(BE115:BE122))*I31),  2)</f>
        <v>0</v>
      </c>
      <c r="K31" s="35"/>
      <c r="L31" s="6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133" t="s">
        <v>39</v>
      </c>
      <c r="F32" s="146">
        <f>ROUND((SUM(BF115:BF122)),  2)</f>
        <v>0</v>
      </c>
      <c r="G32" s="35"/>
      <c r="H32" s="35"/>
      <c r="I32" s="147">
        <v>0.14999999999999999</v>
      </c>
      <c r="J32" s="146">
        <f>ROUND(((SUM(BF115:BF122))*I32),  2)</f>
        <v>0</v>
      </c>
      <c r="K32" s="35"/>
      <c r="L32" s="6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33" t="s">
        <v>37</v>
      </c>
      <c r="E33" s="133" t="s">
        <v>40</v>
      </c>
      <c r="F33" s="146">
        <f>ROUND((SUM(BG115:BG122)),  2)</f>
        <v>0</v>
      </c>
      <c r="G33" s="35"/>
      <c r="H33" s="35"/>
      <c r="I33" s="147">
        <v>0.20999999999999999</v>
      </c>
      <c r="J33" s="146">
        <f>0</f>
        <v>0</v>
      </c>
      <c r="K33" s="35"/>
      <c r="L33" s="6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3" t="s">
        <v>41</v>
      </c>
      <c r="F34" s="146">
        <f>ROUND((SUM(BH115:BH122)),  2)</f>
        <v>0</v>
      </c>
      <c r="G34" s="35"/>
      <c r="H34" s="35"/>
      <c r="I34" s="147">
        <v>0.14999999999999999</v>
      </c>
      <c r="J34" s="146">
        <f>0</f>
        <v>0</v>
      </c>
      <c r="K34" s="35"/>
      <c r="L34" s="6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3" t="s">
        <v>42</v>
      </c>
      <c r="F35" s="146">
        <f>ROUND((SUM(BI115:BI122)),  2)</f>
        <v>0</v>
      </c>
      <c r="G35" s="35"/>
      <c r="H35" s="35"/>
      <c r="I35" s="147">
        <v>0</v>
      </c>
      <c r="J35" s="146">
        <f>0</f>
        <v>0</v>
      </c>
      <c r="K35" s="35"/>
      <c r="L35" s="6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6.96" customHeight="1">
      <c r="A36" s="35"/>
      <c r="B36" s="41"/>
      <c r="C36" s="35"/>
      <c r="D36" s="35"/>
      <c r="E36" s="35"/>
      <c r="F36" s="35"/>
      <c r="G36" s="35"/>
      <c r="H36" s="35"/>
      <c r="I36" s="35"/>
      <c r="J36" s="35"/>
      <c r="K36" s="35"/>
      <c r="L36" s="6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25.44" customHeight="1">
      <c r="A37" s="35"/>
      <c r="B37" s="41"/>
      <c r="C37" s="148"/>
      <c r="D37" s="149" t="s">
        <v>43</v>
      </c>
      <c r="E37" s="150"/>
      <c r="F37" s="150"/>
      <c r="G37" s="151" t="s">
        <v>44</v>
      </c>
      <c r="H37" s="152" t="s">
        <v>45</v>
      </c>
      <c r="I37" s="150"/>
      <c r="J37" s="153">
        <f>SUM(J28:J35)</f>
        <v>0</v>
      </c>
      <c r="K37" s="154"/>
      <c r="L37" s="6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1" customFormat="1" ht="14.4" customHeight="1">
      <c r="B39" s="17"/>
      <c r="L39" s="17"/>
    </row>
    <row r="40" s="1" customFormat="1" ht="14.4" customHeight="1">
      <c r="B40" s="17"/>
      <c r="L40" s="17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1"/>
      <c r="D50" s="155" t="s">
        <v>46</v>
      </c>
      <c r="E50" s="156"/>
      <c r="F50" s="156"/>
      <c r="G50" s="155" t="s">
        <v>47</v>
      </c>
      <c r="H50" s="156"/>
      <c r="I50" s="156"/>
      <c r="J50" s="156"/>
      <c r="K50" s="156"/>
      <c r="L50" s="61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7" t="s">
        <v>48</v>
      </c>
      <c r="E61" s="158"/>
      <c r="F61" s="159" t="s">
        <v>49</v>
      </c>
      <c r="G61" s="157" t="s">
        <v>48</v>
      </c>
      <c r="H61" s="158"/>
      <c r="I61" s="158"/>
      <c r="J61" s="160" t="s">
        <v>49</v>
      </c>
      <c r="K61" s="158"/>
      <c r="L61" s="6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5" t="s">
        <v>50</v>
      </c>
      <c r="E65" s="161"/>
      <c r="F65" s="161"/>
      <c r="G65" s="155" t="s">
        <v>51</v>
      </c>
      <c r="H65" s="161"/>
      <c r="I65" s="161"/>
      <c r="J65" s="161"/>
      <c r="K65" s="161"/>
      <c r="L65" s="6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7" t="s">
        <v>48</v>
      </c>
      <c r="E76" s="158"/>
      <c r="F76" s="159" t="s">
        <v>49</v>
      </c>
      <c r="G76" s="157" t="s">
        <v>48</v>
      </c>
      <c r="H76" s="158"/>
      <c r="I76" s="158"/>
      <c r="J76" s="160" t="s">
        <v>49</v>
      </c>
      <c r="K76" s="158"/>
      <c r="L76" s="6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2"/>
      <c r="C77" s="163"/>
      <c r="D77" s="163"/>
      <c r="E77" s="163"/>
      <c r="F77" s="163"/>
      <c r="G77" s="163"/>
      <c r="H77" s="163"/>
      <c r="I77" s="163"/>
      <c r="J77" s="163"/>
      <c r="K77" s="163"/>
      <c r="L77" s="6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4"/>
      <c r="C81" s="165"/>
      <c r="D81" s="165"/>
      <c r="E81" s="165"/>
      <c r="F81" s="165"/>
      <c r="G81" s="165"/>
      <c r="H81" s="165"/>
      <c r="I81" s="165"/>
      <c r="J81" s="165"/>
      <c r="K81" s="165"/>
      <c r="L81" s="6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82</v>
      </c>
      <c r="D82" s="37"/>
      <c r="E82" s="37"/>
      <c r="F82" s="37"/>
      <c r="G82" s="37"/>
      <c r="H82" s="37"/>
      <c r="I82" s="37"/>
      <c r="J82" s="37"/>
      <c r="K82" s="37"/>
      <c r="L82" s="6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74" t="str">
        <f>E7</f>
        <v>Vimpek ON - Oprava VB - projektová dokumentace</v>
      </c>
      <c r="F85" s="37"/>
      <c r="G85" s="37"/>
      <c r="H85" s="37"/>
      <c r="I85" s="37"/>
      <c r="J85" s="37"/>
      <c r="K85" s="37"/>
      <c r="L85" s="61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61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20</v>
      </c>
      <c r="D87" s="37"/>
      <c r="E87" s="37"/>
      <c r="F87" s="24" t="str">
        <f>F10</f>
        <v xml:space="preserve"> </v>
      </c>
      <c r="G87" s="37"/>
      <c r="H87" s="37"/>
      <c r="I87" s="29" t="s">
        <v>22</v>
      </c>
      <c r="J87" s="77" t="str">
        <f>IF(J10="","",J10)</f>
        <v>12. 7. 2020</v>
      </c>
      <c r="K87" s="37"/>
      <c r="L87" s="61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1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5.15" customHeight="1">
      <c r="A89" s="35"/>
      <c r="B89" s="36"/>
      <c r="C89" s="29" t="s">
        <v>24</v>
      </c>
      <c r="D89" s="37"/>
      <c r="E89" s="37"/>
      <c r="F89" s="24" t="str">
        <f>E13</f>
        <v xml:space="preserve"> </v>
      </c>
      <c r="G89" s="37"/>
      <c r="H89" s="37"/>
      <c r="I89" s="29" t="s">
        <v>29</v>
      </c>
      <c r="J89" s="33" t="str">
        <f>E19</f>
        <v xml:space="preserve"> </v>
      </c>
      <c r="K89" s="37"/>
      <c r="L89" s="61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27</v>
      </c>
      <c r="D90" s="37"/>
      <c r="E90" s="37"/>
      <c r="F90" s="24" t="str">
        <f>IF(E16="","",E16)</f>
        <v>Vyplň údaj</v>
      </c>
      <c r="G90" s="37"/>
      <c r="H90" s="37"/>
      <c r="I90" s="29" t="s">
        <v>31</v>
      </c>
      <c r="J90" s="33" t="str">
        <f>E22</f>
        <v xml:space="preserve"> </v>
      </c>
      <c r="K90" s="37"/>
      <c r="L90" s="61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61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9.28" customHeight="1">
      <c r="A92" s="35"/>
      <c r="B92" s="36"/>
      <c r="C92" s="166" t="s">
        <v>83</v>
      </c>
      <c r="D92" s="167"/>
      <c r="E92" s="167"/>
      <c r="F92" s="167"/>
      <c r="G92" s="167"/>
      <c r="H92" s="167"/>
      <c r="I92" s="167"/>
      <c r="J92" s="168" t="s">
        <v>84</v>
      </c>
      <c r="K92" s="167"/>
      <c r="L92" s="61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1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2.8" customHeight="1">
      <c r="A94" s="35"/>
      <c r="B94" s="36"/>
      <c r="C94" s="169" t="s">
        <v>85</v>
      </c>
      <c r="D94" s="37"/>
      <c r="E94" s="37"/>
      <c r="F94" s="37"/>
      <c r="G94" s="37"/>
      <c r="H94" s="37"/>
      <c r="I94" s="37"/>
      <c r="J94" s="108">
        <f>J115</f>
        <v>0</v>
      </c>
      <c r="K94" s="37"/>
      <c r="L94" s="61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4" t="s">
        <v>86</v>
      </c>
    </row>
    <row r="95" s="9" customFormat="1" ht="24.96" customHeight="1">
      <c r="A95" s="9"/>
      <c r="B95" s="170"/>
      <c r="C95" s="171"/>
      <c r="D95" s="172" t="s">
        <v>87</v>
      </c>
      <c r="E95" s="173"/>
      <c r="F95" s="173"/>
      <c r="G95" s="173"/>
      <c r="H95" s="173"/>
      <c r="I95" s="173"/>
      <c r="J95" s="174">
        <f>J116</f>
        <v>0</v>
      </c>
      <c r="K95" s="171"/>
      <c r="L95" s="175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6"/>
      <c r="C96" s="177"/>
      <c r="D96" s="178" t="s">
        <v>88</v>
      </c>
      <c r="E96" s="179"/>
      <c r="F96" s="179"/>
      <c r="G96" s="179"/>
      <c r="H96" s="179"/>
      <c r="I96" s="179"/>
      <c r="J96" s="180">
        <f>J117</f>
        <v>0</v>
      </c>
      <c r="K96" s="177"/>
      <c r="L96" s="181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6"/>
      <c r="C97" s="177"/>
      <c r="D97" s="178" t="s">
        <v>89</v>
      </c>
      <c r="E97" s="179"/>
      <c r="F97" s="179"/>
      <c r="G97" s="179"/>
      <c r="H97" s="179"/>
      <c r="I97" s="179"/>
      <c r="J97" s="180">
        <f>J120</f>
        <v>0</v>
      </c>
      <c r="K97" s="177"/>
      <c r="L97" s="181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61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6.96" customHeight="1">
      <c r="A99" s="35"/>
      <c r="B99" s="64"/>
      <c r="C99" s="65"/>
      <c r="D99" s="65"/>
      <c r="E99" s="65"/>
      <c r="F99" s="65"/>
      <c r="G99" s="65"/>
      <c r="H99" s="65"/>
      <c r="I99" s="65"/>
      <c r="J99" s="65"/>
      <c r="K99" s="65"/>
      <c r="L99" s="61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="2" customFormat="1" ht="6.96" customHeight="1">
      <c r="A103" s="35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1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90</v>
      </c>
      <c r="D104" s="37"/>
      <c r="E104" s="37"/>
      <c r="F104" s="37"/>
      <c r="G104" s="37"/>
      <c r="H104" s="37"/>
      <c r="I104" s="37"/>
      <c r="J104" s="37"/>
      <c r="K104" s="37"/>
      <c r="L104" s="61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1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37"/>
      <c r="J106" s="37"/>
      <c r="K106" s="37"/>
      <c r="L106" s="61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6.5" customHeight="1">
      <c r="A107" s="35"/>
      <c r="B107" s="36"/>
      <c r="C107" s="37"/>
      <c r="D107" s="37"/>
      <c r="E107" s="74" t="str">
        <f>E7</f>
        <v>Vimpek ON - Oprava VB - projektová dokumentace</v>
      </c>
      <c r="F107" s="37"/>
      <c r="G107" s="37"/>
      <c r="H107" s="37"/>
      <c r="I107" s="37"/>
      <c r="J107" s="37"/>
      <c r="K107" s="37"/>
      <c r="L107" s="61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1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20</v>
      </c>
      <c r="D109" s="37"/>
      <c r="E109" s="37"/>
      <c r="F109" s="24" t="str">
        <f>F10</f>
        <v xml:space="preserve"> </v>
      </c>
      <c r="G109" s="37"/>
      <c r="H109" s="37"/>
      <c r="I109" s="29" t="s">
        <v>22</v>
      </c>
      <c r="J109" s="77" t="str">
        <f>IF(J10="","",J10)</f>
        <v>12. 7. 2020</v>
      </c>
      <c r="K109" s="37"/>
      <c r="L109" s="61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1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5.15" customHeight="1">
      <c r="A111" s="35"/>
      <c r="B111" s="36"/>
      <c r="C111" s="29" t="s">
        <v>24</v>
      </c>
      <c r="D111" s="37"/>
      <c r="E111" s="37"/>
      <c r="F111" s="24" t="str">
        <f>E13</f>
        <v xml:space="preserve"> </v>
      </c>
      <c r="G111" s="37"/>
      <c r="H111" s="37"/>
      <c r="I111" s="29" t="s">
        <v>29</v>
      </c>
      <c r="J111" s="33" t="str">
        <f>E19</f>
        <v xml:space="preserve"> </v>
      </c>
      <c r="K111" s="37"/>
      <c r="L111" s="61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5.15" customHeight="1">
      <c r="A112" s="35"/>
      <c r="B112" s="36"/>
      <c r="C112" s="29" t="s">
        <v>27</v>
      </c>
      <c r="D112" s="37"/>
      <c r="E112" s="37"/>
      <c r="F112" s="24" t="str">
        <f>IF(E16="","",E16)</f>
        <v>Vyplň údaj</v>
      </c>
      <c r="G112" s="37"/>
      <c r="H112" s="37"/>
      <c r="I112" s="29" t="s">
        <v>31</v>
      </c>
      <c r="J112" s="33" t="str">
        <f>E22</f>
        <v xml:space="preserve"> </v>
      </c>
      <c r="K112" s="37"/>
      <c r="L112" s="61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0.32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1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11" customFormat="1" ht="29.28" customHeight="1">
      <c r="A114" s="182"/>
      <c r="B114" s="183"/>
      <c r="C114" s="184" t="s">
        <v>91</v>
      </c>
      <c r="D114" s="185" t="s">
        <v>58</v>
      </c>
      <c r="E114" s="185" t="s">
        <v>54</v>
      </c>
      <c r="F114" s="185" t="s">
        <v>55</v>
      </c>
      <c r="G114" s="185" t="s">
        <v>92</v>
      </c>
      <c r="H114" s="185" t="s">
        <v>93</v>
      </c>
      <c r="I114" s="185" t="s">
        <v>94</v>
      </c>
      <c r="J114" s="185" t="s">
        <v>84</v>
      </c>
      <c r="K114" s="186" t="s">
        <v>95</v>
      </c>
      <c r="L114" s="187"/>
      <c r="M114" s="98" t="s">
        <v>1</v>
      </c>
      <c r="N114" s="99" t="s">
        <v>37</v>
      </c>
      <c r="O114" s="99" t="s">
        <v>96</v>
      </c>
      <c r="P114" s="99" t="s">
        <v>97</v>
      </c>
      <c r="Q114" s="99" t="s">
        <v>98</v>
      </c>
      <c r="R114" s="99" t="s">
        <v>99</v>
      </c>
      <c r="S114" s="99" t="s">
        <v>100</v>
      </c>
      <c r="T114" s="100" t="s">
        <v>101</v>
      </c>
      <c r="U114" s="182"/>
      <c r="V114" s="182"/>
      <c r="W114" s="182"/>
      <c r="X114" s="182"/>
      <c r="Y114" s="182"/>
      <c r="Z114" s="182"/>
      <c r="AA114" s="182"/>
      <c r="AB114" s="182"/>
      <c r="AC114" s="182"/>
      <c r="AD114" s="182"/>
      <c r="AE114" s="182"/>
    </row>
    <row r="115" s="2" customFormat="1" ht="22.8" customHeight="1">
      <c r="A115" s="35"/>
      <c r="B115" s="36"/>
      <c r="C115" s="105" t="s">
        <v>102</v>
      </c>
      <c r="D115" s="37"/>
      <c r="E115" s="37"/>
      <c r="F115" s="37"/>
      <c r="G115" s="37"/>
      <c r="H115" s="37"/>
      <c r="I115" s="37"/>
      <c r="J115" s="188">
        <f>BK115</f>
        <v>0</v>
      </c>
      <c r="K115" s="37"/>
      <c r="L115" s="41"/>
      <c r="M115" s="101"/>
      <c r="N115" s="189"/>
      <c r="O115" s="102"/>
      <c r="P115" s="190">
        <f>P116</f>
        <v>0</v>
      </c>
      <c r="Q115" s="102"/>
      <c r="R115" s="190">
        <f>R116</f>
        <v>0</v>
      </c>
      <c r="S115" s="102"/>
      <c r="T115" s="191">
        <f>T116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4" t="s">
        <v>72</v>
      </c>
      <c r="AU115" s="14" t="s">
        <v>86</v>
      </c>
      <c r="BK115" s="192">
        <f>BK116</f>
        <v>0</v>
      </c>
    </row>
    <row r="116" s="12" customFormat="1" ht="25.92" customHeight="1">
      <c r="A116" s="12"/>
      <c r="B116" s="193"/>
      <c r="C116" s="194"/>
      <c r="D116" s="195" t="s">
        <v>72</v>
      </c>
      <c r="E116" s="196" t="s">
        <v>103</v>
      </c>
      <c r="F116" s="196" t="s">
        <v>104</v>
      </c>
      <c r="G116" s="194"/>
      <c r="H116" s="194"/>
      <c r="I116" s="197"/>
      <c r="J116" s="198">
        <f>BK116</f>
        <v>0</v>
      </c>
      <c r="K116" s="194"/>
      <c r="L116" s="199"/>
      <c r="M116" s="200"/>
      <c r="N116" s="201"/>
      <c r="O116" s="201"/>
      <c r="P116" s="202">
        <f>P117+P120</f>
        <v>0</v>
      </c>
      <c r="Q116" s="201"/>
      <c r="R116" s="202">
        <f>R117+R120</f>
        <v>0</v>
      </c>
      <c r="S116" s="201"/>
      <c r="T116" s="203">
        <f>T117+T120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4" t="s">
        <v>105</v>
      </c>
      <c r="AT116" s="205" t="s">
        <v>72</v>
      </c>
      <c r="AU116" s="205" t="s">
        <v>73</v>
      </c>
      <c r="AY116" s="204" t="s">
        <v>106</v>
      </c>
      <c r="BK116" s="206">
        <f>BK117+BK120</f>
        <v>0</v>
      </c>
    </row>
    <row r="117" s="12" customFormat="1" ht="22.8" customHeight="1">
      <c r="A117" s="12"/>
      <c r="B117" s="193"/>
      <c r="C117" s="194"/>
      <c r="D117" s="195" t="s">
        <v>72</v>
      </c>
      <c r="E117" s="207" t="s">
        <v>107</v>
      </c>
      <c r="F117" s="207" t="s">
        <v>108</v>
      </c>
      <c r="G117" s="194"/>
      <c r="H117" s="194"/>
      <c r="I117" s="197"/>
      <c r="J117" s="208">
        <f>BK117</f>
        <v>0</v>
      </c>
      <c r="K117" s="194"/>
      <c r="L117" s="199"/>
      <c r="M117" s="200"/>
      <c r="N117" s="201"/>
      <c r="O117" s="201"/>
      <c r="P117" s="202">
        <f>SUM(P118:P119)</f>
        <v>0</v>
      </c>
      <c r="Q117" s="201"/>
      <c r="R117" s="202">
        <f>SUM(R118:R119)</f>
        <v>0</v>
      </c>
      <c r="S117" s="201"/>
      <c r="T117" s="203">
        <f>SUM(T118:T119)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4" t="s">
        <v>105</v>
      </c>
      <c r="AT117" s="205" t="s">
        <v>72</v>
      </c>
      <c r="AU117" s="205" t="s">
        <v>78</v>
      </c>
      <c r="AY117" s="204" t="s">
        <v>106</v>
      </c>
      <c r="BK117" s="206">
        <f>SUM(BK118:BK119)</f>
        <v>0</v>
      </c>
    </row>
    <row r="118" s="2" customFormat="1" ht="14.4" customHeight="1">
      <c r="A118" s="35"/>
      <c r="B118" s="36"/>
      <c r="C118" s="209" t="s">
        <v>78</v>
      </c>
      <c r="D118" s="209" t="s">
        <v>109</v>
      </c>
      <c r="E118" s="210" t="s">
        <v>110</v>
      </c>
      <c r="F118" s="211" t="s">
        <v>108</v>
      </c>
      <c r="G118" s="212" t="s">
        <v>111</v>
      </c>
      <c r="H118" s="213">
        <v>1</v>
      </c>
      <c r="I118" s="214"/>
      <c r="J118" s="215">
        <f>ROUND(I118*H118,2)</f>
        <v>0</v>
      </c>
      <c r="K118" s="211" t="s">
        <v>112</v>
      </c>
      <c r="L118" s="41"/>
      <c r="M118" s="216" t="s">
        <v>1</v>
      </c>
      <c r="N118" s="217" t="s">
        <v>40</v>
      </c>
      <c r="O118" s="89"/>
      <c r="P118" s="218">
        <f>O118*H118</f>
        <v>0</v>
      </c>
      <c r="Q118" s="218">
        <v>0</v>
      </c>
      <c r="R118" s="218">
        <f>Q118*H118</f>
        <v>0</v>
      </c>
      <c r="S118" s="218">
        <v>0</v>
      </c>
      <c r="T118" s="219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20" t="s">
        <v>113</v>
      </c>
      <c r="AT118" s="220" t="s">
        <v>109</v>
      </c>
      <c r="AU118" s="220" t="s">
        <v>80</v>
      </c>
      <c r="AY118" s="14" t="s">
        <v>106</v>
      </c>
      <c r="BE118" s="221">
        <f>IF(N118="základní",J118,0)</f>
        <v>0</v>
      </c>
      <c r="BF118" s="221">
        <f>IF(N118="snížená",J118,0)</f>
        <v>0</v>
      </c>
      <c r="BG118" s="221">
        <f>IF(N118="zákl. přenesená",J118,0)</f>
        <v>0</v>
      </c>
      <c r="BH118" s="221">
        <f>IF(N118="sníž. přenesená",J118,0)</f>
        <v>0</v>
      </c>
      <c r="BI118" s="221">
        <f>IF(N118="nulová",J118,0)</f>
        <v>0</v>
      </c>
      <c r="BJ118" s="14" t="s">
        <v>114</v>
      </c>
      <c r="BK118" s="221">
        <f>ROUND(I118*H118,2)</f>
        <v>0</v>
      </c>
      <c r="BL118" s="14" t="s">
        <v>113</v>
      </c>
      <c r="BM118" s="220" t="s">
        <v>115</v>
      </c>
    </row>
    <row r="119" s="2" customFormat="1" ht="14.4" customHeight="1">
      <c r="A119" s="35"/>
      <c r="B119" s="36"/>
      <c r="C119" s="209" t="s">
        <v>80</v>
      </c>
      <c r="D119" s="209" t="s">
        <v>109</v>
      </c>
      <c r="E119" s="210" t="s">
        <v>116</v>
      </c>
      <c r="F119" s="211" t="s">
        <v>117</v>
      </c>
      <c r="G119" s="212" t="s">
        <v>111</v>
      </c>
      <c r="H119" s="213">
        <v>1</v>
      </c>
      <c r="I119" s="214"/>
      <c r="J119" s="215">
        <f>ROUND(I119*H119,2)</f>
        <v>0</v>
      </c>
      <c r="K119" s="211" t="s">
        <v>112</v>
      </c>
      <c r="L119" s="41"/>
      <c r="M119" s="216" t="s">
        <v>1</v>
      </c>
      <c r="N119" s="217" t="s">
        <v>40</v>
      </c>
      <c r="O119" s="89"/>
      <c r="P119" s="218">
        <f>O119*H119</f>
        <v>0</v>
      </c>
      <c r="Q119" s="218">
        <v>0</v>
      </c>
      <c r="R119" s="218">
        <f>Q119*H119</f>
        <v>0</v>
      </c>
      <c r="S119" s="218">
        <v>0</v>
      </c>
      <c r="T119" s="219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20" t="s">
        <v>113</v>
      </c>
      <c r="AT119" s="220" t="s">
        <v>109</v>
      </c>
      <c r="AU119" s="220" t="s">
        <v>80</v>
      </c>
      <c r="AY119" s="14" t="s">
        <v>106</v>
      </c>
      <c r="BE119" s="221">
        <f>IF(N119="základní",J119,0)</f>
        <v>0</v>
      </c>
      <c r="BF119" s="221">
        <f>IF(N119="snížená",J119,0)</f>
        <v>0</v>
      </c>
      <c r="BG119" s="221">
        <f>IF(N119="zákl. přenesená",J119,0)</f>
        <v>0</v>
      </c>
      <c r="BH119" s="221">
        <f>IF(N119="sníž. přenesená",J119,0)</f>
        <v>0</v>
      </c>
      <c r="BI119" s="221">
        <f>IF(N119="nulová",J119,0)</f>
        <v>0</v>
      </c>
      <c r="BJ119" s="14" t="s">
        <v>114</v>
      </c>
      <c r="BK119" s="221">
        <f>ROUND(I119*H119,2)</f>
        <v>0</v>
      </c>
      <c r="BL119" s="14" t="s">
        <v>113</v>
      </c>
      <c r="BM119" s="220" t="s">
        <v>118</v>
      </c>
    </row>
    <row r="120" s="12" customFormat="1" ht="22.8" customHeight="1">
      <c r="A120" s="12"/>
      <c r="B120" s="193"/>
      <c r="C120" s="194"/>
      <c r="D120" s="195" t="s">
        <v>72</v>
      </c>
      <c r="E120" s="207" t="s">
        <v>119</v>
      </c>
      <c r="F120" s="207" t="s">
        <v>120</v>
      </c>
      <c r="G120" s="194"/>
      <c r="H120" s="194"/>
      <c r="I120" s="197"/>
      <c r="J120" s="208">
        <f>BK120</f>
        <v>0</v>
      </c>
      <c r="K120" s="194"/>
      <c r="L120" s="199"/>
      <c r="M120" s="200"/>
      <c r="N120" s="201"/>
      <c r="O120" s="201"/>
      <c r="P120" s="202">
        <f>SUM(P121:P122)</f>
        <v>0</v>
      </c>
      <c r="Q120" s="201"/>
      <c r="R120" s="202">
        <f>SUM(R121:R122)</f>
        <v>0</v>
      </c>
      <c r="S120" s="201"/>
      <c r="T120" s="203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4" t="s">
        <v>105</v>
      </c>
      <c r="AT120" s="205" t="s">
        <v>72</v>
      </c>
      <c r="AU120" s="205" t="s">
        <v>78</v>
      </c>
      <c r="AY120" s="204" t="s">
        <v>106</v>
      </c>
      <c r="BK120" s="206">
        <f>SUM(BK121:BK122)</f>
        <v>0</v>
      </c>
    </row>
    <row r="121" s="2" customFormat="1" ht="14.4" customHeight="1">
      <c r="A121" s="35"/>
      <c r="B121" s="36"/>
      <c r="C121" s="209" t="s">
        <v>121</v>
      </c>
      <c r="D121" s="209" t="s">
        <v>109</v>
      </c>
      <c r="E121" s="210" t="s">
        <v>122</v>
      </c>
      <c r="F121" s="211" t="s">
        <v>120</v>
      </c>
      <c r="G121" s="212" t="s">
        <v>111</v>
      </c>
      <c r="H121" s="213">
        <v>1</v>
      </c>
      <c r="I121" s="214"/>
      <c r="J121" s="215">
        <f>ROUND(I121*H121,2)</f>
        <v>0</v>
      </c>
      <c r="K121" s="211" t="s">
        <v>112</v>
      </c>
      <c r="L121" s="41"/>
      <c r="M121" s="216" t="s">
        <v>1</v>
      </c>
      <c r="N121" s="217" t="s">
        <v>40</v>
      </c>
      <c r="O121" s="89"/>
      <c r="P121" s="218">
        <f>O121*H121</f>
        <v>0</v>
      </c>
      <c r="Q121" s="218">
        <v>0</v>
      </c>
      <c r="R121" s="218">
        <f>Q121*H121</f>
        <v>0</v>
      </c>
      <c r="S121" s="218">
        <v>0</v>
      </c>
      <c r="T121" s="219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0" t="s">
        <v>113</v>
      </c>
      <c r="AT121" s="220" t="s">
        <v>109</v>
      </c>
      <c r="AU121" s="220" t="s">
        <v>80</v>
      </c>
      <c r="AY121" s="14" t="s">
        <v>106</v>
      </c>
      <c r="BE121" s="221">
        <f>IF(N121="základní",J121,0)</f>
        <v>0</v>
      </c>
      <c r="BF121" s="221">
        <f>IF(N121="snížená",J121,0)</f>
        <v>0</v>
      </c>
      <c r="BG121" s="221">
        <f>IF(N121="zákl. přenesená",J121,0)</f>
        <v>0</v>
      </c>
      <c r="BH121" s="221">
        <f>IF(N121="sníž. přenesená",J121,0)</f>
        <v>0</v>
      </c>
      <c r="BI121" s="221">
        <f>IF(N121="nulová",J121,0)</f>
        <v>0</v>
      </c>
      <c r="BJ121" s="14" t="s">
        <v>114</v>
      </c>
      <c r="BK121" s="221">
        <f>ROUND(I121*H121,2)</f>
        <v>0</v>
      </c>
      <c r="BL121" s="14" t="s">
        <v>113</v>
      </c>
      <c r="BM121" s="220" t="s">
        <v>123</v>
      </c>
    </row>
    <row r="122" s="2" customFormat="1" ht="14.4" customHeight="1">
      <c r="A122" s="35"/>
      <c r="B122" s="36"/>
      <c r="C122" s="209" t="s">
        <v>114</v>
      </c>
      <c r="D122" s="209" t="s">
        <v>109</v>
      </c>
      <c r="E122" s="210" t="s">
        <v>124</v>
      </c>
      <c r="F122" s="211" t="s">
        <v>125</v>
      </c>
      <c r="G122" s="212" t="s">
        <v>111</v>
      </c>
      <c r="H122" s="213">
        <v>1</v>
      </c>
      <c r="I122" s="214"/>
      <c r="J122" s="215">
        <f>ROUND(I122*H122,2)</f>
        <v>0</v>
      </c>
      <c r="K122" s="211" t="s">
        <v>112</v>
      </c>
      <c r="L122" s="41"/>
      <c r="M122" s="222" t="s">
        <v>1</v>
      </c>
      <c r="N122" s="223" t="s">
        <v>40</v>
      </c>
      <c r="O122" s="224"/>
      <c r="P122" s="225">
        <f>O122*H122</f>
        <v>0</v>
      </c>
      <c r="Q122" s="225">
        <v>0</v>
      </c>
      <c r="R122" s="225">
        <f>Q122*H122</f>
        <v>0</v>
      </c>
      <c r="S122" s="225">
        <v>0</v>
      </c>
      <c r="T122" s="226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0" t="s">
        <v>113</v>
      </c>
      <c r="AT122" s="220" t="s">
        <v>109</v>
      </c>
      <c r="AU122" s="220" t="s">
        <v>80</v>
      </c>
      <c r="AY122" s="14" t="s">
        <v>106</v>
      </c>
      <c r="BE122" s="221">
        <f>IF(N122="základní",J122,0)</f>
        <v>0</v>
      </c>
      <c r="BF122" s="221">
        <f>IF(N122="snížená",J122,0)</f>
        <v>0</v>
      </c>
      <c r="BG122" s="221">
        <f>IF(N122="zákl. přenesená",J122,0)</f>
        <v>0</v>
      </c>
      <c r="BH122" s="221">
        <f>IF(N122="sníž. přenesená",J122,0)</f>
        <v>0</v>
      </c>
      <c r="BI122" s="221">
        <f>IF(N122="nulová",J122,0)</f>
        <v>0</v>
      </c>
      <c r="BJ122" s="14" t="s">
        <v>114</v>
      </c>
      <c r="BK122" s="221">
        <f>ROUND(I122*H122,2)</f>
        <v>0</v>
      </c>
      <c r="BL122" s="14" t="s">
        <v>113</v>
      </c>
      <c r="BM122" s="220" t="s">
        <v>126</v>
      </c>
    </row>
    <row r="123" s="2" customFormat="1" ht="6.96" customHeight="1">
      <c r="A123" s="35"/>
      <c r="B123" s="64"/>
      <c r="C123" s="65"/>
      <c r="D123" s="65"/>
      <c r="E123" s="65"/>
      <c r="F123" s="65"/>
      <c r="G123" s="65"/>
      <c r="H123" s="65"/>
      <c r="I123" s="65"/>
      <c r="J123" s="65"/>
      <c r="K123" s="65"/>
      <c r="L123" s="41"/>
      <c r="M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</sheetData>
  <sheetProtection sheet="1" autoFilter="0" formatColumns="0" formatRows="0" objects="1" scenarios="1" spinCount="100000" saltValue="Ff7u1geKoRvxsT56pjg+92U26NdmyUNw3azQiHK3TG9dUfUh1ytKqsmgVVMl+ibt/lJgHvwIQrgebiPqCGODFA==" hashValue="6oreZeoD4tEJp6x77uQ41O1SohHqwvMoS1sI/QDjng6fKow9lfxscf8ykW2znAEx3qYe5ntGB9oqdIv4pjFrcA==" algorithmName="SHA-512" password="CC35"/>
  <autoFilter ref="C114:K122"/>
  <mergeCells count="6">
    <mergeCell ref="E7:H7"/>
    <mergeCell ref="E16:H16"/>
    <mergeCell ref="E25:H25"/>
    <mergeCell ref="E85:H85"/>
    <mergeCell ref="E107:H10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Bouček Václav, Ing.</dc:creator>
  <cp:lastModifiedBy>Bouček Václav, Ing.</cp:lastModifiedBy>
  <dcterms:created xsi:type="dcterms:W3CDTF">2020-07-20T20:05:01Z</dcterms:created>
  <dcterms:modified xsi:type="dcterms:W3CDTF">2020-07-20T20:05:05Z</dcterms:modified>
</cp:coreProperties>
</file>