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ly\Desktop\"/>
    </mc:Choice>
  </mc:AlternateContent>
  <bookViews>
    <workbookView xWindow="0" yWindow="0" windowWidth="0" windowHeight="0"/>
  </bookViews>
  <sheets>
    <sheet name="Rekapitulace stavby" sheetId="1" r:id="rId1"/>
    <sheet name="SO.01 - Oprava vnějšího p..." sheetId="2" r:id="rId2"/>
    <sheet name="SO.02 - Oprava střechy" sheetId="3" r:id="rId3"/>
    <sheet name="SO.03 - Oprava čekárny" sheetId="4" r:id="rId4"/>
    <sheet name="SO.04 - Oprava dopravní k..." sheetId="5" r:id="rId5"/>
    <sheet name="SO.05 - Elektroinstalace" sheetId="6" r:id="rId6"/>
    <sheet name="SO.06 - Oprava zpevněných..." sheetId="7" r:id="rId7"/>
    <sheet name="SO.07 - VRN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'SO.01 - Oprava vnějšího p...'!$C$131:$K$365</definedName>
    <definedName name="_xlnm.Print_Area" localSheetId="1">'SO.01 - Oprava vnějšího p...'!$C$4:$J$76,'SO.01 - Oprava vnějšího p...'!$C$82:$J$113,'SO.01 - Oprava vnějšího p...'!$C$119:$K$365</definedName>
    <definedName name="_xlnm.Print_Titles" localSheetId="1">'SO.01 - Oprava vnějšího p...'!$131:$131</definedName>
    <definedName name="_xlnm._FilterDatabase" localSheetId="2" hidden="1">'SO.02 - Oprava střechy'!$C$128:$K$259</definedName>
    <definedName name="_xlnm.Print_Area" localSheetId="2">'SO.02 - Oprava střechy'!$C$4:$J$76,'SO.02 - Oprava střechy'!$C$82:$J$110,'SO.02 - Oprava střechy'!$C$116:$K$259</definedName>
    <definedName name="_xlnm.Print_Titles" localSheetId="2">'SO.02 - Oprava střechy'!$128:$128</definedName>
    <definedName name="_xlnm._FilterDatabase" localSheetId="3" hidden="1">'SO.03 - Oprava čekárny'!$C$133:$K$257</definedName>
    <definedName name="_xlnm.Print_Area" localSheetId="3">'SO.03 - Oprava čekárny'!$C$4:$J$76,'SO.03 - Oprava čekárny'!$C$82:$J$115,'SO.03 - Oprava čekárny'!$C$121:$K$257</definedName>
    <definedName name="_xlnm.Print_Titles" localSheetId="3">'SO.03 - Oprava čekárny'!$133:$133</definedName>
    <definedName name="_xlnm._FilterDatabase" localSheetId="4" hidden="1">'SO.04 - Oprava dopravní k...'!$C$139:$K$483</definedName>
    <definedName name="_xlnm.Print_Area" localSheetId="4">'SO.04 - Oprava dopravní k...'!$C$4:$J$76,'SO.04 - Oprava dopravní k...'!$C$82:$J$121,'SO.04 - Oprava dopravní k...'!$C$127:$K$483</definedName>
    <definedName name="_xlnm.Print_Titles" localSheetId="4">'SO.04 - Oprava dopravní k...'!$139:$139</definedName>
    <definedName name="_xlnm._FilterDatabase" localSheetId="5" hidden="1">'SO.05 - Elektroinstalace'!$C$122:$K$251</definedName>
    <definedName name="_xlnm.Print_Area" localSheetId="5">'SO.05 - Elektroinstalace'!$C$4:$J$76,'SO.05 - Elektroinstalace'!$C$82:$J$104,'SO.05 - Elektroinstalace'!$C$110:$K$251</definedName>
    <definedName name="_xlnm.Print_Titles" localSheetId="5">'SO.05 - Elektroinstalace'!$122:$122</definedName>
    <definedName name="_xlnm._FilterDatabase" localSheetId="6" hidden="1">'SO.06 - Oprava zpevněných...'!$C$128:$K$201</definedName>
    <definedName name="_xlnm.Print_Area" localSheetId="6">'SO.06 - Oprava zpevněných...'!$C$4:$J$76,'SO.06 - Oprava zpevněných...'!$C$82:$J$110,'SO.06 - Oprava zpevněných...'!$C$116:$K$201</definedName>
    <definedName name="_xlnm.Print_Titles" localSheetId="6">'SO.06 - Oprava zpevněných...'!$128:$128</definedName>
    <definedName name="_xlnm._FilterDatabase" localSheetId="7" hidden="1">'SO.07 - VRN'!$C$120:$K$131</definedName>
    <definedName name="_xlnm.Print_Area" localSheetId="7">'SO.07 - VRN'!$C$4:$J$76,'SO.07 - VRN'!$C$82:$J$102,'SO.07 - VRN'!$C$108:$K$131</definedName>
    <definedName name="_xlnm.Print_Titles" localSheetId="7">'SO.07 - VRN'!$120:$120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T127"/>
  <c r="R128"/>
  <c r="R127"/>
  <c r="P128"/>
  <c r="P127"/>
  <c r="BI126"/>
  <c r="BH126"/>
  <c r="BG126"/>
  <c r="BF126"/>
  <c r="T126"/>
  <c r="T125"/>
  <c r="R126"/>
  <c r="R125"/>
  <c r="P126"/>
  <c r="P125"/>
  <c r="BI124"/>
  <c r="BH124"/>
  <c r="BG124"/>
  <c r="BF124"/>
  <c r="T124"/>
  <c r="T123"/>
  <c r="R124"/>
  <c r="R123"/>
  <c r="P124"/>
  <c r="P123"/>
  <c r="J118"/>
  <c r="F117"/>
  <c r="F115"/>
  <c r="E113"/>
  <c r="J92"/>
  <c r="F91"/>
  <c r="F89"/>
  <c r="E87"/>
  <c r="J21"/>
  <c r="E21"/>
  <c r="J117"/>
  <c r="J20"/>
  <c r="J18"/>
  <c r="E18"/>
  <c r="F118"/>
  <c r="J17"/>
  <c r="J12"/>
  <c r="J115"/>
  <c r="E7"/>
  <c r="E111"/>
  <c i="7" r="J37"/>
  <c r="J36"/>
  <c i="1" r="AY100"/>
  <c i="7" r="J35"/>
  <c i="1" r="AX100"/>
  <c i="7" r="BI201"/>
  <c r="BH201"/>
  <c r="BG201"/>
  <c r="BF201"/>
  <c r="T201"/>
  <c r="T200"/>
  <c r="R201"/>
  <c r="R200"/>
  <c r="P201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T180"/>
  <c r="R181"/>
  <c r="R180"/>
  <c r="P181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4"/>
  <c r="BH164"/>
  <c r="BG164"/>
  <c r="BF164"/>
  <c r="T164"/>
  <c r="R164"/>
  <c r="P164"/>
  <c r="BI162"/>
  <c r="BH162"/>
  <c r="BG162"/>
  <c r="BF162"/>
  <c r="T162"/>
  <c r="R162"/>
  <c r="P162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F125"/>
  <c r="F123"/>
  <c r="E121"/>
  <c r="J92"/>
  <c r="F91"/>
  <c r="F89"/>
  <c r="E87"/>
  <c r="J21"/>
  <c r="E21"/>
  <c r="J125"/>
  <c r="J20"/>
  <c r="J18"/>
  <c r="E18"/>
  <c r="F126"/>
  <c r="J17"/>
  <c r="J12"/>
  <c r="J123"/>
  <c r="E7"/>
  <c r="E119"/>
  <c i="6" r="J37"/>
  <c r="J36"/>
  <c i="1" r="AY99"/>
  <c i="6" r="J35"/>
  <c i="1" r="AX99"/>
  <c i="6"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20"/>
  <c r="F119"/>
  <c r="F117"/>
  <c r="E115"/>
  <c r="J92"/>
  <c r="F91"/>
  <c r="F89"/>
  <c r="E87"/>
  <c r="J21"/>
  <c r="E21"/>
  <c r="J119"/>
  <c r="J20"/>
  <c r="J18"/>
  <c r="E18"/>
  <c r="F120"/>
  <c r="J17"/>
  <c r="J12"/>
  <c r="J89"/>
  <c r="E7"/>
  <c r="E85"/>
  <c i="5" r="T450"/>
  <c r="R450"/>
  <c r="P450"/>
  <c r="BK450"/>
  <c r="J450"/>
  <c r="J117"/>
  <c r="J37"/>
  <c r="J36"/>
  <c i="1" r="AY98"/>
  <c i="5" r="J35"/>
  <c i="1" r="AX98"/>
  <c i="5" r="BI483"/>
  <c r="BH483"/>
  <c r="BG483"/>
  <c r="BF483"/>
  <c r="T483"/>
  <c r="T482"/>
  <c r="R483"/>
  <c r="R482"/>
  <c r="P483"/>
  <c r="P482"/>
  <c r="BI481"/>
  <c r="BH481"/>
  <c r="BG481"/>
  <c r="BF481"/>
  <c r="T481"/>
  <c r="T480"/>
  <c r="T479"/>
  <c r="R481"/>
  <c r="R480"/>
  <c r="R479"/>
  <c r="P481"/>
  <c r="P480"/>
  <c r="P479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5"/>
  <c r="BH445"/>
  <c r="BG445"/>
  <c r="BF445"/>
  <c r="T445"/>
  <c r="R445"/>
  <c r="P445"/>
  <c r="BI438"/>
  <c r="BH438"/>
  <c r="BG438"/>
  <c r="BF438"/>
  <c r="T438"/>
  <c r="R438"/>
  <c r="P438"/>
  <c r="BI429"/>
  <c r="BH429"/>
  <c r="BG429"/>
  <c r="BF429"/>
  <c r="T429"/>
  <c r="R429"/>
  <c r="P429"/>
  <c r="BI428"/>
  <c r="BH428"/>
  <c r="BG428"/>
  <c r="BF428"/>
  <c r="T428"/>
  <c r="R428"/>
  <c r="P428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1"/>
  <c r="BH421"/>
  <c r="BG421"/>
  <c r="BF421"/>
  <c r="T421"/>
  <c r="R421"/>
  <c r="P421"/>
  <c r="BI411"/>
  <c r="BH411"/>
  <c r="BG411"/>
  <c r="BF411"/>
  <c r="T411"/>
  <c r="R411"/>
  <c r="P411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5"/>
  <c r="BH405"/>
  <c r="BG405"/>
  <c r="BF405"/>
  <c r="T405"/>
  <c r="R405"/>
  <c r="P405"/>
  <c r="BI391"/>
  <c r="BH391"/>
  <c r="BG391"/>
  <c r="BF391"/>
  <c r="T391"/>
  <c r="R391"/>
  <c r="P391"/>
  <c r="BI387"/>
  <c r="BH387"/>
  <c r="BG387"/>
  <c r="BF387"/>
  <c r="T387"/>
  <c r="R387"/>
  <c r="P387"/>
  <c r="BI385"/>
  <c r="BH385"/>
  <c r="BG385"/>
  <c r="BF385"/>
  <c r="T385"/>
  <c r="R385"/>
  <c r="P385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44"/>
  <c r="BH344"/>
  <c r="BG344"/>
  <c r="BF344"/>
  <c r="T344"/>
  <c r="R344"/>
  <c r="P344"/>
  <c r="BI342"/>
  <c r="BH342"/>
  <c r="BG342"/>
  <c r="BF342"/>
  <c r="T342"/>
  <c r="R342"/>
  <c r="P342"/>
  <c r="BI341"/>
  <c r="BH341"/>
  <c r="BG341"/>
  <c r="BF341"/>
  <c r="T341"/>
  <c r="R341"/>
  <c r="P341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T314"/>
  <c r="R315"/>
  <c r="R314"/>
  <c r="P315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55"/>
  <c r="BH255"/>
  <c r="BG255"/>
  <c r="BF255"/>
  <c r="T255"/>
  <c r="R255"/>
  <c r="P255"/>
  <c r="BI252"/>
  <c r="BH252"/>
  <c r="BG252"/>
  <c r="BF252"/>
  <c r="T252"/>
  <c r="T251"/>
  <c r="R252"/>
  <c r="R251"/>
  <c r="P252"/>
  <c r="P251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63"/>
  <c r="BH163"/>
  <c r="BG163"/>
  <c r="BF163"/>
  <c r="T163"/>
  <c r="R163"/>
  <c r="P163"/>
  <c r="BI159"/>
  <c r="BH159"/>
  <c r="BG159"/>
  <c r="BF159"/>
  <c r="T159"/>
  <c r="R159"/>
  <c r="P159"/>
  <c r="BI158"/>
  <c r="BH158"/>
  <c r="BG158"/>
  <c r="BF158"/>
  <c r="T158"/>
  <c r="R158"/>
  <c r="P158"/>
  <c r="BI144"/>
  <c r="BH144"/>
  <c r="BG144"/>
  <c r="BF144"/>
  <c r="T144"/>
  <c r="R144"/>
  <c r="P144"/>
  <c r="BI143"/>
  <c r="BH143"/>
  <c r="BG143"/>
  <c r="BF143"/>
  <c r="T143"/>
  <c r="R143"/>
  <c r="P143"/>
  <c r="J137"/>
  <c r="F136"/>
  <c r="F134"/>
  <c r="E132"/>
  <c r="J92"/>
  <c r="F91"/>
  <c r="F89"/>
  <c r="E87"/>
  <c r="J21"/>
  <c r="E21"/>
  <c r="J91"/>
  <c r="J20"/>
  <c r="J18"/>
  <c r="E18"/>
  <c r="F137"/>
  <c r="J17"/>
  <c r="J12"/>
  <c r="J134"/>
  <c r="E7"/>
  <c r="E130"/>
  <c i="4" r="J37"/>
  <c r="J36"/>
  <c i="1" r="AY97"/>
  <c i="4" r="J35"/>
  <c i="1" r="AX97"/>
  <c i="4"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T193"/>
  <c r="R194"/>
  <c r="R193"/>
  <c r="P194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T173"/>
  <c r="R174"/>
  <c r="R173"/>
  <c r="P174"/>
  <c r="P173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J131"/>
  <c r="F130"/>
  <c r="F128"/>
  <c r="E126"/>
  <c r="J92"/>
  <c r="F91"/>
  <c r="F89"/>
  <c r="E87"/>
  <c r="J21"/>
  <c r="E21"/>
  <c r="J130"/>
  <c r="J20"/>
  <c r="J18"/>
  <c r="E18"/>
  <c r="F131"/>
  <c r="J17"/>
  <c r="J12"/>
  <c r="J89"/>
  <c r="E7"/>
  <c r="E124"/>
  <c i="3" r="J37"/>
  <c r="J36"/>
  <c i="1" r="AY96"/>
  <c i="3" r="J35"/>
  <c i="1" r="AX96"/>
  <c i="3" r="BI259"/>
  <c r="BH259"/>
  <c r="BG259"/>
  <c r="BF259"/>
  <c r="T259"/>
  <c r="T258"/>
  <c r="R259"/>
  <c r="R258"/>
  <c r="P259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T155"/>
  <c r="R156"/>
  <c r="R155"/>
  <c r="P156"/>
  <c r="P155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T131"/>
  <c r="R132"/>
  <c r="R131"/>
  <c r="P132"/>
  <c r="P131"/>
  <c r="J126"/>
  <c r="F125"/>
  <c r="F123"/>
  <c r="E121"/>
  <c r="J92"/>
  <c r="F91"/>
  <c r="F89"/>
  <c r="E87"/>
  <c r="J21"/>
  <c r="E21"/>
  <c r="J125"/>
  <c r="J20"/>
  <c r="J18"/>
  <c r="E18"/>
  <c r="F92"/>
  <c r="J17"/>
  <c r="J12"/>
  <c r="J89"/>
  <c r="E7"/>
  <c r="E119"/>
  <c i="2" r="J37"/>
  <c r="J36"/>
  <c i="1" r="AY95"/>
  <c i="2" r="J35"/>
  <c i="1" r="AX95"/>
  <c i="2"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3"/>
  <c r="BH323"/>
  <c r="BG323"/>
  <c r="BF323"/>
  <c r="T323"/>
  <c r="R323"/>
  <c r="P323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T307"/>
  <c r="R308"/>
  <c r="R307"/>
  <c r="P308"/>
  <c r="P307"/>
  <c r="BI304"/>
  <c r="BH304"/>
  <c r="BG304"/>
  <c r="BF304"/>
  <c r="T304"/>
  <c r="R304"/>
  <c r="P304"/>
  <c r="BI303"/>
  <c r="BH303"/>
  <c r="BG303"/>
  <c r="BF303"/>
  <c r="T303"/>
  <c r="R303"/>
  <c r="P303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T292"/>
  <c r="R293"/>
  <c r="R292"/>
  <c r="P293"/>
  <c r="P292"/>
  <c r="BI290"/>
  <c r="BH290"/>
  <c r="BG290"/>
  <c r="BF290"/>
  <c r="T290"/>
  <c r="T289"/>
  <c r="R290"/>
  <c r="R289"/>
  <c r="P290"/>
  <c r="P289"/>
  <c r="BI288"/>
  <c r="BH288"/>
  <c r="BG288"/>
  <c r="BF288"/>
  <c r="T288"/>
  <c r="R288"/>
  <c r="P288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55"/>
  <c r="BH255"/>
  <c r="BG255"/>
  <c r="BF255"/>
  <c r="T255"/>
  <c r="R255"/>
  <c r="P255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194"/>
  <c r="BH194"/>
  <c r="BG194"/>
  <c r="BF194"/>
  <c r="T194"/>
  <c r="R194"/>
  <c r="P194"/>
  <c r="BI179"/>
  <c r="BH179"/>
  <c r="BG179"/>
  <c r="BF179"/>
  <c r="T179"/>
  <c r="R179"/>
  <c r="P179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J129"/>
  <c r="F128"/>
  <c r="F126"/>
  <c r="E124"/>
  <c r="J92"/>
  <c r="F91"/>
  <c r="F89"/>
  <c r="E87"/>
  <c r="J21"/>
  <c r="E21"/>
  <c r="J128"/>
  <c r="J20"/>
  <c r="J18"/>
  <c r="E18"/>
  <c r="F92"/>
  <c r="J17"/>
  <c r="J12"/>
  <c r="J126"/>
  <c r="E7"/>
  <c r="E122"/>
  <c i="1" r="L90"/>
  <c r="AM90"/>
  <c r="AM89"/>
  <c r="L89"/>
  <c r="AM87"/>
  <c r="L87"/>
  <c r="L85"/>
  <c r="L84"/>
  <c i="8" r="BK131"/>
  <c r="J131"/>
  <c r="BK130"/>
  <c r="J130"/>
  <c r="BK128"/>
  <c r="J128"/>
  <c r="BK126"/>
  <c r="J126"/>
  <c r="BK124"/>
  <c r="J124"/>
  <c i="7" r="J201"/>
  <c r="BK199"/>
  <c r="J198"/>
  <c r="BK196"/>
  <c r="BK193"/>
  <c r="J189"/>
  <c r="J186"/>
  <c r="J184"/>
  <c r="J178"/>
  <c r="BK176"/>
  <c r="BK169"/>
  <c r="BK153"/>
  <c r="J145"/>
  <c r="J144"/>
  <c r="BK143"/>
  <c r="BK141"/>
  <c r="J137"/>
  <c i="6" r="BK251"/>
  <c r="J251"/>
  <c r="BK250"/>
  <c r="J249"/>
  <c r="J245"/>
  <c r="BK243"/>
  <c r="J241"/>
  <c r="J237"/>
  <c r="BK230"/>
  <c r="J229"/>
  <c r="BK228"/>
  <c r="J220"/>
  <c r="J219"/>
  <c r="J216"/>
  <c r="BK215"/>
  <c r="J214"/>
  <c r="BK212"/>
  <c r="J211"/>
  <c r="BK209"/>
  <c r="BK208"/>
  <c r="J206"/>
  <c r="BK205"/>
  <c r="J202"/>
  <c r="J201"/>
  <c r="J199"/>
  <c r="J196"/>
  <c r="BK194"/>
  <c r="BK193"/>
  <c r="BK189"/>
  <c r="BK187"/>
  <c r="BK184"/>
  <c r="BK179"/>
  <c r="J178"/>
  <c r="J177"/>
  <c r="BK176"/>
  <c r="BK173"/>
  <c r="BK172"/>
  <c r="J168"/>
  <c r="BK165"/>
  <c r="BK164"/>
  <c r="BK163"/>
  <c r="BK162"/>
  <c r="BK161"/>
  <c r="BK160"/>
  <c r="J158"/>
  <c r="J157"/>
  <c r="BK156"/>
  <c r="J153"/>
  <c r="J152"/>
  <c r="J151"/>
  <c r="BK147"/>
  <c r="J142"/>
  <c r="J141"/>
  <c r="J138"/>
  <c r="J131"/>
  <c r="BK128"/>
  <c i="5" r="BK483"/>
  <c r="J483"/>
  <c r="BK481"/>
  <c r="J481"/>
  <c r="BK457"/>
  <c r="J455"/>
  <c r="J452"/>
  <c r="BK451"/>
  <c r="J448"/>
  <c r="BK428"/>
  <c r="J426"/>
  <c r="BK425"/>
  <c r="BK424"/>
  <c r="BK421"/>
  <c r="BK408"/>
  <c r="BK371"/>
  <c r="J370"/>
  <c r="BK369"/>
  <c r="BK366"/>
  <c r="J361"/>
  <c r="J341"/>
  <c r="J331"/>
  <c r="BK329"/>
  <c r="BK328"/>
  <c r="J318"/>
  <c r="BK301"/>
  <c r="J300"/>
  <c r="BK299"/>
  <c r="BK298"/>
  <c r="BK297"/>
  <c r="J295"/>
  <c r="J293"/>
  <c r="J285"/>
  <c r="J282"/>
  <c r="BK280"/>
  <c r="BK277"/>
  <c r="BK275"/>
  <c r="BK255"/>
  <c r="BK242"/>
  <c r="J240"/>
  <c r="J223"/>
  <c r="BK222"/>
  <c r="J221"/>
  <c r="J220"/>
  <c r="BK218"/>
  <c r="J216"/>
  <c r="BK215"/>
  <c r="BK201"/>
  <c r="J199"/>
  <c r="J180"/>
  <c r="J144"/>
  <c r="BK143"/>
  <c i="4" r="J256"/>
  <c r="J255"/>
  <c r="BK254"/>
  <c r="J245"/>
  <c r="BK242"/>
  <c r="J240"/>
  <c r="BK238"/>
  <c r="BK236"/>
  <c r="BK233"/>
  <c r="J231"/>
  <c r="J230"/>
  <c r="J220"/>
  <c r="J211"/>
  <c r="BK209"/>
  <c r="BK207"/>
  <c r="J206"/>
  <c r="J204"/>
  <c r="BK203"/>
  <c r="BK201"/>
  <c r="BK194"/>
  <c r="BK192"/>
  <c r="BK190"/>
  <c r="BK189"/>
  <c r="J184"/>
  <c r="BK181"/>
  <c r="J172"/>
  <c r="BK160"/>
  <c r="BK159"/>
  <c r="BK157"/>
  <c r="J147"/>
  <c r="BK145"/>
  <c r="BK141"/>
  <c r="J140"/>
  <c i="3" r="BK257"/>
  <c r="BK256"/>
  <c r="BK254"/>
  <c r="J253"/>
  <c r="BK252"/>
  <c r="J249"/>
  <c r="BK248"/>
  <c r="J247"/>
  <c r="BK246"/>
  <c r="BK244"/>
  <c r="J242"/>
  <c r="BK241"/>
  <c r="BK240"/>
  <c r="J239"/>
  <c r="J237"/>
  <c r="J232"/>
  <c r="BK229"/>
  <c r="J224"/>
  <c r="BK221"/>
  <c r="BK220"/>
  <c r="BK219"/>
  <c r="J218"/>
  <c r="J214"/>
  <c r="J211"/>
  <c r="BK205"/>
  <c r="BK202"/>
  <c r="J201"/>
  <c r="J198"/>
  <c r="BK191"/>
  <c r="J188"/>
  <c r="BK183"/>
  <c r="J182"/>
  <c r="BK179"/>
  <c r="BK173"/>
  <c r="BK166"/>
  <c r="BK162"/>
  <c r="J160"/>
  <c r="BK156"/>
  <c r="J145"/>
  <c r="BK143"/>
  <c r="BK134"/>
  <c r="BK132"/>
  <c i="2" r="J363"/>
  <c r="J361"/>
  <c r="J353"/>
  <c r="BK352"/>
  <c r="BK350"/>
  <c r="BK341"/>
  <c r="J340"/>
  <c r="BK335"/>
  <c r="BK329"/>
  <c r="J328"/>
  <c r="J324"/>
  <c r="BK304"/>
  <c r="BK303"/>
  <c r="J297"/>
  <c r="BK295"/>
  <c r="J293"/>
  <c i="7" r="BK201"/>
  <c r="J199"/>
  <c r="J196"/>
  <c r="J190"/>
  <c r="BK189"/>
  <c r="J188"/>
  <c r="BK184"/>
  <c r="BK183"/>
  <c r="J172"/>
  <c r="BK164"/>
  <c r="J162"/>
  <c r="J154"/>
  <c r="BK150"/>
  <c r="BK148"/>
  <c r="BK147"/>
  <c i="6" r="J239"/>
  <c r="BK237"/>
  <c r="J236"/>
  <c r="J235"/>
  <c r="BK234"/>
  <c r="J231"/>
  <c r="BK229"/>
  <c r="J228"/>
  <c r="J227"/>
  <c r="BK226"/>
  <c r="BK222"/>
  <c r="BK221"/>
  <c r="J221"/>
  <c r="BK219"/>
  <c r="J218"/>
  <c r="J217"/>
  <c r="BK216"/>
  <c r="J215"/>
  <c r="BK214"/>
  <c r="J213"/>
  <c r="J210"/>
  <c r="J209"/>
  <c r="J205"/>
  <c r="J204"/>
  <c r="J203"/>
  <c r="BK202"/>
  <c r="BK201"/>
  <c r="J198"/>
  <c r="BK197"/>
  <c r="BK191"/>
  <c r="J188"/>
  <c r="J183"/>
  <c r="BK180"/>
  <c r="J179"/>
  <c r="BK177"/>
  <c r="J175"/>
  <c r="BK174"/>
  <c r="J173"/>
  <c r="J172"/>
  <c r="J171"/>
  <c r="BK169"/>
  <c r="BK168"/>
  <c r="J167"/>
  <c r="BK166"/>
  <c r="J163"/>
  <c r="J162"/>
  <c r="BK158"/>
  <c r="BK157"/>
  <c r="J155"/>
  <c r="BK154"/>
  <c r="J149"/>
  <c r="J147"/>
  <c r="BK146"/>
  <c r="J145"/>
  <c r="BK144"/>
  <c r="BK143"/>
  <c r="J139"/>
  <c r="J136"/>
  <c r="J132"/>
  <c r="BK129"/>
  <c r="J128"/>
  <c r="J127"/>
  <c r="BK126"/>
  <c r="J125"/>
  <c i="5" r="BK454"/>
  <c r="J449"/>
  <c r="J447"/>
  <c r="BK445"/>
  <c r="BK438"/>
  <c r="BK429"/>
  <c r="BK426"/>
  <c r="J425"/>
  <c r="BK423"/>
  <c r="BK411"/>
  <c r="BK409"/>
  <c r="J405"/>
  <c r="BK391"/>
  <c r="BK387"/>
  <c r="J385"/>
  <c r="J371"/>
  <c r="BK367"/>
  <c r="J365"/>
  <c r="J363"/>
  <c r="BK362"/>
  <c r="BK361"/>
  <c r="J356"/>
  <c r="J342"/>
  <c r="J327"/>
  <c r="J326"/>
  <c r="J323"/>
  <c r="BK317"/>
  <c r="J315"/>
  <c r="BK311"/>
  <c r="BK308"/>
  <c r="BK307"/>
  <c r="BK305"/>
  <c r="J304"/>
  <c r="BK302"/>
  <c r="J301"/>
  <c r="J299"/>
  <c r="J297"/>
  <c r="J296"/>
  <c r="BK290"/>
  <c r="BK289"/>
  <c r="J287"/>
  <c r="J273"/>
  <c r="J271"/>
  <c r="J252"/>
  <c r="J238"/>
  <c r="BK223"/>
  <c r="BK221"/>
  <c r="J201"/>
  <c r="BK183"/>
  <c r="J183"/>
  <c r="BK182"/>
  <c r="J182"/>
  <c r="J179"/>
  <c r="J177"/>
  <c r="BK163"/>
  <c r="J159"/>
  <c r="J158"/>
  <c r="J143"/>
  <c i="4" r="BK253"/>
  <c r="J247"/>
  <c r="BK246"/>
  <c r="BK245"/>
  <c r="J242"/>
  <c r="J241"/>
  <c r="J237"/>
  <c r="J233"/>
  <c r="J225"/>
  <c r="J221"/>
  <c r="BK220"/>
  <c r="J219"/>
  <c r="BK216"/>
  <c r="J201"/>
  <c r="BK199"/>
  <c r="J197"/>
  <c r="BK196"/>
  <c r="J194"/>
  <c r="J192"/>
  <c r="J189"/>
  <c r="J187"/>
  <c r="J185"/>
  <c r="BK178"/>
  <c r="J177"/>
  <c r="J168"/>
  <c r="BK166"/>
  <c r="BK165"/>
  <c r="BK164"/>
  <c r="J162"/>
  <c r="J160"/>
  <c r="BK156"/>
  <c r="BK151"/>
  <c r="BK148"/>
  <c r="J145"/>
  <c r="BK143"/>
  <c r="BK140"/>
  <c r="J139"/>
  <c r="BK137"/>
  <c i="3" r="J254"/>
  <c r="BK253"/>
  <c r="J252"/>
  <c r="BK231"/>
  <c r="J229"/>
  <c r="J228"/>
  <c r="BK214"/>
  <c r="J212"/>
  <c r="J206"/>
  <c r="J204"/>
  <c r="J200"/>
  <c r="J199"/>
  <c r="J196"/>
  <c r="J183"/>
  <c r="J179"/>
  <c r="J166"/>
  <c r="J159"/>
  <c r="J156"/>
  <c r="J149"/>
  <c r="BK147"/>
  <c r="BK144"/>
  <c r="J143"/>
  <c r="J139"/>
  <c r="BK135"/>
  <c r="J134"/>
  <c i="2" r="BK362"/>
  <c r="BK360"/>
  <c r="J359"/>
  <c r="BK358"/>
  <c r="J355"/>
  <c r="BK353"/>
  <c r="J352"/>
  <c r="BK351"/>
  <c r="J350"/>
  <c r="J349"/>
  <c r="BK348"/>
  <c r="BK346"/>
  <c r="BK345"/>
  <c r="J344"/>
  <c r="J343"/>
  <c r="BK342"/>
  <c r="BK340"/>
  <c r="J339"/>
  <c r="J338"/>
  <c r="J332"/>
  <c r="BK326"/>
  <c r="BK324"/>
  <c r="J323"/>
  <c r="BK313"/>
  <c r="J310"/>
  <c r="J308"/>
  <c r="J303"/>
  <c r="J300"/>
  <c r="J298"/>
  <c r="BK293"/>
  <c r="BK288"/>
  <c r="J283"/>
  <c r="BK281"/>
  <c r="BK280"/>
  <c r="J279"/>
  <c r="J255"/>
  <c r="J240"/>
  <c r="J237"/>
  <c r="BK235"/>
  <c i="7" r="BK198"/>
  <c r="BK186"/>
  <c r="J183"/>
  <c r="J181"/>
  <c r="BK162"/>
  <c r="BK154"/>
  <c r="J152"/>
  <c r="J150"/>
  <c r="J147"/>
  <c r="BK145"/>
  <c r="BK144"/>
  <c r="BK142"/>
  <c r="J142"/>
  <c r="J141"/>
  <c r="BK137"/>
  <c r="BK134"/>
  <c r="BK133"/>
  <c r="J133"/>
  <c r="BK132"/>
  <c r="J132"/>
  <c i="6" r="BK249"/>
  <c r="J248"/>
  <c r="BK246"/>
  <c r="BK245"/>
  <c r="BK244"/>
  <c r="J242"/>
  <c r="BK241"/>
  <c r="BK239"/>
  <c r="BK238"/>
  <c r="BK235"/>
  <c r="J233"/>
  <c r="J232"/>
  <c r="BK231"/>
  <c r="J230"/>
  <c r="J226"/>
  <c r="BK225"/>
  <c r="BK224"/>
  <c r="J223"/>
  <c r="BK220"/>
  <c r="BK213"/>
  <c r="BK204"/>
  <c r="BK203"/>
  <c r="BK198"/>
  <c r="J197"/>
  <c r="BK195"/>
  <c r="J193"/>
  <c r="J191"/>
  <c r="J190"/>
  <c r="J189"/>
  <c r="BK186"/>
  <c r="J185"/>
  <c r="J181"/>
  <c r="J180"/>
  <c r="J176"/>
  <c r="J174"/>
  <c r="BK171"/>
  <c r="J170"/>
  <c r="J169"/>
  <c r="J166"/>
  <c r="J160"/>
  <c r="BK159"/>
  <c r="J154"/>
  <c r="J150"/>
  <c r="BK149"/>
  <c r="J148"/>
  <c r="J146"/>
  <c r="BK145"/>
  <c r="J144"/>
  <c r="J143"/>
  <c r="BK142"/>
  <c r="BK141"/>
  <c r="BK140"/>
  <c r="BK138"/>
  <c r="J137"/>
  <c r="BK135"/>
  <c r="J134"/>
  <c r="J133"/>
  <c r="BK132"/>
  <c r="BK131"/>
  <c r="J130"/>
  <c r="J129"/>
  <c r="BK127"/>
  <c r="J126"/>
  <c i="5" r="J457"/>
  <c r="BK456"/>
  <c r="BK453"/>
  <c r="J451"/>
  <c r="J438"/>
  <c r="J428"/>
  <c r="J423"/>
  <c r="J411"/>
  <c r="J409"/>
  <c r="J408"/>
  <c r="J407"/>
  <c r="J387"/>
  <c r="BK385"/>
  <c r="BK370"/>
  <c r="J369"/>
  <c r="J367"/>
  <c r="J366"/>
  <c r="J364"/>
  <c r="BK363"/>
  <c r="J362"/>
  <c r="BK359"/>
  <c r="BK344"/>
  <c r="BK326"/>
  <c r="J322"/>
  <c r="J320"/>
  <c r="J319"/>
  <c r="J317"/>
  <c r="BK315"/>
  <c r="BK313"/>
  <c r="J312"/>
  <c r="J311"/>
  <c r="BK310"/>
  <c r="J309"/>
  <c r="J308"/>
  <c r="J307"/>
  <c r="BK306"/>
  <c r="BK303"/>
  <c r="J302"/>
  <c r="J298"/>
  <c r="BK296"/>
  <c r="BK295"/>
  <c r="BK292"/>
  <c r="J290"/>
  <c r="J284"/>
  <c r="BK282"/>
  <c r="J280"/>
  <c r="J279"/>
  <c r="J269"/>
  <c r="BK252"/>
  <c r="BK246"/>
  <c r="J242"/>
  <c r="J239"/>
  <c r="BK238"/>
  <c r="J222"/>
  <c r="J217"/>
  <c r="BK197"/>
  <c r="J163"/>
  <c r="BK159"/>
  <c i="4" r="BK257"/>
  <c r="J257"/>
  <c r="BK256"/>
  <c r="BK255"/>
  <c r="J253"/>
  <c r="BK252"/>
  <c r="BK247"/>
  <c r="J246"/>
  <c r="BK240"/>
  <c r="BK235"/>
  <c r="J234"/>
  <c r="BK231"/>
  <c r="BK230"/>
  <c r="J229"/>
  <c r="BK227"/>
  <c r="BK225"/>
  <c r="BK223"/>
  <c r="BK221"/>
  <c r="BK219"/>
  <c r="J218"/>
  <c r="BK214"/>
  <c r="BK211"/>
  <c r="J207"/>
  <c r="BK197"/>
  <c r="J196"/>
  <c r="J190"/>
  <c r="BK187"/>
  <c r="BK182"/>
  <c r="J181"/>
  <c r="J179"/>
  <c r="J178"/>
  <c r="J174"/>
  <c r="BK172"/>
  <c r="BK168"/>
  <c r="J166"/>
  <c r="J165"/>
  <c r="J164"/>
  <c r="BK162"/>
  <c r="BK161"/>
  <c r="J157"/>
  <c r="BK154"/>
  <c r="J151"/>
  <c r="J149"/>
  <c r="J148"/>
  <c r="BK147"/>
  <c r="J143"/>
  <c i="3" r="J251"/>
  <c r="BK249"/>
  <c r="BK242"/>
  <c r="J241"/>
  <c r="J240"/>
  <c r="BK232"/>
  <c r="BK223"/>
  <c r="BK222"/>
  <c r="J221"/>
  <c r="J220"/>
  <c r="J219"/>
  <c r="BK212"/>
  <c r="BK206"/>
  <c r="J205"/>
  <c r="BK200"/>
  <c r="BK188"/>
  <c r="BK187"/>
  <c r="BK182"/>
  <c r="J181"/>
  <c r="J171"/>
  <c r="BK160"/>
  <c r="BK148"/>
  <c r="J147"/>
  <c r="J146"/>
  <c r="BK139"/>
  <c r="J135"/>
  <c i="2" r="BK365"/>
  <c r="J365"/>
  <c r="BK364"/>
  <c r="J364"/>
  <c r="BK363"/>
  <c r="BK359"/>
  <c r="J358"/>
  <c r="BK344"/>
  <c r="BK343"/>
  <c r="J342"/>
  <c r="BK339"/>
  <c r="J330"/>
  <c r="J329"/>
  <c r="BK328"/>
  <c r="J326"/>
  <c r="BK323"/>
  <c r="BK310"/>
  <c r="BK308"/>
  <c r="BK300"/>
  <c r="J299"/>
  <c r="BK296"/>
  <c r="J295"/>
  <c r="J290"/>
  <c r="BK283"/>
  <c r="J280"/>
  <c r="BK279"/>
  <c r="J278"/>
  <c r="BK255"/>
  <c r="J239"/>
  <c r="J236"/>
  <c r="J233"/>
  <c r="J231"/>
  <c r="J229"/>
  <c r="BK226"/>
  <c r="BK224"/>
  <c r="J224"/>
  <c r="BK223"/>
  <c r="J221"/>
  <c r="BK220"/>
  <c r="J220"/>
  <c r="J219"/>
  <c r="BK217"/>
  <c r="BK216"/>
  <c r="J194"/>
  <c r="J179"/>
  <c r="BK169"/>
  <c r="BK168"/>
  <c r="J168"/>
  <c r="J166"/>
  <c r="BK150"/>
  <c r="J150"/>
  <c r="J148"/>
  <c r="J145"/>
  <c r="BK143"/>
  <c r="J141"/>
  <c r="BK140"/>
  <c r="BK139"/>
  <c r="J139"/>
  <c r="J136"/>
  <c r="BK135"/>
  <c i="1" r="AS94"/>
  <c i="7" r="J193"/>
  <c r="BK190"/>
  <c r="BK188"/>
  <c r="BK181"/>
  <c r="BK178"/>
  <c r="J176"/>
  <c r="BK172"/>
  <c r="J169"/>
  <c r="J164"/>
  <c r="J153"/>
  <c r="BK152"/>
  <c r="J148"/>
  <c r="J143"/>
  <c r="J134"/>
  <c i="6" r="J250"/>
  <c r="BK248"/>
  <c r="J246"/>
  <c r="J244"/>
  <c r="J243"/>
  <c r="BK242"/>
  <c r="J238"/>
  <c r="BK236"/>
  <c r="J234"/>
  <c r="BK233"/>
  <c r="BK232"/>
  <c r="BK227"/>
  <c r="J225"/>
  <c r="J224"/>
  <c r="BK223"/>
  <c r="J222"/>
  <c r="BK218"/>
  <c r="BK217"/>
  <c r="J212"/>
  <c r="BK211"/>
  <c r="BK210"/>
  <c r="J208"/>
  <c r="BK206"/>
  <c r="BK199"/>
  <c r="BK196"/>
  <c r="J195"/>
  <c r="J194"/>
  <c r="BK190"/>
  <c r="BK188"/>
  <c r="J187"/>
  <c r="J186"/>
  <c r="BK185"/>
  <c r="J184"/>
  <c r="BK183"/>
  <c r="BK181"/>
  <c r="BK178"/>
  <c r="BK175"/>
  <c r="BK170"/>
  <c r="BK167"/>
  <c r="J165"/>
  <c r="J164"/>
  <c r="J161"/>
  <c r="J159"/>
  <c r="J156"/>
  <c r="BK155"/>
  <c r="BK153"/>
  <c r="BK152"/>
  <c r="BK151"/>
  <c r="BK150"/>
  <c r="BK148"/>
  <c r="J140"/>
  <c r="BK139"/>
  <c r="BK137"/>
  <c r="BK136"/>
  <c r="J135"/>
  <c r="BK134"/>
  <c r="BK133"/>
  <c r="BK130"/>
  <c r="BK125"/>
  <c i="5" r="J456"/>
  <c r="BK455"/>
  <c r="J454"/>
  <c r="J453"/>
  <c r="BK452"/>
  <c r="BK449"/>
  <c r="BK448"/>
  <c r="BK447"/>
  <c r="J445"/>
  <c r="J429"/>
  <c r="J424"/>
  <c r="J421"/>
  <c r="BK407"/>
  <c r="BK405"/>
  <c r="J391"/>
  <c r="BK365"/>
  <c r="BK364"/>
  <c r="J359"/>
  <c r="BK356"/>
  <c r="J344"/>
  <c r="BK342"/>
  <c r="BK341"/>
  <c r="BK331"/>
  <c r="J329"/>
  <c r="J328"/>
  <c r="BK327"/>
  <c r="BK323"/>
  <c r="BK322"/>
  <c r="BK320"/>
  <c r="BK319"/>
  <c r="BK318"/>
  <c r="J313"/>
  <c r="BK312"/>
  <c r="J310"/>
  <c r="BK309"/>
  <c r="J306"/>
  <c r="J305"/>
  <c r="BK304"/>
  <c r="J303"/>
  <c r="BK300"/>
  <c r="BK293"/>
  <c r="J292"/>
  <c r="J289"/>
  <c r="BK287"/>
  <c r="BK285"/>
  <c r="BK284"/>
  <c r="BK279"/>
  <c r="J277"/>
  <c r="J275"/>
  <c r="BK273"/>
  <c r="BK271"/>
  <c r="BK269"/>
  <c r="J255"/>
  <c r="J246"/>
  <c r="BK240"/>
  <c r="BK239"/>
  <c r="BK220"/>
  <c r="J218"/>
  <c r="BK217"/>
  <c r="BK216"/>
  <c r="J215"/>
  <c r="BK199"/>
  <c r="J197"/>
  <c r="BK180"/>
  <c r="BK179"/>
  <c r="BK177"/>
  <c r="BK158"/>
  <c r="BK144"/>
  <c i="4" r="J254"/>
  <c r="J252"/>
  <c r="BK241"/>
  <c r="J238"/>
  <c r="BK237"/>
  <c r="J236"/>
  <c r="J235"/>
  <c r="BK234"/>
  <c r="BK229"/>
  <c r="J227"/>
  <c r="J223"/>
  <c r="BK218"/>
  <c r="J216"/>
  <c r="J214"/>
  <c r="J209"/>
  <c r="BK206"/>
  <c r="BK204"/>
  <c r="J203"/>
  <c r="J199"/>
  <c r="BK185"/>
  <c r="BK184"/>
  <c r="J182"/>
  <c r="BK179"/>
  <c r="BK177"/>
  <c r="BK174"/>
  <c r="J161"/>
  <c r="J159"/>
  <c r="J156"/>
  <c r="J154"/>
  <c r="BK149"/>
  <c r="J141"/>
  <c r="BK139"/>
  <c r="J137"/>
  <c i="3" r="BK259"/>
  <c r="J259"/>
  <c r="J257"/>
  <c r="J256"/>
  <c r="BK251"/>
  <c r="J248"/>
  <c r="BK247"/>
  <c r="J246"/>
  <c r="J244"/>
  <c r="BK239"/>
  <c r="BK237"/>
  <c r="J231"/>
  <c r="BK228"/>
  <c r="BK224"/>
  <c r="J223"/>
  <c r="J222"/>
  <c r="BK218"/>
  <c r="BK211"/>
  <c r="BK204"/>
  <c r="J202"/>
  <c r="BK201"/>
  <c r="BK199"/>
  <c r="BK198"/>
  <c r="BK196"/>
  <c r="J191"/>
  <c r="J187"/>
  <c r="BK181"/>
  <c r="J173"/>
  <c r="BK171"/>
  <c r="J162"/>
  <c r="BK159"/>
  <c r="BK149"/>
  <c r="J148"/>
  <c r="BK146"/>
  <c r="BK145"/>
  <c r="J144"/>
  <c r="J132"/>
  <c i="2" r="J362"/>
  <c r="BK361"/>
  <c r="J360"/>
  <c r="BK355"/>
  <c r="J351"/>
  <c r="BK349"/>
  <c r="J348"/>
  <c r="J346"/>
  <c r="J345"/>
  <c r="J341"/>
  <c r="BK338"/>
  <c r="J335"/>
  <c r="BK332"/>
  <c r="BK330"/>
  <c r="J313"/>
  <c r="J304"/>
  <c r="BK299"/>
  <c r="BK298"/>
  <c r="BK297"/>
  <c r="J296"/>
  <c r="BK290"/>
  <c r="J288"/>
  <c r="J281"/>
  <c r="BK278"/>
  <c r="BK240"/>
  <c r="BK239"/>
  <c r="BK237"/>
  <c r="BK236"/>
  <c r="J235"/>
  <c r="BK233"/>
  <c r="BK231"/>
  <c r="BK230"/>
  <c r="J230"/>
  <c r="BK229"/>
  <c r="J226"/>
  <c r="BK225"/>
  <c r="J225"/>
  <c r="J223"/>
  <c r="BK221"/>
  <c r="BK219"/>
  <c r="J217"/>
  <c r="J216"/>
  <c r="BK194"/>
  <c r="BK179"/>
  <c r="J169"/>
  <c r="BK166"/>
  <c r="BK154"/>
  <c r="J154"/>
  <c r="BK148"/>
  <c r="BK146"/>
  <c r="J146"/>
  <c r="BK145"/>
  <c r="J143"/>
  <c r="BK141"/>
  <c r="J140"/>
  <c r="BK138"/>
  <c r="J138"/>
  <c r="BK136"/>
  <c r="J135"/>
  <c l="1" r="BK137"/>
  <c r="J137"/>
  <c r="J99"/>
  <c r="BK218"/>
  <c r="J218"/>
  <c r="J100"/>
  <c r="T222"/>
  <c r="P277"/>
  <c r="R294"/>
  <c r="R291"/>
  <c r="R309"/>
  <c r="T325"/>
  <c r="R331"/>
  <c r="P347"/>
  <c r="T357"/>
  <c i="3" r="T133"/>
  <c r="T130"/>
  <c r="P142"/>
  <c r="T158"/>
  <c r="P161"/>
  <c r="T197"/>
  <c r="R230"/>
  <c r="P245"/>
  <c r="P250"/>
  <c i="4" r="R136"/>
  <c r="P153"/>
  <c r="P163"/>
  <c r="BK180"/>
  <c r="J180"/>
  <c r="J104"/>
  <c r="BK188"/>
  <c r="J188"/>
  <c r="J105"/>
  <c r="R195"/>
  <c r="R198"/>
  <c r="P205"/>
  <c r="T208"/>
  <c r="R222"/>
  <c r="P228"/>
  <c r="P239"/>
  <c r="P251"/>
  <c i="5" r="R142"/>
  <c r="T200"/>
  <c r="T237"/>
  <c r="R254"/>
  <c r="BK283"/>
  <c r="J283"/>
  <c r="J104"/>
  <c r="BK288"/>
  <c r="J288"/>
  <c r="J105"/>
  <c r="T288"/>
  <c r="P291"/>
  <c r="T294"/>
  <c r="BK325"/>
  <c r="J325"/>
  <c r="J110"/>
  <c r="BK330"/>
  <c r="J330"/>
  <c r="J111"/>
  <c r="BK343"/>
  <c r="J343"/>
  <c r="J112"/>
  <c r="BK360"/>
  <c r="J360"/>
  <c r="J113"/>
  <c r="BK368"/>
  <c r="J368"/>
  <c r="J114"/>
  <c r="BK410"/>
  <c r="J410"/>
  <c r="J115"/>
  <c r="BK427"/>
  <c r="J427"/>
  <c r="J116"/>
  <c i="7" r="R192"/>
  <c i="2" r="BK134"/>
  <c r="R134"/>
  <c r="T137"/>
  <c r="R218"/>
  <c r="R222"/>
  <c r="R277"/>
  <c r="BK294"/>
  <c r="J294"/>
  <c r="J106"/>
  <c r="BK309"/>
  <c r="J309"/>
  <c r="J108"/>
  <c r="BK325"/>
  <c r="J325"/>
  <c r="J109"/>
  <c r="BK331"/>
  <c r="J331"/>
  <c r="J110"/>
  <c r="BK347"/>
  <c r="J347"/>
  <c r="J111"/>
  <c r="BK357"/>
  <c r="J357"/>
  <c r="J112"/>
  <c i="3" r="R133"/>
  <c r="R130"/>
  <c r="T142"/>
  <c r="P158"/>
  <c r="R161"/>
  <c r="P197"/>
  <c r="T230"/>
  <c r="R245"/>
  <c r="T250"/>
  <c i="4" r="P136"/>
  <c r="P135"/>
  <c r="T153"/>
  <c r="R163"/>
  <c r="R176"/>
  <c r="R180"/>
  <c r="P188"/>
  <c r="P195"/>
  <c r="BK205"/>
  <c r="J205"/>
  <c r="J109"/>
  <c r="R205"/>
  <c r="P208"/>
  <c r="T222"/>
  <c r="R228"/>
  <c r="T239"/>
  <c r="R251"/>
  <c i="5" r="P142"/>
  <c r="R200"/>
  <c r="R237"/>
  <c r="BK254"/>
  <c r="J254"/>
  <c r="J103"/>
  <c r="R283"/>
  <c r="BK291"/>
  <c r="J291"/>
  <c r="J106"/>
  <c r="R291"/>
  <c r="P294"/>
  <c r="P316"/>
  <c r="T325"/>
  <c r="R330"/>
  <c r="P343"/>
  <c r="R360"/>
  <c r="P368"/>
  <c r="T410"/>
  <c r="T427"/>
  <c i="6" r="P124"/>
  <c r="R124"/>
  <c r="BK182"/>
  <c r="J182"/>
  <c r="J98"/>
  <c r="P182"/>
  <c r="R182"/>
  <c r="T182"/>
  <c r="BK192"/>
  <c r="J192"/>
  <c r="J99"/>
  <c r="P192"/>
  <c r="R192"/>
  <c r="T192"/>
  <c r="BK200"/>
  <c r="J200"/>
  <c r="J100"/>
  <c r="P200"/>
  <c r="R200"/>
  <c r="T200"/>
  <c r="BK207"/>
  <c r="J207"/>
  <c r="J101"/>
  <c r="P207"/>
  <c r="T207"/>
  <c r="P240"/>
  <c r="R240"/>
  <c r="BK247"/>
  <c r="J247"/>
  <c r="J103"/>
  <c r="P247"/>
  <c r="R247"/>
  <c r="T247"/>
  <c i="7" r="R131"/>
  <c i="2" r="T134"/>
  <c r="P137"/>
  <c r="T218"/>
  <c r="BK222"/>
  <c r="J222"/>
  <c r="J101"/>
  <c r="BK277"/>
  <c r="J277"/>
  <c r="J102"/>
  <c r="T294"/>
  <c r="T291"/>
  <c r="T309"/>
  <c r="R325"/>
  <c r="T331"/>
  <c r="T347"/>
  <c r="R357"/>
  <c i="3" r="P133"/>
  <c r="P130"/>
  <c r="R142"/>
  <c r="R158"/>
  <c r="T161"/>
  <c r="R197"/>
  <c r="P230"/>
  <c r="BK250"/>
  <c r="J250"/>
  <c r="J108"/>
  <c i="4" r="BK136"/>
  <c r="J136"/>
  <c r="J98"/>
  <c r="BK153"/>
  <c r="J153"/>
  <c r="J99"/>
  <c r="BK163"/>
  <c r="J163"/>
  <c r="J100"/>
  <c r="BK176"/>
  <c r="T176"/>
  <c r="T180"/>
  <c r="R188"/>
  <c r="T195"/>
  <c r="P198"/>
  <c r="T205"/>
  <c r="R208"/>
  <c r="BK228"/>
  <c r="J228"/>
  <c r="J112"/>
  <c r="BK239"/>
  <c r="J239"/>
  <c r="J113"/>
  <c r="BK251"/>
  <c r="J251"/>
  <c r="J114"/>
  <c i="5" r="T142"/>
  <c r="T141"/>
  <c r="BK200"/>
  <c r="J200"/>
  <c r="J99"/>
  <c r="BK237"/>
  <c r="J237"/>
  <c r="J100"/>
  <c r="T254"/>
  <c r="T283"/>
  <c r="R288"/>
  <c r="T291"/>
  <c r="R294"/>
  <c r="R316"/>
  <c r="P325"/>
  <c r="T330"/>
  <c r="T343"/>
  <c r="T360"/>
  <c r="T368"/>
  <c r="R410"/>
  <c r="P427"/>
  <c i="7" r="T131"/>
  <c r="P146"/>
  <c r="T146"/>
  <c i="2" r="P134"/>
  <c r="R137"/>
  <c r="P218"/>
  <c r="P222"/>
  <c r="T277"/>
  <c r="P294"/>
  <c r="P291"/>
  <c r="P309"/>
  <c r="P325"/>
  <c r="P331"/>
  <c r="R347"/>
  <c r="P357"/>
  <c i="3" r="BK133"/>
  <c r="J133"/>
  <c r="J99"/>
  <c r="BK142"/>
  <c r="J142"/>
  <c r="J100"/>
  <c r="BK158"/>
  <c r="BK161"/>
  <c r="J161"/>
  <c r="J104"/>
  <c r="BK197"/>
  <c r="J197"/>
  <c r="J105"/>
  <c r="BK230"/>
  <c r="J230"/>
  <c r="J106"/>
  <c r="BK245"/>
  <c r="J245"/>
  <c r="J107"/>
  <c r="T245"/>
  <c r="R250"/>
  <c i="4" r="T136"/>
  <c r="T135"/>
  <c r="R153"/>
  <c r="T163"/>
  <c r="P176"/>
  <c r="P180"/>
  <c r="T188"/>
  <c r="BK195"/>
  <c r="J195"/>
  <c r="J107"/>
  <c r="BK198"/>
  <c r="J198"/>
  <c r="J108"/>
  <c r="T198"/>
  <c r="BK208"/>
  <c r="J208"/>
  <c r="J110"/>
  <c r="BK222"/>
  <c r="J222"/>
  <c r="J111"/>
  <c r="P222"/>
  <c r="T228"/>
  <c r="R239"/>
  <c r="T251"/>
  <c i="5" r="BK142"/>
  <c r="J142"/>
  <c r="J98"/>
  <c r="P200"/>
  <c r="P237"/>
  <c r="P254"/>
  <c r="P283"/>
  <c r="P288"/>
  <c r="BK294"/>
  <c r="J294"/>
  <c r="J107"/>
  <c r="BK316"/>
  <c r="J316"/>
  <c r="J109"/>
  <c r="T316"/>
  <c r="R325"/>
  <c r="P330"/>
  <c r="R343"/>
  <c r="P360"/>
  <c r="R368"/>
  <c r="P410"/>
  <c r="R427"/>
  <c i="6" r="BK124"/>
  <c r="J124"/>
  <c r="J97"/>
  <c r="T124"/>
  <c r="R207"/>
  <c r="BK240"/>
  <c r="J240"/>
  <c r="J102"/>
  <c r="T240"/>
  <c i="7" r="BK131"/>
  <c r="J131"/>
  <c r="J98"/>
  <c r="P131"/>
  <c r="BK146"/>
  <c r="J146"/>
  <c r="J99"/>
  <c r="R146"/>
  <c r="BK151"/>
  <c r="J151"/>
  <c r="J100"/>
  <c r="P151"/>
  <c r="R151"/>
  <c r="T151"/>
  <c r="BK175"/>
  <c r="J175"/>
  <c r="J102"/>
  <c r="P175"/>
  <c r="R175"/>
  <c r="T175"/>
  <c r="BK182"/>
  <c r="J182"/>
  <c r="J104"/>
  <c r="P182"/>
  <c r="R182"/>
  <c r="T182"/>
  <c r="BK187"/>
  <c r="J187"/>
  <c r="J105"/>
  <c r="P187"/>
  <c r="R187"/>
  <c r="T187"/>
  <c r="BK192"/>
  <c r="J192"/>
  <c r="J107"/>
  <c r="P192"/>
  <c r="T192"/>
  <c r="BK197"/>
  <c r="J197"/>
  <c r="J108"/>
  <c r="P197"/>
  <c r="R197"/>
  <c r="T197"/>
  <c i="8" r="BK129"/>
  <c r="J129"/>
  <c r="J101"/>
  <c r="P129"/>
  <c r="P122"/>
  <c r="P121"/>
  <c i="1" r="AU101"/>
  <c i="8" r="R129"/>
  <c r="R122"/>
  <c r="R121"/>
  <c r="T129"/>
  <c r="T122"/>
  <c r="T121"/>
  <c i="2" r="E85"/>
  <c r="J89"/>
  <c r="J91"/>
  <c r="F129"/>
  <c r="BE136"/>
  <c r="BE139"/>
  <c r="BE143"/>
  <c r="BE148"/>
  <c r="BE166"/>
  <c r="BE179"/>
  <c r="BE217"/>
  <c r="BE220"/>
  <c r="BE226"/>
  <c r="BE231"/>
  <c r="BE236"/>
  <c r="BE237"/>
  <c r="BE239"/>
  <c r="BE240"/>
  <c r="BE278"/>
  <c r="BE279"/>
  <c r="BE280"/>
  <c r="BE288"/>
  <c r="BE290"/>
  <c r="BE295"/>
  <c r="BE324"/>
  <c r="BE326"/>
  <c r="BE339"/>
  <c r="BE341"/>
  <c r="BE358"/>
  <c r="BK292"/>
  <c r="J292"/>
  <c r="J105"/>
  <c r="BK307"/>
  <c r="J307"/>
  <c r="J107"/>
  <c i="3" r="E85"/>
  <c r="J91"/>
  <c r="BE134"/>
  <c r="BE156"/>
  <c r="BE179"/>
  <c r="BE182"/>
  <c r="BE191"/>
  <c r="BE205"/>
  <c r="BE206"/>
  <c r="BE211"/>
  <c r="BE220"/>
  <c r="BE229"/>
  <c r="BE231"/>
  <c r="BE232"/>
  <c r="BE249"/>
  <c r="BE252"/>
  <c r="BE253"/>
  <c r="BE257"/>
  <c r="BE259"/>
  <c i="4" r="F92"/>
  <c r="J128"/>
  <c r="BE140"/>
  <c r="BE145"/>
  <c r="BE147"/>
  <c r="BE148"/>
  <c r="BE154"/>
  <c r="BE165"/>
  <c r="BE168"/>
  <c r="BE187"/>
  <c r="BE189"/>
  <c r="BE190"/>
  <c r="BE192"/>
  <c r="BE194"/>
  <c r="BE201"/>
  <c r="BE209"/>
  <c r="BE219"/>
  <c r="BE220"/>
  <c r="BE230"/>
  <c r="BE233"/>
  <c r="BE245"/>
  <c r="BE253"/>
  <c r="BK193"/>
  <c r="J193"/>
  <c r="J106"/>
  <c i="5" r="J89"/>
  <c r="J136"/>
  <c r="BE222"/>
  <c r="BE223"/>
  <c r="BE246"/>
  <c r="BE289"/>
  <c r="BE296"/>
  <c r="BE297"/>
  <c r="BE298"/>
  <c r="BE307"/>
  <c r="BE315"/>
  <c r="BE326"/>
  <c r="BE361"/>
  <c r="BE366"/>
  <c r="BE367"/>
  <c r="BE369"/>
  <c r="BE370"/>
  <c r="BE371"/>
  <c r="BE385"/>
  <c r="BE408"/>
  <c r="BE426"/>
  <c i="6" r="J91"/>
  <c r="E113"/>
  <c r="BE126"/>
  <c r="BE128"/>
  <c r="BE131"/>
  <c r="BE139"/>
  <c r="BE142"/>
  <c r="BE144"/>
  <c r="BE145"/>
  <c r="BE158"/>
  <c r="BE166"/>
  <c r="BE168"/>
  <c r="BE169"/>
  <c r="BE173"/>
  <c r="BE175"/>
  <c r="BE179"/>
  <c r="BE180"/>
  <c r="BE189"/>
  <c r="BE193"/>
  <c r="BE194"/>
  <c r="BE196"/>
  <c r="BE198"/>
  <c r="BE202"/>
  <c r="BE213"/>
  <c r="BE219"/>
  <c r="BE224"/>
  <c r="BE228"/>
  <c r="BE229"/>
  <c r="BE230"/>
  <c r="BE231"/>
  <c r="BE241"/>
  <c r="BE243"/>
  <c r="BE246"/>
  <c r="BE248"/>
  <c r="BE250"/>
  <c i="7" r="BE132"/>
  <c r="BE137"/>
  <c r="BE142"/>
  <c r="BE144"/>
  <c r="BE150"/>
  <c r="BE153"/>
  <c r="BE154"/>
  <c r="BE181"/>
  <c r="BE183"/>
  <c r="BE184"/>
  <c r="BE196"/>
  <c i="2" r="BE135"/>
  <c r="BE138"/>
  <c r="BE140"/>
  <c r="BE141"/>
  <c r="BE145"/>
  <c r="BE146"/>
  <c r="BE150"/>
  <c r="BE154"/>
  <c r="BE168"/>
  <c r="BE169"/>
  <c r="BE194"/>
  <c r="BE216"/>
  <c r="BE219"/>
  <c r="BE221"/>
  <c r="BE223"/>
  <c r="BE224"/>
  <c r="BE225"/>
  <c r="BE229"/>
  <c r="BE230"/>
  <c r="BE233"/>
  <c r="BE235"/>
  <c r="BE255"/>
  <c r="BE281"/>
  <c r="BE297"/>
  <c r="BE304"/>
  <c r="BE313"/>
  <c r="BE335"/>
  <c r="BE340"/>
  <c r="BE345"/>
  <c r="BE346"/>
  <c r="BE348"/>
  <c r="BE349"/>
  <c r="BE350"/>
  <c r="BE351"/>
  <c r="BE352"/>
  <c r="BE353"/>
  <c r="BE360"/>
  <c r="BE361"/>
  <c r="BE362"/>
  <c r="BE363"/>
  <c r="BE364"/>
  <c r="BE365"/>
  <c i="3" r="J123"/>
  <c r="F126"/>
  <c r="BE132"/>
  <c r="BE143"/>
  <c r="BE144"/>
  <c r="BE162"/>
  <c r="BE173"/>
  <c r="BE183"/>
  <c r="BE201"/>
  <c r="BE202"/>
  <c r="BE204"/>
  <c r="BE212"/>
  <c r="BE218"/>
  <c r="BE224"/>
  <c r="BE228"/>
  <c r="BE237"/>
  <c r="BE254"/>
  <c r="BK131"/>
  <c i="4" r="E85"/>
  <c r="J91"/>
  <c r="BE139"/>
  <c r="BE156"/>
  <c r="BE159"/>
  <c r="BE160"/>
  <c r="BE184"/>
  <c r="BE185"/>
  <c r="BE199"/>
  <c r="BE203"/>
  <c r="BE204"/>
  <c r="BE206"/>
  <c r="BE207"/>
  <c r="BE237"/>
  <c r="BE240"/>
  <c r="BE242"/>
  <c r="BE255"/>
  <c r="BE256"/>
  <c r="BE257"/>
  <c i="5" r="F92"/>
  <c r="BE143"/>
  <c r="BE144"/>
  <c r="BE159"/>
  <c r="BE177"/>
  <c r="BE179"/>
  <c r="BE199"/>
  <c r="BE201"/>
  <c r="BE221"/>
  <c r="BE240"/>
  <c r="BE269"/>
  <c r="BE271"/>
  <c r="BE273"/>
  <c r="BE277"/>
  <c r="BE280"/>
  <c r="BE284"/>
  <c r="BE287"/>
  <c r="BE301"/>
  <c r="BE302"/>
  <c r="BE304"/>
  <c r="BE327"/>
  <c r="BE331"/>
  <c r="BE391"/>
  <c r="BE409"/>
  <c r="BE411"/>
  <c r="BE423"/>
  <c r="BE425"/>
  <c r="BE428"/>
  <c r="BE429"/>
  <c r="BE445"/>
  <c r="BE454"/>
  <c r="BK314"/>
  <c r="J314"/>
  <c r="J108"/>
  <c i="6" r="F92"/>
  <c r="BE127"/>
  <c r="BE130"/>
  <c r="BE136"/>
  <c r="BE154"/>
  <c r="BE157"/>
  <c r="BE161"/>
  <c r="BE162"/>
  <c r="BE164"/>
  <c r="BE165"/>
  <c r="BE171"/>
  <c r="BE172"/>
  <c r="BE174"/>
  <c r="BE177"/>
  <c r="BE185"/>
  <c r="BE195"/>
  <c r="BE197"/>
  <c r="BE201"/>
  <c r="BE205"/>
  <c r="BE208"/>
  <c r="BE209"/>
  <c r="BE212"/>
  <c r="BE214"/>
  <c r="BE215"/>
  <c r="BE216"/>
  <c r="BE217"/>
  <c r="BE226"/>
  <c r="BE234"/>
  <c r="BE237"/>
  <c r="BE244"/>
  <c r="BE245"/>
  <c i="7" r="E85"/>
  <c r="J89"/>
  <c r="J91"/>
  <c r="F92"/>
  <c r="BE133"/>
  <c r="BE134"/>
  <c r="BE141"/>
  <c r="BE143"/>
  <c r="BE148"/>
  <c r="BE164"/>
  <c r="BE169"/>
  <c r="BE188"/>
  <c r="BE193"/>
  <c i="8" r="J89"/>
  <c i="2" r="BE283"/>
  <c r="BE293"/>
  <c r="BE299"/>
  <c r="BE300"/>
  <c r="BE303"/>
  <c r="BE328"/>
  <c r="BE329"/>
  <c r="BK289"/>
  <c r="J289"/>
  <c r="J103"/>
  <c i="3" r="BE145"/>
  <c r="BE146"/>
  <c r="BE149"/>
  <c r="BE159"/>
  <c r="BE160"/>
  <c r="BE166"/>
  <c r="BE171"/>
  <c r="BE181"/>
  <c r="BE187"/>
  <c r="BE196"/>
  <c r="BE198"/>
  <c r="BE200"/>
  <c r="BE214"/>
  <c r="BE219"/>
  <c r="BE221"/>
  <c r="BE223"/>
  <c r="BE239"/>
  <c r="BE240"/>
  <c r="BE241"/>
  <c r="BE242"/>
  <c r="BE244"/>
  <c r="BE246"/>
  <c r="BE247"/>
  <c r="BE248"/>
  <c r="BE251"/>
  <c r="BE256"/>
  <c r="BK258"/>
  <c r="J258"/>
  <c r="J109"/>
  <c i="4" r="BE141"/>
  <c r="BE143"/>
  <c r="BE149"/>
  <c r="BE151"/>
  <c r="BE157"/>
  <c r="BE172"/>
  <c r="BE174"/>
  <c r="BE179"/>
  <c r="BE181"/>
  <c r="BE182"/>
  <c r="BE211"/>
  <c r="BE214"/>
  <c r="BE216"/>
  <c r="BE223"/>
  <c r="BE227"/>
  <c r="BE229"/>
  <c r="BE231"/>
  <c r="BE235"/>
  <c r="BE236"/>
  <c r="BE238"/>
  <c r="BE252"/>
  <c r="BE254"/>
  <c r="BK173"/>
  <c r="J173"/>
  <c r="J101"/>
  <c i="5" r="E85"/>
  <c r="BE180"/>
  <c r="BE182"/>
  <c r="BE183"/>
  <c r="BE197"/>
  <c r="BE215"/>
  <c r="BE216"/>
  <c r="BE217"/>
  <c r="BE218"/>
  <c r="BE220"/>
  <c r="BE239"/>
  <c r="BE242"/>
  <c r="BE255"/>
  <c r="BE275"/>
  <c r="BE282"/>
  <c r="BE293"/>
  <c r="BE295"/>
  <c r="BE299"/>
  <c r="BE300"/>
  <c r="BE303"/>
  <c r="BE306"/>
  <c r="BE309"/>
  <c r="BE312"/>
  <c r="BE318"/>
  <c r="BE320"/>
  <c r="BE322"/>
  <c r="BE328"/>
  <c r="BE329"/>
  <c r="BE359"/>
  <c r="BE365"/>
  <c r="BE407"/>
  <c r="BE421"/>
  <c r="BE424"/>
  <c r="BE448"/>
  <c r="BE451"/>
  <c r="BE452"/>
  <c r="BK251"/>
  <c r="J251"/>
  <c r="J101"/>
  <c r="BK480"/>
  <c r="J480"/>
  <c r="J119"/>
  <c r="BK482"/>
  <c r="J482"/>
  <c r="J120"/>
  <c i="6" r="J117"/>
  <c r="BE133"/>
  <c r="BE134"/>
  <c r="BE137"/>
  <c r="BE140"/>
  <c r="BE143"/>
  <c r="BE146"/>
  <c r="BE150"/>
  <c r="BE151"/>
  <c r="BE152"/>
  <c r="BE155"/>
  <c r="BE156"/>
  <c r="BE160"/>
  <c r="BE163"/>
  <c r="BE176"/>
  <c r="BE181"/>
  <c r="BE186"/>
  <c r="BE191"/>
  <c r="BE199"/>
  <c r="BE206"/>
  <c r="BE210"/>
  <c r="BE220"/>
  <c r="BE221"/>
  <c r="BE223"/>
  <c r="BE225"/>
  <c r="BE232"/>
  <c r="BE233"/>
  <c r="BE238"/>
  <c i="7" r="BE152"/>
  <c r="BE162"/>
  <c r="BE172"/>
  <c r="BE176"/>
  <c r="BE186"/>
  <c r="BE198"/>
  <c i="8" r="BE126"/>
  <c i="2" r="BE296"/>
  <c r="BE298"/>
  <c r="BE308"/>
  <c r="BE310"/>
  <c r="BE323"/>
  <c r="BE330"/>
  <c r="BE332"/>
  <c r="BE338"/>
  <c r="BE342"/>
  <c r="BE343"/>
  <c r="BE344"/>
  <c r="BE355"/>
  <c r="BE359"/>
  <c i="3" r="BE135"/>
  <c r="BE139"/>
  <c r="BE147"/>
  <c r="BE148"/>
  <c r="BE188"/>
  <c r="BE199"/>
  <c r="BE222"/>
  <c r="BK155"/>
  <c r="J155"/>
  <c r="J101"/>
  <c i="4" r="BE137"/>
  <c r="BE161"/>
  <c r="BE162"/>
  <c r="BE164"/>
  <c r="BE166"/>
  <c r="BE177"/>
  <c r="BE178"/>
  <c r="BE196"/>
  <c r="BE197"/>
  <c r="BE218"/>
  <c r="BE221"/>
  <c r="BE225"/>
  <c r="BE234"/>
  <c r="BE241"/>
  <c r="BE246"/>
  <c r="BE247"/>
  <c i="5" r="BE158"/>
  <c r="BE163"/>
  <c r="BE238"/>
  <c r="BE252"/>
  <c r="BE279"/>
  <c r="BE285"/>
  <c r="BE290"/>
  <c r="BE292"/>
  <c r="BE305"/>
  <c r="BE308"/>
  <c r="BE310"/>
  <c r="BE311"/>
  <c r="BE313"/>
  <c r="BE317"/>
  <c r="BE319"/>
  <c r="BE323"/>
  <c r="BE341"/>
  <c r="BE342"/>
  <c r="BE344"/>
  <c r="BE356"/>
  <c r="BE362"/>
  <c r="BE363"/>
  <c r="BE364"/>
  <c r="BE387"/>
  <c r="BE405"/>
  <c r="BE438"/>
  <c r="BE447"/>
  <c r="BE449"/>
  <c r="BE453"/>
  <c r="BE455"/>
  <c r="BE456"/>
  <c r="BE457"/>
  <c r="BE481"/>
  <c r="BE483"/>
  <c i="6" r="BE125"/>
  <c r="BE129"/>
  <c r="BE132"/>
  <c r="BE135"/>
  <c r="BE138"/>
  <c r="BE141"/>
  <c r="BE147"/>
  <c r="BE148"/>
  <c r="BE149"/>
  <c r="BE153"/>
  <c r="BE159"/>
  <c r="BE167"/>
  <c r="BE170"/>
  <c r="BE178"/>
  <c r="BE183"/>
  <c r="BE184"/>
  <c r="BE187"/>
  <c r="BE188"/>
  <c r="BE190"/>
  <c r="BE203"/>
  <c r="BE204"/>
  <c r="BE211"/>
  <c r="BE218"/>
  <c r="BE222"/>
  <c r="BE227"/>
  <c r="BE235"/>
  <c r="BE236"/>
  <c r="BE239"/>
  <c r="BE242"/>
  <c r="BE249"/>
  <c r="BE251"/>
  <c i="7" r="BE145"/>
  <c r="BE147"/>
  <c r="BE178"/>
  <c r="BE189"/>
  <c r="BE190"/>
  <c r="BE199"/>
  <c r="BE201"/>
  <c r="BK171"/>
  <c r="J171"/>
  <c r="J101"/>
  <c r="BK180"/>
  <c r="J180"/>
  <c r="J103"/>
  <c r="BK200"/>
  <c r="J200"/>
  <c r="J109"/>
  <c i="8" r="E85"/>
  <c r="J91"/>
  <c r="F92"/>
  <c r="BE124"/>
  <c r="BE128"/>
  <c r="BE130"/>
  <c r="BE131"/>
  <c r="BK123"/>
  <c r="J123"/>
  <c r="J98"/>
  <c r="BK125"/>
  <c r="J125"/>
  <c r="J99"/>
  <c r="BK127"/>
  <c r="J127"/>
  <c r="J100"/>
  <c i="4" r="F35"/>
  <c i="1" r="BB97"/>
  <c i="6" r="F35"/>
  <c i="1" r="BB99"/>
  <c i="5" r="F34"/>
  <c i="1" r="BA98"/>
  <c i="2" r="F34"/>
  <c i="1" r="BA95"/>
  <c i="3" r="J34"/>
  <c i="1" r="AW96"/>
  <c i="4" r="F34"/>
  <c i="1" r="BA97"/>
  <c i="5" r="F36"/>
  <c i="1" r="BC98"/>
  <c i="8" r="F36"/>
  <c i="1" r="BC101"/>
  <c i="3" r="F37"/>
  <c i="1" r="BD96"/>
  <c i="5" r="F35"/>
  <c i="1" r="BB98"/>
  <c i="4" r="J34"/>
  <c i="1" r="AW97"/>
  <c i="6" r="F36"/>
  <c i="1" r="BC99"/>
  <c i="2" r="F37"/>
  <c i="1" r="BD95"/>
  <c i="4" r="F36"/>
  <c i="1" r="BC97"/>
  <c i="4" r="F37"/>
  <c i="1" r="BD97"/>
  <c i="7" r="F34"/>
  <c i="1" r="BA100"/>
  <c i="8" r="F34"/>
  <c i="1" r="BA101"/>
  <c i="7" r="J34"/>
  <c i="1" r="AW100"/>
  <c i="6" r="J34"/>
  <c i="1" r="AW99"/>
  <c i="7" r="F35"/>
  <c i="1" r="BB100"/>
  <c i="3" r="F34"/>
  <c i="1" r="BA96"/>
  <c i="5" r="J34"/>
  <c i="1" r="AW98"/>
  <c i="7" r="F36"/>
  <c i="1" r="BC100"/>
  <c i="6" r="F37"/>
  <c i="1" r="BD99"/>
  <c i="8" r="F35"/>
  <c i="1" r="BB101"/>
  <c i="8" r="F37"/>
  <c i="1" r="BD101"/>
  <c i="2" r="F36"/>
  <c i="1" r="BC95"/>
  <c i="2" r="J34"/>
  <c i="1" r="AW95"/>
  <c i="3" r="F36"/>
  <c i="1" r="BC96"/>
  <c i="5" r="F37"/>
  <c i="1" r="BD98"/>
  <c i="3" r="F35"/>
  <c i="1" r="BB96"/>
  <c i="2" r="F35"/>
  <c i="1" r="BB95"/>
  <c i="6" r="F34"/>
  <c i="1" r="BA99"/>
  <c i="7" r="F37"/>
  <c i="1" r="BD100"/>
  <c i="8" r="J34"/>
  <c i="1" r="AW101"/>
  <c i="6" l="1" r="T123"/>
  <c i="5" r="P253"/>
  <c i="4" r="P175"/>
  <c r="T175"/>
  <c i="2" r="T133"/>
  <c r="T132"/>
  <c i="6" r="R123"/>
  <c i="7" r="R191"/>
  <c i="5" r="R141"/>
  <c i="7" r="P191"/>
  <c i="4" r="T134"/>
  <c i="5" r="P141"/>
  <c r="P140"/>
  <c i="1" r="AU98"/>
  <c i="4" r="P134"/>
  <c i="1" r="AU97"/>
  <c i="5" r="R253"/>
  <c i="4" r="R135"/>
  <c i="7" r="P130"/>
  <c r="P129"/>
  <c i="1" r="AU100"/>
  <c i="3" r="BK157"/>
  <c r="J157"/>
  <c r="J102"/>
  <c i="2" r="P133"/>
  <c r="P132"/>
  <c i="1" r="AU95"/>
  <c i="7" r="T130"/>
  <c i="5" r="T253"/>
  <c i="2" r="R133"/>
  <c r="R132"/>
  <c r="BK133"/>
  <c r="J133"/>
  <c r="J97"/>
  <c i="3" r="BK130"/>
  <c r="J130"/>
  <c r="J97"/>
  <c i="7" r="T191"/>
  <c i="5" r="T140"/>
  <c i="4" r="BK175"/>
  <c r="J175"/>
  <c r="J102"/>
  <c i="3" r="R157"/>
  <c r="R129"/>
  <c i="7" r="R130"/>
  <c r="R129"/>
  <c i="6" r="P123"/>
  <c i="1" r="AU99"/>
  <c i="4" r="R175"/>
  <c i="3" r="P157"/>
  <c r="P129"/>
  <c i="1" r="AU96"/>
  <c i="3" r="T157"/>
  <c r="T129"/>
  <c i="2" r="J134"/>
  <c r="J98"/>
  <c i="3" r="J158"/>
  <c r="J103"/>
  <c i="4" r="J176"/>
  <c r="J103"/>
  <c i="5" r="BK479"/>
  <c r="J479"/>
  <c r="J118"/>
  <c i="2" r="BK291"/>
  <c r="J291"/>
  <c r="J104"/>
  <c i="4" r="BK135"/>
  <c r="J135"/>
  <c r="J97"/>
  <c i="5" r="BK253"/>
  <c r="J253"/>
  <c r="J102"/>
  <c i="6" r="BK123"/>
  <c r="J123"/>
  <c r="J96"/>
  <c i="7" r="BK130"/>
  <c r="J130"/>
  <c r="J97"/>
  <c i="3" r="J131"/>
  <c r="J98"/>
  <c i="5" r="BK141"/>
  <c r="BK140"/>
  <c r="J140"/>
  <c r="J96"/>
  <c i="7" r="BK191"/>
  <c r="J191"/>
  <c r="J106"/>
  <c i="8" r="BK122"/>
  <c r="J122"/>
  <c r="J97"/>
  <c i="1" r="BB94"/>
  <c r="AX94"/>
  <c i="4" r="F33"/>
  <c i="1" r="AZ97"/>
  <c i="6" r="J33"/>
  <c i="1" r="AV99"/>
  <c r="AT99"/>
  <c i="7" r="F33"/>
  <c i="1" r="AZ100"/>
  <c i="7" r="J33"/>
  <c i="1" r="AV100"/>
  <c r="AT100"/>
  <c i="8" r="F33"/>
  <c i="1" r="AZ101"/>
  <c i="2" r="F33"/>
  <c i="1" r="AZ95"/>
  <c r="BA94"/>
  <c r="AW94"/>
  <c r="AK30"/>
  <c r="BC94"/>
  <c r="W32"/>
  <c i="3" r="J33"/>
  <c i="1" r="AV96"/>
  <c r="AT96"/>
  <c i="5" r="J33"/>
  <c i="1" r="AV98"/>
  <c r="AT98"/>
  <c r="BD94"/>
  <c r="W33"/>
  <c i="5" r="F33"/>
  <c i="1" r="AZ98"/>
  <c i="6" r="F33"/>
  <c i="1" r="AZ99"/>
  <c i="2" r="J33"/>
  <c i="1" r="AV95"/>
  <c r="AT95"/>
  <c i="4" r="J33"/>
  <c i="1" r="AV97"/>
  <c r="AT97"/>
  <c i="3" r="F33"/>
  <c i="1" r="AZ96"/>
  <c i="8" r="J33"/>
  <c i="1" r="AV101"/>
  <c r="AT101"/>
  <c i="7" l="1" r="T129"/>
  <c i="4" r="R134"/>
  <c i="5" r="R140"/>
  <c i="2" r="BK132"/>
  <c r="J132"/>
  <c i="3" r="BK129"/>
  <c r="J129"/>
  <c r="J96"/>
  <c i="4" r="BK134"/>
  <c r="J134"/>
  <c i="7" r="BK129"/>
  <c r="J129"/>
  <c r="J96"/>
  <c i="5" r="J141"/>
  <c r="J97"/>
  <c i="8" r="BK121"/>
  <c r="J121"/>
  <c r="J96"/>
  <c i="1" r="AZ94"/>
  <c r="AV94"/>
  <c r="AK29"/>
  <c r="AU94"/>
  <c r="W30"/>
  <c r="W31"/>
  <c i="2" r="J30"/>
  <c i="1" r="AG95"/>
  <c r="AN95"/>
  <c i="4" r="J30"/>
  <c i="1" r="AG97"/>
  <c r="AN97"/>
  <c i="5" r="J30"/>
  <c i="1" r="AG98"/>
  <c r="AN98"/>
  <c i="6" r="J30"/>
  <c i="1" r="AG99"/>
  <c r="AN99"/>
  <c r="AY94"/>
  <c i="2" l="1" r="J39"/>
  <c r="J96"/>
  <c i="4" r="J39"/>
  <c r="J96"/>
  <c i="5" r="J39"/>
  <c i="6" r="J39"/>
  <c i="1" r="AT94"/>
  <c r="W29"/>
  <c i="7" r="J30"/>
  <c i="1" r="AG100"/>
  <c r="AN100"/>
  <c i="8" r="J30"/>
  <c i="1" r="AG101"/>
  <c r="AN101"/>
  <c i="3" r="J30"/>
  <c i="1" r="AG96"/>
  <c r="AN96"/>
  <c i="3" l="1" r="J39"/>
  <c i="7" r="J39"/>
  <c i="8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<sst xmlns="http://schemas.openxmlformats.org/spreadsheetml/2006/main">
  <si>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</si>
  <si>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</si>
  <si>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</si>
  <si>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</si>
  <si>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</si>
  <si>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{bb8b22c2-54ec-45c9-a9fe-fe8f53a12911}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</si>
  <si>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</si>
  <si>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</si>
  <si>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</si>
  <si>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</si>
  <si>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</si>
  <si>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</si>
  <si>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</si>
  <si>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</si>
  <si>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</si>
  <si>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</si>
  <si>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</si>
  <si>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Zvoleněves ON - oprava</t>
  </si>
  <si>
    <t>KSO:</t>
  </si>
  <si>
    <t>CC-CZ:</t>
  </si>
  <si>
    <t>Místo:</t>
  </si>
  <si>
    <t>Zvoleněves</t>
  </si>
  <si>
    <t>Datum:</t>
  </si>
  <si>
    <t>24. 6. 2020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</si>
  <si>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</si>
  <si>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</si>
  <si>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</si>
  <si>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</si>
  <si>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</si>
  <si>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</si>
  <si>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</si>
  <si>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</si>
  <si>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</si>
  <si>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</si>
  <si>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</si>
  <si>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</si>
  <si>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</si>
  <si>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</si>
  <si>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</si>
  <si>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</si>
  <si>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</si>
  <si>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</si>
  <si>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</si>
  <si>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</si>
  <si>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</si>
  <si>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</si>
  <si>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</si>
  <si>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</si>
  <si>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</si>
  <si>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</si>
  <si>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</si>
  <si>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</si>
  <si>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</si>
  <si>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</si>
  <si>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</si>
  <si>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</si>
  <si>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</si>
  <si>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</si>
  <si>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</si>
  <si>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</si>
  <si>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</si>
  <si>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</si>
  <si>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</si>
  <si>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</si>
  <si>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</si>
  <si>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</si>
  <si>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</si>
  <si>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</si>
  <si>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</si>
  <si>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</si>
  <si>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</si>
  <si>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</si>
  <si>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</si>
  <si>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</si>
  <si>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</si>
  <si>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</si>
  <si>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</si>
  <si>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</si>
  <si>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</si>
  <si>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</si>
  <si>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</si>
  <si>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</si>
  <si>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</si>
  <si>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</si>
  <si>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Oprava vnějšího pláště budovy</t>
  </si>
  <si>
    <t>STA</t>
  </si>
  <si>
    <t>1</t>
  </si>
  <si>
    <t>{2744d3ae-fa3a-49b9-ae19-621311601b82}</t>
  </si>
  <si>
    <t>2</t>
  </si>
  <si>
    <t>SO.02</t>
  </si>
  <si>
    <t>Oprava střechy</t>
  </si>
  <si>
    <t>{e6d1b83f-1f8a-4842-9944-faaadc82ab6f}</t>
  </si>
  <si>
    <t>SO.03</t>
  </si>
  <si>
    <t>Oprava čekárny</t>
  </si>
  <si>
    <t>{9886c557-6b36-42c0-8cd4-f869ed5824ec}</t>
  </si>
  <si>
    <t>SO.04</t>
  </si>
  <si>
    <t>Oprava dopravní kanceláře a zázemí</t>
  </si>
  <si>
    <t>{4785100f-f326-4322-9585-163239d2946f}</t>
  </si>
  <si>
    <t>SO.05</t>
  </si>
  <si>
    <t>Elektroinstalace</t>
  </si>
  <si>
    <t>{974ee3c6-8730-4c6c-99f5-8b69444026f5}</t>
  </si>
  <si>
    <t>SO.06</t>
  </si>
  <si>
    <t>Oprava zpevněných ploch</t>
  </si>
  <si>
    <t>{84d5df14-7b3f-43ee-9856-0d09a8406951}</t>
  </si>
  <si>
    <t>SO.07</t>
  </si>
  <si>
    <t>VRN</t>
  </si>
  <si>
    <t>{ff9a6fd0-4a16-4381-ab9f-906158675e6c}</t>
  </si>
  <si>
    <t>KRYCÍ LIST SOUPISU PRACÍ</t>
  </si>
  <si>
    <t>Objekt:</t>
  </si>
  <si>
    <t>SO.01 - Oprava vnějšího pláště budovy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</si>
  <si>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</si>
  <si>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</si>
  <si>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</si>
  <si>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</si>
  <si>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</si>
  <si>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</si>
  <si>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</si>
  <si>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</si>
  <si>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</si>
  <si>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</si>
  <si>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</si>
  <si>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</si>
  <si>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</si>
  <si>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</si>
  <si>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</si>
  <si>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</si>
  <si>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</si>
  <si>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</si>
  <si>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</si>
  <si>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</si>
  <si>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22-M - Montáže oznam. a zabezp.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</si>
  <si>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</si>
  <si>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</si>
  <si>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</si>
  <si>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</si>
  <si>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</si>
  <si>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</si>
  <si>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</si>
  <si>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</si>
  <si>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</si>
  <si>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</si>
  <si>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</si>
  <si>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</si>
  <si>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</si>
  <si>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</si>
  <si>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</si>
  <si>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</si>
  <si>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</si>
  <si>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</si>
  <si>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</si>
  <si>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34623432R</t>
  </si>
  <si>
    <t>Úprava, případně obnovení sklepních oken a příprava pro osazení průvětrníků z ocelového plechu, dobetonování, dozdívky, povrchová úprava, odstranění původních aj. - dle situace na místě</t>
  </si>
  <si>
    <t>kus</t>
  </si>
  <si>
    <t>4</t>
  </si>
  <si>
    <t>1499292171</t>
  </si>
  <si>
    <t>34623433R</t>
  </si>
  <si>
    <t>Úprava, případně obnovení půdních oken a příprava pro osazení průvětrníků z tahokovu- dobetonování, dozdívky, povrchová úprava, odstranění původních aj. - dle situace na místě</t>
  </si>
  <si>
    <t>1261059736</t>
  </si>
  <si>
    <t>6</t>
  </si>
  <si>
    <t>Úpravy povrchů, podlahy a osazování výplní</t>
  </si>
  <si>
    <t>622121101</t>
  </si>
  <si>
    <t>Zatření spár cementovou maltou vnějších stěn z cihel</t>
  </si>
  <si>
    <t>m2</t>
  </si>
  <si>
    <t>-571073791</t>
  </si>
  <si>
    <t>622131101</t>
  </si>
  <si>
    <t>Cementový postřik vnějších stěn nanášený celoplošně ručně</t>
  </si>
  <si>
    <t>1265124118</t>
  </si>
  <si>
    <t>5</t>
  </si>
  <si>
    <t>622131121</t>
  </si>
  <si>
    <t>Penetrace akrylát-silikon vnějších stěn nanášená ručně</t>
  </si>
  <si>
    <t>1127806188</t>
  </si>
  <si>
    <t>622135001</t>
  </si>
  <si>
    <t>Vyrovnání podkladu vnějších stěn maltou vápenocementovou tl do 10 mm</t>
  </si>
  <si>
    <t>-361654694</t>
  </si>
  <si>
    <t>VV</t>
  </si>
  <si>
    <t>324,4-51,8</t>
  </si>
  <si>
    <t>7</t>
  </si>
  <si>
    <t>622135091</t>
  </si>
  <si>
    <t>Příplatek k vyrovnání vnějších stěn maltou vápenocementovou za každých dalších 5 mm tl</t>
  </si>
  <si>
    <t>-449078242</t>
  </si>
  <si>
    <t>272,6*3 'Přepočtené koeficientem množství</t>
  </si>
  <si>
    <t>8</t>
  </si>
  <si>
    <t>622142001</t>
  </si>
  <si>
    <t>Potažení vnějších stěn sklovláknitým pletivem vtlačeným do tenkovrstvé hmoty</t>
  </si>
  <si>
    <t>-1428579266</t>
  </si>
  <si>
    <t>9</t>
  </si>
  <si>
    <t>622541011</t>
  </si>
  <si>
    <t>Tenkovrstvá silikonsilikátová zrnitá omítka tl. 1,5 mm včetně penetrace vnějších stěn</t>
  </si>
  <si>
    <t>561035584</t>
  </si>
  <si>
    <t>339,94-15,54</t>
  </si>
  <si>
    <t>622821012</t>
  </si>
  <si>
    <t>Vnější sanační štuková omítka pro vlhké a zasolené zdivo prováděná ručně</t>
  </si>
  <si>
    <t>1911206396</t>
  </si>
  <si>
    <t>(4,4+0,8+6,5+0,8+4,4+9)*2*1</t>
  </si>
  <si>
    <t>11</t>
  </si>
  <si>
    <t>625681011</t>
  </si>
  <si>
    <t>Ochrana proti holubům hrotovým systémem jednořadým s účinnou šířkou 10 cm</t>
  </si>
  <si>
    <t>m</t>
  </si>
  <si>
    <t>99282283</t>
  </si>
  <si>
    <t>(2*4)"svod"</t>
  </si>
  <si>
    <t>0,6</t>
  </si>
  <si>
    <t>Součet</t>
  </si>
  <si>
    <t>12</t>
  </si>
  <si>
    <t>625681014</t>
  </si>
  <si>
    <t>Ochrana proti holubům hrotový systém čtyřřadý, účinná šíře 25 cm</t>
  </si>
  <si>
    <t>1780525621</t>
  </si>
  <si>
    <t>od kolejiště</t>
  </si>
  <si>
    <t>(1,2)*2</t>
  </si>
  <si>
    <t>(0,6)*2</t>
  </si>
  <si>
    <t>od parkoviště</t>
  </si>
  <si>
    <t>(1)*2</t>
  </si>
  <si>
    <t>od Slaného</t>
  </si>
  <si>
    <t>od Kralup</t>
  </si>
  <si>
    <t>13</t>
  </si>
  <si>
    <t>628641115</t>
  </si>
  <si>
    <t>Kamenická oprava schodů před vstupy, vytmelení, doplnění materiálu,vybroušení, reprofilace, finální obložení keramickými schodovkami</t>
  </si>
  <si>
    <t>415741141</t>
  </si>
  <si>
    <t>14</t>
  </si>
  <si>
    <t>628641116</t>
  </si>
  <si>
    <t>Kamenická oprava soklu vč. možného doplnění materiálu</t>
  </si>
  <si>
    <t>121160901</t>
  </si>
  <si>
    <t>629135102</t>
  </si>
  <si>
    <t>Vyrovnávací vrstva pod klempířské prvky z MC š do 300 mm kompletní příprava pro osazení nových klempířských prvků (dobetonování parapetů, říms aj.)</t>
  </si>
  <si>
    <t>95391011</t>
  </si>
  <si>
    <t>okna</t>
  </si>
  <si>
    <t>(0,6)*4</t>
  </si>
  <si>
    <t>(1,2)*5</t>
  </si>
  <si>
    <t>(1,4)*1</t>
  </si>
  <si>
    <t>(1,2)*3</t>
  </si>
  <si>
    <t>16</t>
  </si>
  <si>
    <t>629991011</t>
  </si>
  <si>
    <t>Zakrytí výplní otvorů a svislých ploch fólií přilepenou lepící páskou</t>
  </si>
  <si>
    <t>1521878074</t>
  </si>
  <si>
    <t>(0,6*0,4)*4</t>
  </si>
  <si>
    <t>(0,6*0,4)*3</t>
  </si>
  <si>
    <t>(1,2*2)*5</t>
  </si>
  <si>
    <t>(1,2*1,4)*2</t>
  </si>
  <si>
    <t>(1,4*1)</t>
  </si>
  <si>
    <t>(1*1,4)*2</t>
  </si>
  <si>
    <t>(1,2*1,4)*3</t>
  </si>
  <si>
    <t>Mezisoučet</t>
  </si>
  <si>
    <t>dveře</t>
  </si>
  <si>
    <t>(1,2*2,6)*3</t>
  </si>
  <si>
    <t>17</t>
  </si>
  <si>
    <t>629995101</t>
  </si>
  <si>
    <t>Očištění vnějších ploch omytím tlakovou vodou</t>
  </si>
  <si>
    <t>-1148571796</t>
  </si>
  <si>
    <t>(4,4*5,5)*2</t>
  </si>
  <si>
    <t>6,5*6,2</t>
  </si>
  <si>
    <t>6,5*1,1</t>
  </si>
  <si>
    <t>(0,8*6,2)*2</t>
  </si>
  <si>
    <t>9*5,2</t>
  </si>
  <si>
    <t>9*1,6</t>
  </si>
  <si>
    <t>18</t>
  </si>
  <si>
    <t>629999011</t>
  </si>
  <si>
    <t>Příplatek k úpravám povrchů za provádění styku dvou barev nebo struktur na fasádě</t>
  </si>
  <si>
    <t>565139149</t>
  </si>
  <si>
    <t>19</t>
  </si>
  <si>
    <t>629999031R</t>
  </si>
  <si>
    <t>Příplatek za použití omítkových plastových nebo pozinkovaných profilů s tkaninou</t>
  </si>
  <si>
    <t>2102044183</t>
  </si>
  <si>
    <t>Trubní vedení</t>
  </si>
  <si>
    <t>20</t>
  </si>
  <si>
    <t>721242805</t>
  </si>
  <si>
    <t>Demontáž lapače střešních splavenin do DN 150</t>
  </si>
  <si>
    <t>-1253511414</t>
  </si>
  <si>
    <t>877265271</t>
  </si>
  <si>
    <t>Montáž lapače střešních splavenin vč. dopojení</t>
  </si>
  <si>
    <t>-1314608872</t>
  </si>
  <si>
    <t>22</t>
  </si>
  <si>
    <t>M</t>
  </si>
  <si>
    <t>56231163</t>
  </si>
  <si>
    <t>lapač střešních splavenin se zápachovou klapkou a lapacím košem DN 125/110</t>
  </si>
  <si>
    <t>-486066939</t>
  </si>
  <si>
    <t xml:space="preserve"> Ostatní konstrukce a práce-bourání</t>
  </si>
  <si>
    <t>23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</si>
  <si>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</si>
  <si>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</si>
  <si>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kpl</t>
  </si>
  <si>
    <t>-166475173</t>
  </si>
  <si>
    <t>24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</si>
  <si>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</si>
  <si>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</si>
  <si>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1345006704</t>
  </si>
  <si>
    <t>25</t>
  </si>
  <si>
    <t>000000004</t>
  </si>
  <si>
    <t>D+M doplňků fasády vč. povrchové úpravy - větrací mřížky, konzole, průvětrníky aj. vč. demontáže stávajících</t>
  </si>
  <si>
    <t>274291713</t>
  </si>
  <si>
    <t>26</t>
  </si>
  <si>
    <t>915331111.1</t>
  </si>
  <si>
    <t>Předformátované vodorovné dopravní značení čára šířky 50mm - hrana</t>
  </si>
  <si>
    <t>1635245101</t>
  </si>
  <si>
    <t>3*1,5"vstupy"</t>
  </si>
  <si>
    <t>27</t>
  </si>
  <si>
    <t>93694511</t>
  </si>
  <si>
    <t>Osazení smaltovaných plechových tabulek s číslem popisným</t>
  </si>
  <si>
    <t>28135998</t>
  </si>
  <si>
    <t>28</t>
  </si>
  <si>
    <t>4041355R</t>
  </si>
  <si>
    <t>smaltovaná tabulka s číslem popisným</t>
  </si>
  <si>
    <t>2128554018</t>
  </si>
  <si>
    <t>29</t>
  </si>
  <si>
    <t>941111122</t>
  </si>
  <si>
    <t>Montáž lešení řadového trubkového lehkého s podlahami zatížení do 200 kg/m2 š do 1,2 m v do 25 m</t>
  </si>
  <si>
    <t>640868260</t>
  </si>
  <si>
    <t>333,94*1,05 'Přepočtené koeficientem množství</t>
  </si>
  <si>
    <t>30</t>
  </si>
  <si>
    <t>941111222</t>
  </si>
  <si>
    <t>Příplatek k lešení řadovému trubkovému lehkému s podlahami š 1,2 m v 25 m za první a ZKD den použití</t>
  </si>
  <si>
    <t>1366352867</t>
  </si>
  <si>
    <t>350,637*90 'Přepočtené koeficientem množství</t>
  </si>
  <si>
    <t>31</t>
  </si>
  <si>
    <t>941111822</t>
  </si>
  <si>
    <t>Demontáž lešení řadového trubkového lehkého s podlahami zatížení do 200 kg/m2 š do 1,2 m v do 25 m</t>
  </si>
  <si>
    <t>-157333534</t>
  </si>
  <si>
    <t>32</t>
  </si>
  <si>
    <t>944511111</t>
  </si>
  <si>
    <t>Montáž ochranné sítě z textilie z umělých vláken</t>
  </si>
  <si>
    <t>1351119535</t>
  </si>
  <si>
    <t>33</t>
  </si>
  <si>
    <t>944511211</t>
  </si>
  <si>
    <t>Příplatek k ochranné síti za první a ZKD den použití</t>
  </si>
  <si>
    <t>-485774553</t>
  </si>
  <si>
    <t>34</t>
  </si>
  <si>
    <t>944511811</t>
  </si>
  <si>
    <t>Demontáž ochranné sítě z textilie z umělých vláken</t>
  </si>
  <si>
    <t>-199581021</t>
  </si>
  <si>
    <t>35</t>
  </si>
  <si>
    <t>952901131</t>
  </si>
  <si>
    <t>Čištění budov omytí konstrukcí nebo prvků</t>
  </si>
  <si>
    <t>168850407</t>
  </si>
  <si>
    <t>36</t>
  </si>
  <si>
    <t>978015391</t>
  </si>
  <si>
    <t>Otlučení (osekání) vnější vápenné nebo vápenocementové omítky stupně členitosti 1 a 2 do 100%</t>
  </si>
  <si>
    <t>467402584</t>
  </si>
  <si>
    <t>997</t>
  </si>
  <si>
    <t>Přesun sutě</t>
  </si>
  <si>
    <t>37</t>
  </si>
  <si>
    <t>997013.R</t>
  </si>
  <si>
    <t>Odvoz výzisku z železného šrotu na místo určené objednatelem do 20 km se složením.Hospodaření s vyzískaným materiálem (mimo odpad) bude prováděno v souladu se Směrnicí SŽDC č. 42 ze dne 7.1.2013."</t>
  </si>
  <si>
    <t>t</t>
  </si>
  <si>
    <t>-266092909</t>
  </si>
  <si>
    <t>38</t>
  </si>
  <si>
    <t>997013113</t>
  </si>
  <si>
    <t>Vnitrostaveništní doprava suti a vybouraných hmot pro budovy v do 12 m</t>
  </si>
  <si>
    <t>518812823</t>
  </si>
  <si>
    <t>39</t>
  </si>
  <si>
    <t>997013501</t>
  </si>
  <si>
    <t>Odvoz suti na skládku a vybouraných hmot nebo meziskládku do 1 km se složením</t>
  </si>
  <si>
    <t>-1043776006</t>
  </si>
  <si>
    <t>40</t>
  </si>
  <si>
    <t>997013509</t>
  </si>
  <si>
    <t>Příplatek k odvozu suti a vybouraných hmot na skládku ZKD 1 km přes 1 km</t>
  </si>
  <si>
    <t>-1431365660</t>
  </si>
  <si>
    <t>21,242*19 'Přepočtené koeficientem množství</t>
  </si>
  <si>
    <t>41</t>
  </si>
  <si>
    <t>997013631</t>
  </si>
  <si>
    <t>Poplatek za uložení na skládce (skládkovné) stavebního odpadu směsného kód odpadu 17 09 04</t>
  </si>
  <si>
    <t>-101583526</t>
  </si>
  <si>
    <t>21,242</t>
  </si>
  <si>
    <t>-19,702</t>
  </si>
  <si>
    <t>-0,1</t>
  </si>
  <si>
    <t>42</t>
  </si>
  <si>
    <t>997013655</t>
  </si>
  <si>
    <t>Poplatek za uložení odpadu ze sypkých materiálů na skládce - omítka (skládkovné)</t>
  </si>
  <si>
    <t>774412099</t>
  </si>
  <si>
    <t>998</t>
  </si>
  <si>
    <t>Přesun hmot</t>
  </si>
  <si>
    <t>43</t>
  </si>
  <si>
    <t>998011002</t>
  </si>
  <si>
    <t>Přesun hmot pro budovy zděné v do 12 m</t>
  </si>
  <si>
    <t>26937936</t>
  </si>
  <si>
    <t>PSV</t>
  </si>
  <si>
    <t>Práce a dodávky PSV</t>
  </si>
  <si>
    <t>741</t>
  </si>
  <si>
    <t>44</t>
  </si>
  <si>
    <t>741-05.1</t>
  </si>
  <si>
    <t>Stavební přípomoce pro elektroinstalaci - drážky, průrazy, zapravení aj.</t>
  </si>
  <si>
    <t>-637656221</t>
  </si>
  <si>
    <t>742</t>
  </si>
  <si>
    <t>Elektroinstalace - slaboproud - příprava kamery</t>
  </si>
  <si>
    <t>45</t>
  </si>
  <si>
    <t>220450007</t>
  </si>
  <si>
    <t>Montáž datové skříně rack</t>
  </si>
  <si>
    <t>-1522759560</t>
  </si>
  <si>
    <t>46</t>
  </si>
  <si>
    <t>3571311R</t>
  </si>
  <si>
    <t>datový rack 12U 600x400mm</t>
  </si>
  <si>
    <t>990403745</t>
  </si>
  <si>
    <t>47</t>
  </si>
  <si>
    <t>742110503</t>
  </si>
  <si>
    <t>Montáž krabic pro slaboproud zapuštěných plastových odbočných univerzální s víčkem</t>
  </si>
  <si>
    <t>1188791882</t>
  </si>
  <si>
    <t>48</t>
  </si>
  <si>
    <t>34571519</t>
  </si>
  <si>
    <t>krabice univerzální odbočná z PH s víčkem, D 73,5 mm x 43 mm</t>
  </si>
  <si>
    <t>-1491234463</t>
  </si>
  <si>
    <t>49</t>
  </si>
  <si>
    <t>743111315R</t>
  </si>
  <si>
    <t>Montáž protrubkování pro datové rozvody</t>
  </si>
  <si>
    <t>-919633314</t>
  </si>
  <si>
    <t>50</t>
  </si>
  <si>
    <t>345713510</t>
  </si>
  <si>
    <t>trubka elektroinstalační ohebná Kopoflex</t>
  </si>
  <si>
    <t>-229811775</t>
  </si>
  <si>
    <t>150*1,1 "Přepočtené koeficientem množství</t>
  </si>
  <si>
    <t>51</t>
  </si>
  <si>
    <t>744422110</t>
  </si>
  <si>
    <t>Montáž kabelu UTP</t>
  </si>
  <si>
    <t>-2008001839</t>
  </si>
  <si>
    <t>52</t>
  </si>
  <si>
    <t>341210100</t>
  </si>
  <si>
    <t>UTP Belden 1583ENH, C5E, 100MHz, 4pár, bezhalogenový</t>
  </si>
  <si>
    <t>541720803</t>
  </si>
  <si>
    <t>400*1,1 "Přepočtené koeficientem množství</t>
  </si>
  <si>
    <t>748</t>
  </si>
  <si>
    <t>Elektromontáže - osvětlovací zařízení a svítidla</t>
  </si>
  <si>
    <t>53</t>
  </si>
  <si>
    <t>2102030R0</t>
  </si>
  <si>
    <t>Informační systém - montáž prosvětleného piktogramu "Zvoleněves" uchycený na stěnu</t>
  </si>
  <si>
    <t>739223006</t>
  </si>
  <si>
    <t>764</t>
  </si>
  <si>
    <t>Konstrukce klempířské</t>
  </si>
  <si>
    <t>54</t>
  </si>
  <si>
    <t>764004861</t>
  </si>
  <si>
    <t>Demontáž svodu do suti</t>
  </si>
  <si>
    <t>-1762655031</t>
  </si>
  <si>
    <t>6,2*4</t>
  </si>
  <si>
    <t>55</t>
  </si>
  <si>
    <t>764216604</t>
  </si>
  <si>
    <t>Oplechování rovných parapetů mechanicky kotvené z Pz s povrchovou úpravou rš 330 mm vč. přípravy a opravy podkladu</t>
  </si>
  <si>
    <t>1743938356</t>
  </si>
  <si>
    <t>56</t>
  </si>
  <si>
    <t>764518622</t>
  </si>
  <si>
    <t>Svody kruhové včetně objímek, kolen, odskoků z Pz s povrchovou úpravou průměru 100 mm</t>
  </si>
  <si>
    <t>814200311</t>
  </si>
  <si>
    <t>57</t>
  </si>
  <si>
    <t>998764202</t>
  </si>
  <si>
    <t>Přesun hmot procentní pro konstrukce klempířské v objektech v do 12 m</t>
  </si>
  <si>
    <t>%</t>
  </si>
  <si>
    <t>285005573</t>
  </si>
  <si>
    <t>766</t>
  </si>
  <si>
    <t>Konstrukce truhlářské</t>
  </si>
  <si>
    <t>58</t>
  </si>
  <si>
    <t>766411821</t>
  </si>
  <si>
    <t>Demontáž truhlářského obložení stěn z palubek</t>
  </si>
  <si>
    <t>925874491</t>
  </si>
  <si>
    <t>(9+4,4+0,8+6,5+0,8+4,4)*3</t>
  </si>
  <si>
    <t>59</t>
  </si>
  <si>
    <t>766411822</t>
  </si>
  <si>
    <t>Demontáž truhlářského obložení stěn podkladových roštů</t>
  </si>
  <si>
    <t>-1677089479</t>
  </si>
  <si>
    <t>60</t>
  </si>
  <si>
    <t>766441821</t>
  </si>
  <si>
    <t>Demontáž parapetních desek dřevěných nebo plastových šířky do 30 cm délky přes 1,0 m</t>
  </si>
  <si>
    <t>1607094241</t>
  </si>
  <si>
    <t>61</t>
  </si>
  <si>
    <t>998766202</t>
  </si>
  <si>
    <t>Přesun hmot procentní pro konstrukce truhlářské v objektech v do 12 m</t>
  </si>
  <si>
    <t>-1043397043</t>
  </si>
  <si>
    <t>767</t>
  </si>
  <si>
    <t>Konstrukce zámečnické</t>
  </si>
  <si>
    <t>62</t>
  </si>
  <si>
    <t>7675399</t>
  </si>
  <si>
    <t>Nové čistící zóny vč. přípravy podkladu, rámu a rohoží</t>
  </si>
  <si>
    <t>1376947843</t>
  </si>
  <si>
    <t>3*1,2*0,6</t>
  </si>
  <si>
    <t>63</t>
  </si>
  <si>
    <t>767610115</t>
  </si>
  <si>
    <t>Montáž oken jednoduchých pevných do zdiva plochy do 0,6 m2</t>
  </si>
  <si>
    <t>468482898</t>
  </si>
  <si>
    <t>(0,4*0,7)*8</t>
  </si>
  <si>
    <t>64</t>
  </si>
  <si>
    <t>767-06</t>
  </si>
  <si>
    <t>půdní okno, ocelový rám, výplň mřížka z tahokovu vč povrchové úpravy žárovým zinkováním, kompletní konstrukce včetně kotvení, 40x60 cm</t>
  </si>
  <si>
    <t>1781741237</t>
  </si>
  <si>
    <t>65</t>
  </si>
  <si>
    <t>767-11</t>
  </si>
  <si>
    <t>sklepní okno, ocelový rám, výplň ocel. plech vč. vyřezání větracích ornamentů dle stávajícího vzoru, povrchové úpravy žárovým zinkováním, kompletní konstrukce, kotvení, 40x60 cm</t>
  </si>
  <si>
    <t>1428850552</t>
  </si>
  <si>
    <t>66</t>
  </si>
  <si>
    <t>767893112</t>
  </si>
  <si>
    <t>Montáž stříšek nad vstupy kotvených pomocí závěsů rovných, výplň z umělých hmot šířky do 2,00 m</t>
  </si>
  <si>
    <t>124278355</t>
  </si>
  <si>
    <t>67</t>
  </si>
  <si>
    <t>28319019R</t>
  </si>
  <si>
    <t>vchodová stříška oblouková, kotvená pomocí konzol, hliníkový rám, výplň dutinkový polykarbonát 1400x850mm</t>
  </si>
  <si>
    <t>-1177841599</t>
  </si>
  <si>
    <t>68</t>
  </si>
  <si>
    <t>28319029</t>
  </si>
  <si>
    <t>Kotvící sada pro vchodové stříšky, 1x chemická kotva 300ml, 4x závitová tyč M8 - délka 160mm, 4x plastové sítko, 2x mixér</t>
  </si>
  <si>
    <t>balení</t>
  </si>
  <si>
    <t>809160309</t>
  </si>
  <si>
    <t>69</t>
  </si>
  <si>
    <t>767995113.1</t>
  </si>
  <si>
    <t xml:space="preserve">Montáž cedule s označením směrů na fasádu objektu </t>
  </si>
  <si>
    <t>-872573316</t>
  </si>
  <si>
    <t>70</t>
  </si>
  <si>
    <t>767996801</t>
  </si>
  <si>
    <t>Demontáž atypických zámečnických konstrukcí rozebráním hmotnosti jednotlivých dílů do 50 kg</t>
  </si>
  <si>
    <t>kg</t>
  </si>
  <si>
    <t>114212043</t>
  </si>
  <si>
    <t>71</t>
  </si>
  <si>
    <t>767996801.1</t>
  </si>
  <si>
    <t>Demontáž cedule s označením zastávky</t>
  </si>
  <si>
    <t>1600203705</t>
  </si>
  <si>
    <t>72</t>
  </si>
  <si>
    <t>998767202</t>
  </si>
  <si>
    <t>Přesun hmot procentní pro zámečnické konstrukce v objektech v do 12 m</t>
  </si>
  <si>
    <t>-1952561917</t>
  </si>
  <si>
    <t>783</t>
  </si>
  <si>
    <t>Dokončovací práce - nátěry</t>
  </si>
  <si>
    <t>73</t>
  </si>
  <si>
    <t>783306805</t>
  </si>
  <si>
    <t>Odstranění nátěru ze zámečnických konstrukcí opálením</t>
  </si>
  <si>
    <t>-458876639</t>
  </si>
  <si>
    <t>74</t>
  </si>
  <si>
    <t>783314101</t>
  </si>
  <si>
    <t>Základní jednonásobný syntetický nátěr zámečnických konstrukcí</t>
  </si>
  <si>
    <t>-484978051</t>
  </si>
  <si>
    <t>75</t>
  </si>
  <si>
    <t>783315101</t>
  </si>
  <si>
    <t>Mezinátěr jednonásobný syntetický standardní zámečnických konstrukcí</t>
  </si>
  <si>
    <t>-923712901</t>
  </si>
  <si>
    <t>76</t>
  </si>
  <si>
    <t>783317101</t>
  </si>
  <si>
    <t>Krycí jednonásobný syntetický standardní nátěr zámečnických konstrukcí</t>
  </si>
  <si>
    <t>1207959069</t>
  </si>
  <si>
    <t>77</t>
  </si>
  <si>
    <t>783826675</t>
  </si>
  <si>
    <t>Hydrofobizační transparentní silikonový nátěr hrubých betonových povrchů nebo hrubých omítek</t>
  </si>
  <si>
    <t>-1479623316</t>
  </si>
  <si>
    <t>78</t>
  </si>
  <si>
    <t>783846523</t>
  </si>
  <si>
    <t>Antigraffiti nátěr trvalý do 100 cyklů odstranění graffiti omítek hladkých, zrnitých, štukových</t>
  </si>
  <si>
    <t>2108244907</t>
  </si>
  <si>
    <t>(4,4+0,8+6,5+0,8+4,4+9)*2*2,7"k římse"</t>
  </si>
  <si>
    <t>79</t>
  </si>
  <si>
    <t>783846533</t>
  </si>
  <si>
    <t>Antigraffiti nátěr trvalý do 100 cyklů odstranění graffiti lícového zdiva</t>
  </si>
  <si>
    <t>-520649094</t>
  </si>
  <si>
    <t>(4,4+0,8+6,5+0,8+4,4+9)*2*0,3"k římse"</t>
  </si>
  <si>
    <t>22-M</t>
  </si>
  <si>
    <t>Montáže oznam. a zabezp. zařízení</t>
  </si>
  <si>
    <t>80</t>
  </si>
  <si>
    <t>220320021</t>
  </si>
  <si>
    <t>Montáž hodin venkovních</t>
  </si>
  <si>
    <t>-132333774</t>
  </si>
  <si>
    <t>81</t>
  </si>
  <si>
    <t>3944525R2</t>
  </si>
  <si>
    <t xml:space="preserve">Čtvercové venkovní hodiny analogové dvoustranné na stěnu s boční konzolou METROLINE typ  242.A.60.D.B.C11.LLX</t>
  </si>
  <si>
    <t>256</t>
  </si>
  <si>
    <t>-1294454071</t>
  </si>
  <si>
    <t>82</t>
  </si>
  <si>
    <t>220320021-D</t>
  </si>
  <si>
    <t>Demontáž hodin</t>
  </si>
  <si>
    <t>567775732</t>
  </si>
  <si>
    <t>83</t>
  </si>
  <si>
    <t>220370101</t>
  </si>
  <si>
    <t>Funkční dodavatelské přezkoušení železničního rozhlasového zařízení reproduktoru</t>
  </si>
  <si>
    <t>622162778</t>
  </si>
  <si>
    <t>84</t>
  </si>
  <si>
    <t>220370440</t>
  </si>
  <si>
    <t>Montáž reproduktoru vč. konzoly</t>
  </si>
  <si>
    <t>1159815260</t>
  </si>
  <si>
    <t>85</t>
  </si>
  <si>
    <t>22-M-000</t>
  </si>
  <si>
    <t>reproduktor DEXON SC20AH vč. konzoly kompletní</t>
  </si>
  <si>
    <t>-1356566031</t>
  </si>
  <si>
    <t>86</t>
  </si>
  <si>
    <t>220370440-D.1</t>
  </si>
  <si>
    <t>Demontáž reproduktoru vč. konzoly</t>
  </si>
  <si>
    <t>1898970577</t>
  </si>
  <si>
    <t>87</t>
  </si>
  <si>
    <t>22037044R2</t>
  </si>
  <si>
    <t>Zapravení a výměna stávajícího vedení oznamovacích a slaboproudých zařízení na fasádě</t>
  </si>
  <si>
    <t>-109895660</t>
  </si>
  <si>
    <t>SO.02 - Oprava střechy</t>
  </si>
  <si>
    <t xml:space="preserve">    9 - Ostatní konstrukce a práce-bourání</t>
  </si>
  <si>
    <t xml:space="preserve">    997 -  Přesun sutě</t>
  </si>
  <si>
    <t xml:space="preserve">    742 -  Elektroinstalace</t>
  </si>
  <si>
    <t xml:space="preserve">    762 - Konstrukce tesařské</t>
  </si>
  <si>
    <t xml:space="preserve">    765 - Krytina skládaná</t>
  </si>
  <si>
    <t xml:space="preserve">    783 -  Dokončovací práce</t>
  </si>
  <si>
    <t>OST - Poznámky</t>
  </si>
  <si>
    <t>31638111R</t>
  </si>
  <si>
    <t>Zabezpečení komínových těles po odbourání nadstřešní části v prostoru půdy</t>
  </si>
  <si>
    <t>1673998969</t>
  </si>
  <si>
    <t>Ostatní konstrukce a práce-bourání</t>
  </si>
  <si>
    <t>D+M doplňků střechy vč. povrchové úpravy - konzole, antény, průchodky, držáky aj. vč. demontáže stávajících</t>
  </si>
  <si>
    <t>-1683990587</t>
  </si>
  <si>
    <t>962032631</t>
  </si>
  <si>
    <t>Bourání zdiva komínového nad střechou z cihel na MV nebo MVC</t>
  </si>
  <si>
    <t>m3</t>
  </si>
  <si>
    <t>-1249005247</t>
  </si>
  <si>
    <t>(0,45*0,45*3)*1</t>
  </si>
  <si>
    <t>(0,45*1,5*3)*1</t>
  </si>
  <si>
    <t>976047231</t>
  </si>
  <si>
    <t>Vybourání betonových nebo ŽB krycích desek</t>
  </si>
  <si>
    <t>1610726470</t>
  </si>
  <si>
    <t>(0,45*0,45)*1</t>
  </si>
  <si>
    <t>(0,45*1,5)*1</t>
  </si>
  <si>
    <t xml:space="preserve"> Přesun sutě</t>
  </si>
  <si>
    <t>-133824714</t>
  </si>
  <si>
    <t>1356718225</t>
  </si>
  <si>
    <t>1005562110</t>
  </si>
  <si>
    <t>99701350R</t>
  </si>
  <si>
    <t>Odvoz výzisku z železného šrotu na místo určené objednatelem do 20 km se složením</t>
  </si>
  <si>
    <t>27105044</t>
  </si>
  <si>
    <t>997013811</t>
  </si>
  <si>
    <t>Poplatek za uložení stavebního dřevěného odpadu na skládce (skládkovné)</t>
  </si>
  <si>
    <t>1946619351</t>
  </si>
  <si>
    <t>997013814</t>
  </si>
  <si>
    <t>Poplatek za uložení na skládce (skládkovné) stavebního odpadu izolací kód odpadu 17 06 04</t>
  </si>
  <si>
    <t>-1645625057</t>
  </si>
  <si>
    <t>997013831</t>
  </si>
  <si>
    <t>Poplatek za uložení stavebního směsného odpadu na skládce (skládkovné)</t>
  </si>
  <si>
    <t>790355053</t>
  </si>
  <si>
    <t>3,173</t>
  </si>
  <si>
    <t>-0,399</t>
  </si>
  <si>
    <t>-2,445</t>
  </si>
  <si>
    <t>1447077750</t>
  </si>
  <si>
    <t xml:space="preserve"> Elektroinstalace</t>
  </si>
  <si>
    <t>742420021</t>
  </si>
  <si>
    <t>Montáž společné televizní antény antenního stožáru včetně upevňovacího materiálu</t>
  </si>
  <si>
    <t>-1113257785</t>
  </si>
  <si>
    <t>31674068R</t>
  </si>
  <si>
    <t>stožár anténní Pz v 3m</t>
  </si>
  <si>
    <t>-1192575760</t>
  </si>
  <si>
    <t>762</t>
  </si>
  <si>
    <t>Konstrukce tesařské</t>
  </si>
  <si>
    <t>762081351</t>
  </si>
  <si>
    <t>Vyrovnání a příprava st. bednění pro novou krytinu</t>
  </si>
  <si>
    <t>1897195838</t>
  </si>
  <si>
    <t>(6*4)*6</t>
  </si>
  <si>
    <t>(14*2)*4,6</t>
  </si>
  <si>
    <t>762083122</t>
  </si>
  <si>
    <t>Impregnace řeziva proti dřevokaznému hmyzu, houbám a plísním máčením třída ohrožení 3 a 4</t>
  </si>
  <si>
    <t>-319618790</t>
  </si>
  <si>
    <t>74*0,025</t>
  </si>
  <si>
    <t>2,355</t>
  </si>
  <si>
    <t>0,721</t>
  </si>
  <si>
    <t>76233213R</t>
  </si>
  <si>
    <t>Výměna poškozených nosných částí krovů včetně profilace dle stávajícího vzhledu</t>
  </si>
  <si>
    <t>596483017</t>
  </si>
  <si>
    <t>272,8*0,1 'Přepočtené koeficientem množství</t>
  </si>
  <si>
    <t>762341260</t>
  </si>
  <si>
    <t>Montáž bednění střech rovných a šikmých sklonu do 60° z palubek</t>
  </si>
  <si>
    <t>-330520159</t>
  </si>
  <si>
    <t>(6*1)*4</t>
  </si>
  <si>
    <t>(5,4*1)*4</t>
  </si>
  <si>
    <t>(4,6*1)*4</t>
  </si>
  <si>
    <t>(2,5*1)*4</t>
  </si>
  <si>
    <t>61191184</t>
  </si>
  <si>
    <t>palubky SM 25x146mm A/B</t>
  </si>
  <si>
    <t>-1281875965</t>
  </si>
  <si>
    <t>74*1,15 'Přepočtené koeficientem množství</t>
  </si>
  <si>
    <t>762341962R</t>
  </si>
  <si>
    <t xml:space="preserve">Oprava stávajícího bednění z OSB desek </t>
  </si>
  <si>
    <t>1969165861</t>
  </si>
  <si>
    <t>762342214</t>
  </si>
  <si>
    <t>Montáž laťování na střechách jednoduchých sklonu do 60° osové vzdálenosti do 360 mm</t>
  </si>
  <si>
    <t>65068683</t>
  </si>
  <si>
    <t>605141140</t>
  </si>
  <si>
    <t>řezivo jehličnaté,střešní latě impregnované dl 4 - 5 m</t>
  </si>
  <si>
    <t>1090997020</t>
  </si>
  <si>
    <t>((0,04*0,06)*17,3*18)*2</t>
  </si>
  <si>
    <t>((0,04*0,06)*12,8*14)*2</t>
  </si>
  <si>
    <t>762342441</t>
  </si>
  <si>
    <t>Montáž lišt trojúhelníkových nebo kontralatí na střechách sklonu do 60°</t>
  </si>
  <si>
    <t>507310168</t>
  </si>
  <si>
    <t>-104938591</t>
  </si>
  <si>
    <t>272,8*0,04*0,06</t>
  </si>
  <si>
    <t>0,655*1,1 'Přepočtené koeficientem množství</t>
  </si>
  <si>
    <t>762395000</t>
  </si>
  <si>
    <t>Spojovací prostředky pro montáž krovu, bednění, laťování, světlíky, klíny</t>
  </si>
  <si>
    <t>1939868818</t>
  </si>
  <si>
    <t>998762202</t>
  </si>
  <si>
    <t>Přesun hmot procentní pro kce tesařské v objektech v do 12 m</t>
  </si>
  <si>
    <t>-142074235</t>
  </si>
  <si>
    <t>764001891</t>
  </si>
  <si>
    <t>Demontáž úžlabí do suti</t>
  </si>
  <si>
    <t>360811909</t>
  </si>
  <si>
    <t>764002801</t>
  </si>
  <si>
    <t>Demontáž závětrné lišty do suti</t>
  </si>
  <si>
    <t>1823431534</t>
  </si>
  <si>
    <t>764002812</t>
  </si>
  <si>
    <t>Demontáž okapového plechu do suti v krytině skládané</t>
  </si>
  <si>
    <t>1811812929</t>
  </si>
  <si>
    <t>764002821</t>
  </si>
  <si>
    <t>Demontáž střešního výlezu do suti</t>
  </si>
  <si>
    <t>601565201</t>
  </si>
  <si>
    <t>764002881</t>
  </si>
  <si>
    <t>Demontáž lemování střešních prostupů do suti</t>
  </si>
  <si>
    <t>-1055940362</t>
  </si>
  <si>
    <t>1,2*5</t>
  </si>
  <si>
    <t>764003801</t>
  </si>
  <si>
    <t>Demontáž lemování trub, konzol, držáků, ventilačních nástavců a jiných kusových prvků do suti</t>
  </si>
  <si>
    <t>783680676</t>
  </si>
  <si>
    <t>764004801</t>
  </si>
  <si>
    <t>Demontáž podokapního žlabu do suti</t>
  </si>
  <si>
    <t>155054598</t>
  </si>
  <si>
    <t>76411165R</t>
  </si>
  <si>
    <t>Krytina střechy rovné z taškových tabulí z Pz plechu s povrchovou úpravou (poplastovaný plech) sklonu do 60°</t>
  </si>
  <si>
    <t>1948358665</t>
  </si>
  <si>
    <t>(6*5,4)*4</t>
  </si>
  <si>
    <t>(4,6*12,8)*2</t>
  </si>
  <si>
    <t>764211625</t>
  </si>
  <si>
    <t>Oplechování větraného hřebene s větracím pásem z Pz s povrchovou úpravou (poplastovaný plech) rš 400 mm</t>
  </si>
  <si>
    <t>-1505654892</t>
  </si>
  <si>
    <t>76421260R</t>
  </si>
  <si>
    <t>Oplechování úžlabí z Pz s povrchovou úpravou rš 500 mm</t>
  </si>
  <si>
    <t>92054917</t>
  </si>
  <si>
    <t>5,5*4</t>
  </si>
  <si>
    <t>764212635</t>
  </si>
  <si>
    <t>Oplechování štítu závětrnou lištou z Pz s povrchovou úpravou (poplastovaný plech) rš 400 mm</t>
  </si>
  <si>
    <t>1308052636</t>
  </si>
  <si>
    <t>6*4</t>
  </si>
  <si>
    <t>4,6*4</t>
  </si>
  <si>
    <t>76421266R</t>
  </si>
  <si>
    <t>Oplechování rovné okapové hrany z Pz s povrchovou úpravou (poplastovaný plech) rš 400 mm</t>
  </si>
  <si>
    <t>-1047150058</t>
  </si>
  <si>
    <t>764213456</t>
  </si>
  <si>
    <t>Sněhový zachytávač krytiny z Pz plechu s povrchovou úpravou (poplastovaný plech) průběžný dvoutrubkový</t>
  </si>
  <si>
    <t>1351332946</t>
  </si>
  <si>
    <t>764213652.1</t>
  </si>
  <si>
    <t>Střešní výlez rozměru 600 x 600 mm, střechy s krytinou skládanou nebo plechovou</t>
  </si>
  <si>
    <t>-458667163</t>
  </si>
  <si>
    <t>764314612</t>
  </si>
  <si>
    <t>Lemování prostupů střech s krytinou skládanou nebo plechovou z Pz s povrchovou úpravou</t>
  </si>
  <si>
    <t>620299132</t>
  </si>
  <si>
    <t>764315621</t>
  </si>
  <si>
    <t>Lemování trub, konzol,držáků z Pz s povrch úpravou (poplastovaný plech) střech s krytinou skládanou D do 75 mm</t>
  </si>
  <si>
    <t>-239792936</t>
  </si>
  <si>
    <t>764316643</t>
  </si>
  <si>
    <t>Větrací komínek izolovaný s průchodkou na skládané krytině z taškových tabulí s povrch. úpravou (poplastovaný plech) D 110mm</t>
  </si>
  <si>
    <t>1261735281</t>
  </si>
  <si>
    <t>764541305</t>
  </si>
  <si>
    <t>Žlab podokapní půlkruhový z TiZn plechu rš 330 mm</t>
  </si>
  <si>
    <t>-485491820</t>
  </si>
  <si>
    <t>5,4*4</t>
  </si>
  <si>
    <t>2,5*4</t>
  </si>
  <si>
    <t>764541346</t>
  </si>
  <si>
    <t>Kotlík oválný (trychtýřový) pro podokapní žlaby z TiZn plechu 330/100 mm</t>
  </si>
  <si>
    <t>1071925343</t>
  </si>
  <si>
    <t>-1684361993</t>
  </si>
  <si>
    <t>765</t>
  </si>
  <si>
    <t>Krytina skládaná</t>
  </si>
  <si>
    <t>765113121</t>
  </si>
  <si>
    <t>Okapová hrana s větrací mřížkou jednoduchou</t>
  </si>
  <si>
    <t>1276891704</t>
  </si>
  <si>
    <t>765151801</t>
  </si>
  <si>
    <t>Demontáž krytiny bitumenové ze šindelů do suti</t>
  </si>
  <si>
    <t>-207521058</t>
  </si>
  <si>
    <t>765151805</t>
  </si>
  <si>
    <t>Demontáž hřebene nebo nároží krytiny bitumenové ze šindelů do suti</t>
  </si>
  <si>
    <t>-1530888574</t>
  </si>
  <si>
    <t>12,8+17,3</t>
  </si>
  <si>
    <t>765151811</t>
  </si>
  <si>
    <t>Příplatek k cenám demontáže bitumenové krytiny ze šindelů za sklon přes 30°</t>
  </si>
  <si>
    <t>-362700844</t>
  </si>
  <si>
    <t>765151815</t>
  </si>
  <si>
    <t>Příplatek k cenám demontáže hřebene bitumenové krytiny ze šindelů za sklon přes 30°</t>
  </si>
  <si>
    <t>-1381713999</t>
  </si>
  <si>
    <t>765191023</t>
  </si>
  <si>
    <t>Montáž pojistné hydroizolační fólie kladené ve sklonu přes 20° s lepenými spoji na bednění</t>
  </si>
  <si>
    <t>807326719</t>
  </si>
  <si>
    <t>63150819.ISV</t>
  </si>
  <si>
    <t>TYVEK SOLID, 50 000 × 1500mm, role 75 m2, kontaktní pojistná hydroizolace určená pro šikmé střechy a aplikaci na bednění.</t>
  </si>
  <si>
    <t>-1597214322</t>
  </si>
  <si>
    <t>257,36*1,15 'Přepočtené koeficientem množství</t>
  </si>
  <si>
    <t>998765202</t>
  </si>
  <si>
    <t>Přesun hmot procentní pro krytiny skládané v objektech v do 12 m</t>
  </si>
  <si>
    <t>-836038771</t>
  </si>
  <si>
    <t>767851104</t>
  </si>
  <si>
    <t>Montáž lávek komínových - kompletní celé lávky</t>
  </si>
  <si>
    <t>381950276</t>
  </si>
  <si>
    <t>62866423R</t>
  </si>
  <si>
    <t>komínová lávka kompletní vč. povrchové úpravy a zábradlí</t>
  </si>
  <si>
    <t>-902718479</t>
  </si>
  <si>
    <t>767851803</t>
  </si>
  <si>
    <t>Demontáž komínových lávek - celé komínové lávky</t>
  </si>
  <si>
    <t>1259857155</t>
  </si>
  <si>
    <t>1676439942</t>
  </si>
  <si>
    <t xml:space="preserve"> Dokončovací práce</t>
  </si>
  <si>
    <t>783201201</t>
  </si>
  <si>
    <t>Obroušení tesařských konstrukcí před provedením nátěru</t>
  </si>
  <si>
    <t>-1045296368</t>
  </si>
  <si>
    <t>783201201.1</t>
  </si>
  <si>
    <t>Příprava podkladu tesařských konstrukcí před provedením nátěru broušení s opálením všech stávajících vrstev</t>
  </si>
  <si>
    <t>-2108416152</t>
  </si>
  <si>
    <t>783201401</t>
  </si>
  <si>
    <t>Příprava podkladu tesařských konstrukcí před provedením nátěru ometení</t>
  </si>
  <si>
    <t>86717531</t>
  </si>
  <si>
    <t>783213121</t>
  </si>
  <si>
    <t>Napouštěcí dvojnásobný syntetický fungicidní nátěr tesařských konstrukcí zabudovaných do konstrukce</t>
  </si>
  <si>
    <t>2025594343</t>
  </si>
  <si>
    <t>257,36*0,3 'Přepočtené koeficientem množství</t>
  </si>
  <si>
    <t>783218111.1</t>
  </si>
  <si>
    <t>Lazurovací nátěr tesařských konstrukcí dvojnásobný syntetický</t>
  </si>
  <si>
    <t>1037922171</t>
  </si>
  <si>
    <t>783221112.1</t>
  </si>
  <si>
    <t>Nátěry syntetické KDK barva dražší matný povrch 1x antikorozní, 1x základní, 2x email</t>
  </si>
  <si>
    <t>-1882014654</t>
  </si>
  <si>
    <t>OST</t>
  </si>
  <si>
    <t>Poznámky</t>
  </si>
  <si>
    <t>000000002</t>
  </si>
  <si>
    <t>262144</t>
  </si>
  <si>
    <t>430990063</t>
  </si>
  <si>
    <t>SO.03 - Oprava čekárny</t>
  </si>
  <si>
    <t xml:space="preserve">    O01 - Mobiliář</t>
  </si>
  <si>
    <t xml:space="preserve">    711 - Izolace proti vodě, vlhkosti a plynům</t>
  </si>
  <si>
    <t xml:space="preserve">    713 - Izolace tepelné</t>
  </si>
  <si>
    <t xml:space="preserve">    734 - Ústřední vytápění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</si>
  <si>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</si>
  <si>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</si>
  <si>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</si>
  <si>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784 - Dokončovací práce - malby</t>
  </si>
  <si>
    <t>612131121</t>
  </si>
  <si>
    <t>Penetrace akrylát-silikonová vnitřních stěn nanášená ručně</t>
  </si>
  <si>
    <t>-1983997422</t>
  </si>
  <si>
    <t>(4,7+4,1)*2*3,2</t>
  </si>
  <si>
    <t>612142001</t>
  </si>
  <si>
    <t>Potažení vnitřních stěn sklovláknitým pletivem vtlačeným do tenkovrstvé hmoty</t>
  </si>
  <si>
    <t>389660908</t>
  </si>
  <si>
    <t>612311131</t>
  </si>
  <si>
    <t>Potažení vnitřních stěn vápenným štukem tloušťky do 3 mm ručně</t>
  </si>
  <si>
    <t>-696164330</t>
  </si>
  <si>
    <t>612325413</t>
  </si>
  <si>
    <t>Oprava vnitřní vápenocementové hladké omítky stěn v rozsahu plochy do 50%</t>
  </si>
  <si>
    <t>-1968308038</t>
  </si>
  <si>
    <t>(4,1+4,7)*2*2,2</t>
  </si>
  <si>
    <t>612821012</t>
  </si>
  <si>
    <t>Vnitřní sanační štuková omítka pro vlhké a zasolené zdivo prováděná ručně</t>
  </si>
  <si>
    <t>1068991775</t>
  </si>
  <si>
    <t>(4,1+4,7)*2*1</t>
  </si>
  <si>
    <t>631311126</t>
  </si>
  <si>
    <t>Mazanina tl do 120 mm z betonu prostého bez zvýšených nároků na prostředí tř. C 25/30</t>
  </si>
  <si>
    <t>2041795963</t>
  </si>
  <si>
    <t>19,27*0,1</t>
  </si>
  <si>
    <t>631319173</t>
  </si>
  <si>
    <t>Příplatek k mazanině tl do 120 mm za stržení povrchu spodní vrstvy před vložením výztuže</t>
  </si>
  <si>
    <t>-1256345833</t>
  </si>
  <si>
    <t>631362021</t>
  </si>
  <si>
    <t>Výztuž mazanin svařovanými sítěmi Kari</t>
  </si>
  <si>
    <t>2451773</t>
  </si>
  <si>
    <t>634111114</t>
  </si>
  <si>
    <t>Obvodová dilatace pružnou těsnicí páskou mezi stěnou a mazaninou nebo potěremv 100 mm</t>
  </si>
  <si>
    <t>1565843972</t>
  </si>
  <si>
    <t>(4,7+4,1)*2</t>
  </si>
  <si>
    <t>635111242</t>
  </si>
  <si>
    <t>Násyp pod podlahy z hrubého kameniva 16-32 se zhutněním</t>
  </si>
  <si>
    <t>-199440659</t>
  </si>
  <si>
    <t>949101111</t>
  </si>
  <si>
    <t>Lešení pomocné pro objekty pozemních staveb s lešeňovou podlahou v do 1,9 m zatížení do 150 kg/m2</t>
  </si>
  <si>
    <t>-441235340</t>
  </si>
  <si>
    <t>4,7*4,1</t>
  </si>
  <si>
    <t>952901111</t>
  </si>
  <si>
    <t>Vyčištění budov bytové a občanské výstavby při výšce podlaží do 4 m</t>
  </si>
  <si>
    <t>1977158108</t>
  </si>
  <si>
    <t>965082941</t>
  </si>
  <si>
    <t>Odstranění násypů pod podlahami tl přes 200 mm</t>
  </si>
  <si>
    <t>-1291840606</t>
  </si>
  <si>
    <t>19,27*0,3</t>
  </si>
  <si>
    <t>978013161</t>
  </si>
  <si>
    <t>Otlučení vnitřní vápenné nebo vápenocementové omítky stěn v rozsahu do 50 %</t>
  </si>
  <si>
    <t>-1203564671</t>
  </si>
  <si>
    <t>978013191</t>
  </si>
  <si>
    <t>Otlučení (osekání) vnitřní vápenné nebo vápenocementové omítky stěn v rozsahu do 100 %</t>
  </si>
  <si>
    <t>441303718</t>
  </si>
  <si>
    <t>97805954R</t>
  </si>
  <si>
    <t>Stavební přípomoce pro elektroinstalaci kompletní vč. zapravení a povrchové úpravy</t>
  </si>
  <si>
    <t>-130917540</t>
  </si>
  <si>
    <t>97805954R2.1</t>
  </si>
  <si>
    <t>Demontáž a zpětná montáž příp. přemístění garnýží, nástěnek, klaprámů, cedulí, otočných jízdních řádů a ost. doplňkových kcí pro provedení prací</t>
  </si>
  <si>
    <t>-1180115961</t>
  </si>
  <si>
    <t>997013213</t>
  </si>
  <si>
    <t>Vnitrostaveništní doprava suti a vybouraných hmot pro budovy v do 12 m ručně</t>
  </si>
  <si>
    <t>-868158563</t>
  </si>
  <si>
    <t>-848614622</t>
  </si>
  <si>
    <t>1239293319</t>
  </si>
  <si>
    <t>10,042*19 'Přepočtené koeficientem množství</t>
  </si>
  <si>
    <t>2016653446</t>
  </si>
  <si>
    <t>10,042</t>
  </si>
  <si>
    <t>-8,093</t>
  </si>
  <si>
    <t>997013873</t>
  </si>
  <si>
    <t>Poplatek za uložení stavebního odpadu na recyklační skládce (skládkovné) zeminy a kamení zatříděného do Katalogu odpadů pod kódem 17 05 04</t>
  </si>
  <si>
    <t>-1592292323</t>
  </si>
  <si>
    <t>1665831403</t>
  </si>
  <si>
    <t>O01</t>
  </si>
  <si>
    <t>Mobiliář</t>
  </si>
  <si>
    <t>O0012</t>
  </si>
  <si>
    <t>D+M lavice do čekárny , vel. 1260-1300, vč povrchové úpravy - upřesnění dle TZ</t>
  </si>
  <si>
    <t>1829518808</t>
  </si>
  <si>
    <t>O0014.1</t>
  </si>
  <si>
    <t>D+M odpadkový koš objem min. 60l - upřesnění dle TZ</t>
  </si>
  <si>
    <t>1374588664</t>
  </si>
  <si>
    <t>O0015</t>
  </si>
  <si>
    <t>Odvoz a likvidace stávajícího vnitřního mobiliáře</t>
  </si>
  <si>
    <t>131891077</t>
  </si>
  <si>
    <t>711</t>
  </si>
  <si>
    <t>Izolace proti vodě, vlhkosti a plynům</t>
  </si>
  <si>
    <t>711111001</t>
  </si>
  <si>
    <t>Provedení izolace proti zemní vlhkosti vodorovné za studena nátěrem penetračním</t>
  </si>
  <si>
    <t>-1386387400</t>
  </si>
  <si>
    <t>11163150</t>
  </si>
  <si>
    <t>lak penetrační asfaltový</t>
  </si>
  <si>
    <t>474157356</t>
  </si>
  <si>
    <t>19,27*0,0003 'Přepočtené koeficientem množství</t>
  </si>
  <si>
    <t>711141559</t>
  </si>
  <si>
    <t>Provedení izolace proti zemní vlhkosti pásy přitavením vodorovné NAIP</t>
  </si>
  <si>
    <t>-485471074</t>
  </si>
  <si>
    <t>62832000</t>
  </si>
  <si>
    <t>pás asfaltový natavitelný oxidovaný tl 3,0mm typu V60 S30 s vložkou ze skleněné rohože, s jemnozrnným minerálním posypem</t>
  </si>
  <si>
    <t>2115252036</t>
  </si>
  <si>
    <t>19,27*1,15 'Přepočtené koeficientem množství</t>
  </si>
  <si>
    <t>998711202</t>
  </si>
  <si>
    <t>Přesun hmot procentní pro izolace proti vodě, vlhkosti a plynům v objektech v do 12 m</t>
  </si>
  <si>
    <t>1307571045</t>
  </si>
  <si>
    <t>713</t>
  </si>
  <si>
    <t>Izolace tepelné</t>
  </si>
  <si>
    <t>713121111</t>
  </si>
  <si>
    <t>Montáž izolace tepelné podlah volně kladenými rohožemi, pásy, dílci, deskami 1 vrstva</t>
  </si>
  <si>
    <t>-469924650</t>
  </si>
  <si>
    <t>28372309</t>
  </si>
  <si>
    <t>deska EPS 100 do plochých střech a podlah λ=0,037 tl 100mm</t>
  </si>
  <si>
    <t>-789509907</t>
  </si>
  <si>
    <t>19,27*1,02 'Přepočtené koeficientem množství</t>
  </si>
  <si>
    <t>998713202</t>
  </si>
  <si>
    <t>Přesun hmot procentní pro izolace tepelné v objektech v do 12 m</t>
  </si>
  <si>
    <t>-419915026</t>
  </si>
  <si>
    <t>734</t>
  </si>
  <si>
    <t>Ústřední vytápění</t>
  </si>
  <si>
    <t>734190900R</t>
  </si>
  <si>
    <t>Demontáž otopného tělesa a jeho zpětná montáž po ukončení opravných prací, vč. vypuštění vody, napuštění, tlak. zkoušky, popř. výměna ventilů, nátěr</t>
  </si>
  <si>
    <t>263045350</t>
  </si>
  <si>
    <t>762522811</t>
  </si>
  <si>
    <t>Demontáž podlah s polštáři z prken tloušťky do 32 mm</t>
  </si>
  <si>
    <t>334575219</t>
  </si>
  <si>
    <t>-2119408040</t>
  </si>
  <si>
    <t>763</t>
  </si>
  <si>
    <t>Konstrukce suché výstavby</t>
  </si>
  <si>
    <t>763131511</t>
  </si>
  <si>
    <t>SDK podhled deska 1xA 12,5 bez TI jednovrstvá spodní kce profil CD+UD</t>
  </si>
  <si>
    <t>-444903526</t>
  </si>
  <si>
    <t>763131713</t>
  </si>
  <si>
    <t>SDK podhled napojení na obvodové konstrukce profilem</t>
  </si>
  <si>
    <t>304457109</t>
  </si>
  <si>
    <t>763131714</t>
  </si>
  <si>
    <t>SDK podhled základní penetrační nátěr</t>
  </si>
  <si>
    <t>750097968</t>
  </si>
  <si>
    <t>998763402</t>
  </si>
  <si>
    <t>Přesun hmot procentní pro sádrokartonové konstrukce v objektech v do 12 m</t>
  </si>
  <si>
    <t>1332286428</t>
  </si>
  <si>
    <t>76665519D1</t>
  </si>
  <si>
    <t xml:space="preserve">Repase, úprava, revize, nátěr pokladního okna vč.  obložení ostění, kontrolou a přetmelením zasklení, výměny vadných částí aj. orientační rozměry 110/110 cm</t>
  </si>
  <si>
    <t>1551129778</t>
  </si>
  <si>
    <t>-228221697</t>
  </si>
  <si>
    <t>771</t>
  </si>
  <si>
    <t>Podlahy z dlaždic</t>
  </si>
  <si>
    <t>771474142</t>
  </si>
  <si>
    <t>Montáž soklíků z dlaždic keramických s požlábkem flexibilní lepidlo v do 120 mm</t>
  </si>
  <si>
    <t>178112650</t>
  </si>
  <si>
    <t>59761312R</t>
  </si>
  <si>
    <t>sokl RAKO TAURUS s požlábkem 298 x 90 x 9 mm - odstín dle výběru investora</t>
  </si>
  <si>
    <t>-1688803029</t>
  </si>
  <si>
    <t>17,6/0,3</t>
  </si>
  <si>
    <t>771574113</t>
  </si>
  <si>
    <t>Montáž podlah keramických režných hladkých lepených flexibilním lepidlem do 12 ks/m2</t>
  </si>
  <si>
    <t>1118077516</t>
  </si>
  <si>
    <t>597614060.1</t>
  </si>
  <si>
    <t>dlaždice keramické slinuté neglazované, úprava protiskluz min. R10 - odstín dle výběru investora 29,8 x 29,8 x 0,9 cm</t>
  </si>
  <si>
    <t>385934095</t>
  </si>
  <si>
    <t>771591111</t>
  </si>
  <si>
    <t>Podlahy penetrace podkladu</t>
  </si>
  <si>
    <t>1147939948</t>
  </si>
  <si>
    <t>771990112</t>
  </si>
  <si>
    <t>Vyrovnání podkladu samonivelační stěrkou tl 4 mm pevnosti 30 Mpa</t>
  </si>
  <si>
    <t>-1610069790</t>
  </si>
  <si>
    <t>771990192</t>
  </si>
  <si>
    <t>Příplatek k vyrovnání podkladu dlažby samonivelační stěrkou pevnosti 30 Mpa ZKD 1 mm tloušťky</t>
  </si>
  <si>
    <t>-158328055</t>
  </si>
  <si>
    <t>998771202</t>
  </si>
  <si>
    <t>Přesun hmot procentní pro podlahy z dlaždic v objektech v do 12 m</t>
  </si>
  <si>
    <t>238217670</t>
  </si>
  <si>
    <t>776</t>
  </si>
  <si>
    <t>Podlahy povlakové</t>
  </si>
  <si>
    <t>776401800</t>
  </si>
  <si>
    <t>Odstranění soklíků a lišt pryžových nebo plastových</t>
  </si>
  <si>
    <t>-533049913</t>
  </si>
  <si>
    <t>776511810</t>
  </si>
  <si>
    <t>Demontáž povlakových podlah lepených bez podložky - vícevrstvých</t>
  </si>
  <si>
    <t>374926705</t>
  </si>
  <si>
    <t>998776202</t>
  </si>
  <si>
    <t>Přesun hmot procentní pro podlahy povlakové v objektech v do 12 m</t>
  </si>
  <si>
    <t>-1855632435</t>
  </si>
  <si>
    <t>783102801</t>
  </si>
  <si>
    <t>Odstranění nátěrů z KDK konstrukcí</t>
  </si>
  <si>
    <t>1102633612</t>
  </si>
  <si>
    <t>783221112</t>
  </si>
  <si>
    <t>Nátěry syntetické KDK 1x antikorozní, 1x základní, 2x email</t>
  </si>
  <si>
    <t>1835189092</t>
  </si>
  <si>
    <t>783606807</t>
  </si>
  <si>
    <t>Odstranění nátěrů z deskových otopných těles opálením</t>
  </si>
  <si>
    <t>1544149661</t>
  </si>
  <si>
    <t>1,5*0,7</t>
  </si>
  <si>
    <t>783606861</t>
  </si>
  <si>
    <t>Odstranění nátěrů z potrubí DN do 50 mm obroušením</t>
  </si>
  <si>
    <t>1060633852</t>
  </si>
  <si>
    <t>783614121</t>
  </si>
  <si>
    <t>Základní jednonásobný syntetický nátěr deskových otopných těles</t>
  </si>
  <si>
    <t>1193065991</t>
  </si>
  <si>
    <t>783614551</t>
  </si>
  <si>
    <t>Základní jednonásobný syntetický nátěr potrubí DN do 50 mm</t>
  </si>
  <si>
    <t>-183602337</t>
  </si>
  <si>
    <t>783614651</t>
  </si>
  <si>
    <t>Základní antikorozní jednonásobný syntetický potrubí DN do 50 mm</t>
  </si>
  <si>
    <t>-67118115</t>
  </si>
  <si>
    <t>783617127</t>
  </si>
  <si>
    <t>Krycí dvojnásobný syntetický nátěr deskových otopných těles</t>
  </si>
  <si>
    <t>614852845</t>
  </si>
  <si>
    <t>783806805</t>
  </si>
  <si>
    <t>Odstranění nátěrů z omítek opálením s obroušením</t>
  </si>
  <si>
    <t>-2016911035</t>
  </si>
  <si>
    <t>784</t>
  </si>
  <si>
    <t>Dokončovací práce - malby</t>
  </si>
  <si>
    <t>784111001</t>
  </si>
  <si>
    <t>Oprášení (ometení ) podkladu v místnostech výšky do 3,80 m</t>
  </si>
  <si>
    <t>-575784311</t>
  </si>
  <si>
    <t>784121001</t>
  </si>
  <si>
    <t>Oškrabání malby v mísnostech výšky do 3,80 m</t>
  </si>
  <si>
    <t>-643003414</t>
  </si>
  <si>
    <t>784121011</t>
  </si>
  <si>
    <t>Rozmývání podkladu po oškrabání malby v místnostech výšky do 3,80 m</t>
  </si>
  <si>
    <t>2111918704</t>
  </si>
  <si>
    <t>784171121</t>
  </si>
  <si>
    <t xml:space="preserve">Zakrytí vnitřních ploch, konstrukcí nebo prvků  v místnostech výšky do 3,80 m</t>
  </si>
  <si>
    <t>-938497256</t>
  </si>
  <si>
    <t>784181101</t>
  </si>
  <si>
    <t>Základní akrylátová jednonásobná penetrace podkladu v místnostech výšky do 3,80m</t>
  </si>
  <si>
    <t>-492861548</t>
  </si>
  <si>
    <t>784211101</t>
  </si>
  <si>
    <t>Dvojnásobné bílé malby ze směsí za mokra výborně otěruvzdorných v místnostech výšky do 3,80 m</t>
  </si>
  <si>
    <t>1804374778</t>
  </si>
  <si>
    <t>22037044R</t>
  </si>
  <si>
    <t>Zapravení a výměna stávajícího vedení oznamovacích a slaboproudých zařízení v rámci místnosti</t>
  </si>
  <si>
    <t>-1235385442</t>
  </si>
  <si>
    <t>742-03</t>
  </si>
  <si>
    <t>ks</t>
  </si>
  <si>
    <t>2085313827</t>
  </si>
  <si>
    <t>742340002</t>
  </si>
  <si>
    <t>Montáž hodin nástěnných</t>
  </si>
  <si>
    <t>642673898</t>
  </si>
  <si>
    <t>742-04</t>
  </si>
  <si>
    <t>Čtvercové hodiny , průměr číselníku 40 dle norem SŽDC</t>
  </si>
  <si>
    <t>1875441001</t>
  </si>
  <si>
    <t>742410201</t>
  </si>
  <si>
    <t>Montáž rozhlasu nastavení a oživení ústředny rozhlasu a naprogramování</t>
  </si>
  <si>
    <t>-268030767</t>
  </si>
  <si>
    <t>742-02</t>
  </si>
  <si>
    <t>reproduktor kompletní dle norem SŽDC</t>
  </si>
  <si>
    <t>572155994</t>
  </si>
  <si>
    <t>SO.04 - Oprava dopravní kanceláře a zázemí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</si>
  <si>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</si>
  <si>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</si>
  <si>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</si>
  <si>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742 - Elektroinstalace - slaboproud</t>
  </si>
  <si>
    <t xml:space="preserve">    751 - Vzduchotechnika</t>
  </si>
  <si>
    <t xml:space="preserve">    781 - Dokončovací práce - obklady</t>
  </si>
  <si>
    <t>M - Práce a dodávky M</t>
  </si>
  <si>
    <t xml:space="preserve">    22-M - Montáže technologických zařízení pro dopravní stavby</t>
  </si>
  <si>
    <t>Penetrační disperzní nátěr vnitřních stěn nanášený ručně</t>
  </si>
  <si>
    <t>664692610</t>
  </si>
  <si>
    <t>-2078358726</t>
  </si>
  <si>
    <t>dopravní kancelář</t>
  </si>
  <si>
    <t>(4,2+5,5)*2*3</t>
  </si>
  <si>
    <t>pokladna</t>
  </si>
  <si>
    <t>(4,1+3,3)*2*3</t>
  </si>
  <si>
    <t>denní místnost</t>
  </si>
  <si>
    <t>(3,6+4,1)*2*3</t>
  </si>
  <si>
    <t>šatna</t>
  </si>
  <si>
    <t>(4,3+4,1)*2*3</t>
  </si>
  <si>
    <t>OP.04</t>
  </si>
  <si>
    <t>(1,6+2,7)*2*3</t>
  </si>
  <si>
    <t>soc.zař. personál</t>
  </si>
  <si>
    <t>(3,4+3)*2*1,5</t>
  </si>
  <si>
    <t>Potažení vnitřních stěn vápenným štukem tloušťky do 3 mm</t>
  </si>
  <si>
    <t>2001746128</t>
  </si>
  <si>
    <t>128911916</t>
  </si>
  <si>
    <t>244,2</t>
  </si>
  <si>
    <t>-87,8</t>
  </si>
  <si>
    <t>1657268737</t>
  </si>
  <si>
    <t>(4,2+5,5)*2*1</t>
  </si>
  <si>
    <t>(4,1+3,3)*2*1</t>
  </si>
  <si>
    <t>(3,6+4,1)*2*1</t>
  </si>
  <si>
    <t>(4,3+4,1)*2*1</t>
  </si>
  <si>
    <t>(1,6+2,7)*2*1</t>
  </si>
  <si>
    <t>(3,4+3)*2*1</t>
  </si>
  <si>
    <t>693590928</t>
  </si>
  <si>
    <t>69,02*0,1</t>
  </si>
  <si>
    <t>-438793784</t>
  </si>
  <si>
    <t>2110012179</t>
  </si>
  <si>
    <t>0,004335*69,02</t>
  </si>
  <si>
    <t>632481213</t>
  </si>
  <si>
    <t>Separační vrstva z PE fólie</t>
  </si>
  <si>
    <t>-2015068355</t>
  </si>
  <si>
    <t>2089001057</t>
  </si>
  <si>
    <t>(4,2+5,5)*2</t>
  </si>
  <si>
    <t>(4,1+3,3)*2</t>
  </si>
  <si>
    <t>(3,6+4,1)*2</t>
  </si>
  <si>
    <t>(4,3+4,1)*2</t>
  </si>
  <si>
    <t>(1,6+2,7)*2</t>
  </si>
  <si>
    <t>(3,4+3)*2</t>
  </si>
  <si>
    <t>635111232</t>
  </si>
  <si>
    <t>Násyp pod podlahy z drobného kameniva 0-4 se zhutněním</t>
  </si>
  <si>
    <t>-1751109</t>
  </si>
  <si>
    <t>-1060022162</t>
  </si>
  <si>
    <t>1703567124</t>
  </si>
  <si>
    <t>(4,2*5,5)</t>
  </si>
  <si>
    <t>(4,1*3,3)</t>
  </si>
  <si>
    <t>(3,6*4,1)</t>
  </si>
  <si>
    <t>(4,3*4,1)</t>
  </si>
  <si>
    <t>(1,6*2,7)</t>
  </si>
  <si>
    <t>(3,4*3)</t>
  </si>
  <si>
    <t>1661770516</t>
  </si>
  <si>
    <t>95290111R</t>
  </si>
  <si>
    <t>Dočasné vyklizení a zpětné nastěhování a osazení vybavení a zařízení pro provedení prací - nábytek, zařízení, nástěnky, šatní skříně aj.</t>
  </si>
  <si>
    <t>1449400948</t>
  </si>
  <si>
    <t>95290111R2</t>
  </si>
  <si>
    <t>Opatření nutná k ochraně a zabezpečení sdělovacího a ostatního zařízení dopravní kanceláře pro provedení prací včetně projednání</t>
  </si>
  <si>
    <t>-191341920</t>
  </si>
  <si>
    <t>-1621425764</t>
  </si>
  <si>
    <t>69,02*0,3</t>
  </si>
  <si>
    <t>974031132</t>
  </si>
  <si>
    <t>Vysekání rýh ve zdivu cihelném hl do 50 mm š do 70 mm</t>
  </si>
  <si>
    <t>2024213594</t>
  </si>
  <si>
    <t>974031153</t>
  </si>
  <si>
    <t>Vysekání rýh ve zdivu cihelném hl do 100 mm š do 100 mm</t>
  </si>
  <si>
    <t>-1390333385</t>
  </si>
  <si>
    <t>Otlučení (osekání) vnitřní vápenné nebo vápenocementové omítky stěn v rozsahu do 50 %</t>
  </si>
  <si>
    <t>-207766155</t>
  </si>
  <si>
    <t>-753365121</t>
  </si>
  <si>
    <t>997013153</t>
  </si>
  <si>
    <t>Vnitrostaveništní doprava suti a vybouraných hmot pro budovy v do 12 m s omezením mechanizace</t>
  </si>
  <si>
    <t>1967305660</t>
  </si>
  <si>
    <t>Odvoz suti a vybouraných hmot na skládku nebo meziskládku do 1 km se složením</t>
  </si>
  <si>
    <t>-905626485</t>
  </si>
  <si>
    <t>1982839538</t>
  </si>
  <si>
    <t>43,957*19 'Přepočtené koeficientem množství</t>
  </si>
  <si>
    <t>-508583142</t>
  </si>
  <si>
    <t>45,157</t>
  </si>
  <si>
    <t>-36,155</t>
  </si>
  <si>
    <t>552849168</t>
  </si>
  <si>
    <t>28,988</t>
  </si>
  <si>
    <t>3,128</t>
  </si>
  <si>
    <t>4,039</t>
  </si>
  <si>
    <t>1327031436</t>
  </si>
  <si>
    <t>-1881099885</t>
  </si>
  <si>
    <t>1263620488</t>
  </si>
  <si>
    <t>83,54*0,0003 'Přepočtené koeficientem množství</t>
  </si>
  <si>
    <t>711111051</t>
  </si>
  <si>
    <t>Provedení izolace proti zemní vlhkosti vodorovné za studena 2x nátěr tekutou elastickou hydroizolací</t>
  </si>
  <si>
    <t>-559681388</t>
  </si>
  <si>
    <t>3*3,4</t>
  </si>
  <si>
    <t>24551040</t>
  </si>
  <si>
    <t>stěrka hydroizolační dvousložková cemento-polymerová pod dlažbu</t>
  </si>
  <si>
    <t>-1349251468</t>
  </si>
  <si>
    <t>10,2*1,5 'Přepočtené koeficientem množství</t>
  </si>
  <si>
    <t>711112051</t>
  </si>
  <si>
    <t>Provedení izolace proti zemní vlhkosti svislé za studena 2x nátěr tekutou elastickou hydroizolací</t>
  </si>
  <si>
    <t>165235260</t>
  </si>
  <si>
    <t>(1+1+1)*2</t>
  </si>
  <si>
    <t>-36311264</t>
  </si>
  <si>
    <t>6*1,5 'Přepočtené koeficientem množství</t>
  </si>
  <si>
    <t>328603219</t>
  </si>
  <si>
    <t>1508277090</t>
  </si>
  <si>
    <t>83,54*1,15 'Přepočtené koeficientem množství</t>
  </si>
  <si>
    <t>-1489452710</t>
  </si>
  <si>
    <t>1229550296</t>
  </si>
  <si>
    <t>390939717</t>
  </si>
  <si>
    <t>83,54*1,02 'Přepočtené koeficientem množství</t>
  </si>
  <si>
    <t>-1574794787</t>
  </si>
  <si>
    <t>721</t>
  </si>
  <si>
    <t>Zdravotechnika - vnitřní kanalizace</t>
  </si>
  <si>
    <t>721174000</t>
  </si>
  <si>
    <t>Ostatní nespecifikované práce a materiály</t>
  </si>
  <si>
    <t>soubor</t>
  </si>
  <si>
    <t>701151483</t>
  </si>
  <si>
    <t>998721202</t>
  </si>
  <si>
    <t>Přesun hmot procentní pro vnitřní kanalizace v objektech v do 12 m</t>
  </si>
  <si>
    <t>-1761381904</t>
  </si>
  <si>
    <t>722</t>
  </si>
  <si>
    <t>Zdravotechnika - vnitřní vodovod</t>
  </si>
  <si>
    <t>722173000</t>
  </si>
  <si>
    <t xml:space="preserve">Ostatní nespecifikované práce a materiály </t>
  </si>
  <si>
    <t>1116606232</t>
  </si>
  <si>
    <t>998722202</t>
  </si>
  <si>
    <t>Přesun hmot procentní pro vnitřní vodovod v objektech v do 12 m</t>
  </si>
  <si>
    <t>-1141426316</t>
  </si>
  <si>
    <t>725</t>
  </si>
  <si>
    <t>Zdravotechnika - zařizovací předměty</t>
  </si>
  <si>
    <t>725110811</t>
  </si>
  <si>
    <t>Demontáž klozetů splachovací s nádrží</t>
  </si>
  <si>
    <t>-2057549894</t>
  </si>
  <si>
    <t>725112022</t>
  </si>
  <si>
    <t>Klozet keramický závěsný na nosné stěny s hlubokým splachováním odpad vodorovný</t>
  </si>
  <si>
    <t>1959023275</t>
  </si>
  <si>
    <t>725210821</t>
  </si>
  <si>
    <t>Demontáž umyvadel bez výtokových armatur</t>
  </si>
  <si>
    <t>-1714633648</t>
  </si>
  <si>
    <t>725211603</t>
  </si>
  <si>
    <t>Umyvadlo keramické bílé šířky 600 mm bez krytu na sifon připevněné na stěnu šrouby</t>
  </si>
  <si>
    <t>-1823203052</t>
  </si>
  <si>
    <t>725240812</t>
  </si>
  <si>
    <t>Demontáž vaniček sprchových bez výtokových armatur</t>
  </si>
  <si>
    <t>-1234188043</t>
  </si>
  <si>
    <t>725241513</t>
  </si>
  <si>
    <t>Vanička sprchová keramická čtvercová 900x900 mm</t>
  </si>
  <si>
    <t>1808869473</t>
  </si>
  <si>
    <t>725244102.1</t>
  </si>
  <si>
    <t>Dodávka a montáž sprchového závěsu vč. rozpěrné tyče</t>
  </si>
  <si>
    <t>1310379821</t>
  </si>
  <si>
    <t>725530826</t>
  </si>
  <si>
    <t>Demontáž ohřívač elektrický akumulační do 800 litrů</t>
  </si>
  <si>
    <t>-629621966</t>
  </si>
  <si>
    <t>725532124</t>
  </si>
  <si>
    <t>Elektrický ohřívač zásobníkový akumulační závěsný svislý 160 l / 2 kW</t>
  </si>
  <si>
    <t>-2004905570</t>
  </si>
  <si>
    <t>725535222</t>
  </si>
  <si>
    <t>Ventil pojistný bezpečnostní souprava s redukčním ventilem a výlevkou</t>
  </si>
  <si>
    <t>-989416523</t>
  </si>
  <si>
    <t>725820801</t>
  </si>
  <si>
    <t>Demontáž baterie nástěnné do G 3 / 4</t>
  </si>
  <si>
    <t>-1124002608</t>
  </si>
  <si>
    <t>725821325</t>
  </si>
  <si>
    <t>Baterie dřezová stojánková páková s otáčivým kulatým ústím a délkou ramínka 220 mm</t>
  </si>
  <si>
    <t>-1951406858</t>
  </si>
  <si>
    <t>725822613</t>
  </si>
  <si>
    <t>Baterie umyvadlová stojánková páková s výpustí</t>
  </si>
  <si>
    <t>-424207059</t>
  </si>
  <si>
    <t>725840850</t>
  </si>
  <si>
    <t>Demontáž baterie sprch diferenciální do G 3/4x1</t>
  </si>
  <si>
    <t>-2134312622</t>
  </si>
  <si>
    <t>725841312</t>
  </si>
  <si>
    <t>Baterie sprchová nástěnná páková</t>
  </si>
  <si>
    <t>-1345962004</t>
  </si>
  <si>
    <t>725861102</t>
  </si>
  <si>
    <t>Zápachová uzávěrka pro umyvadla DN 40</t>
  </si>
  <si>
    <t>1849325966</t>
  </si>
  <si>
    <t>725862103</t>
  </si>
  <si>
    <t>Zápachová uzávěrka pro dřezy DN 40/50</t>
  </si>
  <si>
    <t>-1207137509</t>
  </si>
  <si>
    <t>72586211R</t>
  </si>
  <si>
    <t>Zápachová uzávěrka pro ohřívač nebo kotel (přepad)</t>
  </si>
  <si>
    <t>-1560154402</t>
  </si>
  <si>
    <t>998725202</t>
  </si>
  <si>
    <t>Přesun hmot procentní pro zařizovací předměty v objektech v do 12 m</t>
  </si>
  <si>
    <t>-2071837114</t>
  </si>
  <si>
    <t>-1680267699</t>
  </si>
  <si>
    <t>Elektroinstalace - slaboproud</t>
  </si>
  <si>
    <t>742000001R</t>
  </si>
  <si>
    <t>312488791</t>
  </si>
  <si>
    <t>34571351</t>
  </si>
  <si>
    <t>trubka elektroinstalační ohebná dvouplášťová korugovaná (chránička) D 41/50mm, HDPE+LDPE</t>
  </si>
  <si>
    <t>-484355855</t>
  </si>
  <si>
    <t>742110005</t>
  </si>
  <si>
    <t>Montáž trubek pro slaboproud plastových ohebných uložených v podlaze</t>
  </si>
  <si>
    <t>324916356</t>
  </si>
  <si>
    <t>34575152R</t>
  </si>
  <si>
    <t>žlab kabelový s víkem PVC (200x126)</t>
  </si>
  <si>
    <t>-351519908</t>
  </si>
  <si>
    <t>9,52380952380952*1,05 'Přepočtené koeficientem množství</t>
  </si>
  <si>
    <t>742120001R</t>
  </si>
  <si>
    <t>Montáž kabelů sdělovacích pro vnitřní rozvody do 15 žil</t>
  </si>
  <si>
    <t>-900718289</t>
  </si>
  <si>
    <t>34121010</t>
  </si>
  <si>
    <t>kabel sdělovací s Cu jádrem 3x5x0,5mm</t>
  </si>
  <si>
    <t>-33481677</t>
  </si>
  <si>
    <t>83,3333333333334*1,2 'Přepočtené koeficientem množství</t>
  </si>
  <si>
    <t>751</t>
  </si>
  <si>
    <t>Vzduchotechnika</t>
  </si>
  <si>
    <t>751111010.1</t>
  </si>
  <si>
    <t>Odtah pro ventilátory přes vnější stěnu kompletní vč. ukončující nerez mřížky, potrubí, průrazů, zapravení, začištění a zateplení pro snížení množství kondenzátu aj.</t>
  </si>
  <si>
    <t>-732453814</t>
  </si>
  <si>
    <t>751111012</t>
  </si>
  <si>
    <t>Mtž vent ax ntl nástěnného základního D do 200 mm</t>
  </si>
  <si>
    <t>128478849</t>
  </si>
  <si>
    <t>54233101</t>
  </si>
  <si>
    <t>ventilátor radiální malý plastový CB 100 T spínač časový nastavitelný s doběhem a zpětnou klapkou</t>
  </si>
  <si>
    <t>1180419518</t>
  </si>
  <si>
    <t>998751201</t>
  </si>
  <si>
    <t>Přesun hmot procentní pro vzduchotechniku v objektech v do 12 m</t>
  </si>
  <si>
    <t>-346179904</t>
  </si>
  <si>
    <t>-190120987</t>
  </si>
  <si>
    <t>762526811</t>
  </si>
  <si>
    <t>Demontáž podlah z dřevotřísky, překližky, sololitu tloušťky do 20 mm bez polštářů</t>
  </si>
  <si>
    <t>959932718</t>
  </si>
  <si>
    <t>-2001204093</t>
  </si>
  <si>
    <t>763131411</t>
  </si>
  <si>
    <t>SDK podhled desky 1xA 12,5 bez TI dvouvrstvá spodní kce profil CD+UD</t>
  </si>
  <si>
    <t>1129757668</t>
  </si>
  <si>
    <t>763131451</t>
  </si>
  <si>
    <t>SDK podhled deska 1xH2 12,5 bez TI dvouvrstvá spodní kce profil CD+UD</t>
  </si>
  <si>
    <t>-533119006</t>
  </si>
  <si>
    <t>-2046792794</t>
  </si>
  <si>
    <t>766660728</t>
  </si>
  <si>
    <t>Montáž dveřního interiérového kování - zámku</t>
  </si>
  <si>
    <t>491982191</t>
  </si>
  <si>
    <t>766660729</t>
  </si>
  <si>
    <t>Montáž dveřního interiérového kování - štítku s klikou</t>
  </si>
  <si>
    <t>972681182</t>
  </si>
  <si>
    <t>54914610</t>
  </si>
  <si>
    <t>kování dveřní vrchní klika včetně rozet a montážního materiálu R BB nerez PK</t>
  </si>
  <si>
    <t>-1487710753</t>
  </si>
  <si>
    <t>54964150</t>
  </si>
  <si>
    <t>vložka zámková cylindrická oboustranná+4 klíče</t>
  </si>
  <si>
    <t>1606990691</t>
  </si>
  <si>
    <t>118</t>
  </si>
  <si>
    <t>766811111.1</t>
  </si>
  <si>
    <t>Repase vnitřních dřevěných dveří vč. zárubně (odstranění nátěru, tmelení, nový nátěr, seřízení)</t>
  </si>
  <si>
    <t>-440636082</t>
  </si>
  <si>
    <t>766811111.2</t>
  </si>
  <si>
    <t>Demontáž kuchyňské linky + zpětná montáž po ukončení prací a její úprava (zarovnání pracovní desky, uspořádání a seřízení jednotlivých skříněk) 3,6 m</t>
  </si>
  <si>
    <t>677826832</t>
  </si>
  <si>
    <t>-680998019</t>
  </si>
  <si>
    <t>771111011</t>
  </si>
  <si>
    <t>Vysátí podkladu před pokládkou dlažby</t>
  </si>
  <si>
    <t>-334933063</t>
  </si>
  <si>
    <t>771151022</t>
  </si>
  <si>
    <t>Samonivelační stěrka podlah pevnosti 30 MPa tl 5 mm</t>
  </si>
  <si>
    <t>1597403520</t>
  </si>
  <si>
    <t>88</t>
  </si>
  <si>
    <t>-1835629808</t>
  </si>
  <si>
    <t>(4,3*4,1)*2</t>
  </si>
  <si>
    <t>1,6+2,7*2</t>
  </si>
  <si>
    <t>89</t>
  </si>
  <si>
    <t>375121089</t>
  </si>
  <si>
    <t>105/0,3</t>
  </si>
  <si>
    <t>90</t>
  </si>
  <si>
    <t>771571810</t>
  </si>
  <si>
    <t>Demontáž podlah z dlaždic keramických kladených do malty</t>
  </si>
  <si>
    <t>-914077652</t>
  </si>
  <si>
    <t>1,6*2,7</t>
  </si>
  <si>
    <t>91</t>
  </si>
  <si>
    <t>-197119555</t>
  </si>
  <si>
    <t>92</t>
  </si>
  <si>
    <t>-845383807</t>
  </si>
  <si>
    <t>93</t>
  </si>
  <si>
    <t>-1676232337</t>
  </si>
  <si>
    <t>94</t>
  </si>
  <si>
    <t>771591112</t>
  </si>
  <si>
    <t>Izolace pod dlažbu nátěrem nebo stěrkou ve dvou vrstvách</t>
  </si>
  <si>
    <t>-349514400</t>
  </si>
  <si>
    <t>95</t>
  </si>
  <si>
    <t>-2010191951</t>
  </si>
  <si>
    <t>96</t>
  </si>
  <si>
    <t>776201812</t>
  </si>
  <si>
    <t>Demontáž lepených povlakových podlah s podložkou ručně</t>
  </si>
  <si>
    <t>-735237686</t>
  </si>
  <si>
    <t>97</t>
  </si>
  <si>
    <t>776261111</t>
  </si>
  <si>
    <t>Montáž čistící zóny</t>
  </si>
  <si>
    <t>-645647165</t>
  </si>
  <si>
    <t>1,3*0,5</t>
  </si>
  <si>
    <t>98</t>
  </si>
  <si>
    <t>697521000</t>
  </si>
  <si>
    <t>rohož textilní SHATWEL provedení 100% PP, zatavený do měkčeného PVC</t>
  </si>
  <si>
    <t>1579393402</t>
  </si>
  <si>
    <t>99</t>
  </si>
  <si>
    <t>697521520</t>
  </si>
  <si>
    <t>rámy náběhové - náběh úzký - 45 mm - Al</t>
  </si>
  <si>
    <t>1953248956</t>
  </si>
  <si>
    <t>100</t>
  </si>
  <si>
    <t>776410811</t>
  </si>
  <si>
    <t>-1431760212</t>
  </si>
  <si>
    <t>101</t>
  </si>
  <si>
    <t>446472857</t>
  </si>
  <si>
    <t>781</t>
  </si>
  <si>
    <t>Dokončovací práce - obklady</t>
  </si>
  <si>
    <t>102</t>
  </si>
  <si>
    <t>781121011</t>
  </si>
  <si>
    <t>Nátěr penetrační na stěnu</t>
  </si>
  <si>
    <t>-1819346284</t>
  </si>
  <si>
    <t>103</t>
  </si>
  <si>
    <t>781471810</t>
  </si>
  <si>
    <t>Demontáž obkladů z obkladaček keramických kladených do malty</t>
  </si>
  <si>
    <t>-636639504</t>
  </si>
  <si>
    <t>kuchyňka</t>
  </si>
  <si>
    <t>(0,6+3,6)*0,6</t>
  </si>
  <si>
    <t>koupelna</t>
  </si>
  <si>
    <t>1,2*2</t>
  </si>
  <si>
    <t>1,2*1,6</t>
  </si>
  <si>
    <t>1,2*1,2</t>
  </si>
  <si>
    <t>104</t>
  </si>
  <si>
    <t>781474113</t>
  </si>
  <si>
    <t>Montáž obkladů vnitřních keramických hladkých do 19 ks/m2 lepených flexibilním lepidlem</t>
  </si>
  <si>
    <t>-239412012</t>
  </si>
  <si>
    <t>(3+3,4)*2*1,6</t>
  </si>
  <si>
    <t>105</t>
  </si>
  <si>
    <t>59761039</t>
  </si>
  <si>
    <t>obklad keramický hladký přes 22 do 25ks/m2</t>
  </si>
  <si>
    <t>-1071517687</t>
  </si>
  <si>
    <t>29*1,1 'Přepočtené koeficientem množství</t>
  </si>
  <si>
    <t>106</t>
  </si>
  <si>
    <t>781477113</t>
  </si>
  <si>
    <t>Příplatek k montáži obkladů vnitřních keramických hladkých za spárování bílým cementem</t>
  </si>
  <si>
    <t>165469156</t>
  </si>
  <si>
    <t>107</t>
  </si>
  <si>
    <t>781477116</t>
  </si>
  <si>
    <t>Příplatek za použití rohových a ukončovacích profilů</t>
  </si>
  <si>
    <t>-372546460</t>
  </si>
  <si>
    <t>108</t>
  </si>
  <si>
    <t>998781202</t>
  </si>
  <si>
    <t>Přesun hmot procentní pro obklady keramické v objektech v do 12 m</t>
  </si>
  <si>
    <t>290457187</t>
  </si>
  <si>
    <t>109</t>
  </si>
  <si>
    <t>1729296293</t>
  </si>
  <si>
    <t>110</t>
  </si>
  <si>
    <t>1056526971</t>
  </si>
  <si>
    <t>111</t>
  </si>
  <si>
    <t>637297832</t>
  </si>
  <si>
    <t>112</t>
  </si>
  <si>
    <t>784181121</t>
  </si>
  <si>
    <t>Hloubková jednonásobná penetrace podkladu v místnostech výšky do 3,80 m</t>
  </si>
  <si>
    <t>-826730503</t>
  </si>
  <si>
    <t>113</t>
  </si>
  <si>
    <t>784191003</t>
  </si>
  <si>
    <t>Čištění vnitřních ploch oken dvojitých nebo zdvojených po provedení malířských prací</t>
  </si>
  <si>
    <t>1949471174</t>
  </si>
  <si>
    <t>114</t>
  </si>
  <si>
    <t>784191007</t>
  </si>
  <si>
    <t>Čištění vnitřních ploch podlah po provedení malířských prací</t>
  </si>
  <si>
    <t>858970533</t>
  </si>
  <si>
    <t>115</t>
  </si>
  <si>
    <t>-715916612</t>
  </si>
  <si>
    <t>4,2*5,5</t>
  </si>
  <si>
    <t>4,1*3,3</t>
  </si>
  <si>
    <t>3,6*4,1</t>
  </si>
  <si>
    <t>4,3*4,1</t>
  </si>
  <si>
    <t>3,4*3</t>
  </si>
  <si>
    <t>rezerva (schody)</t>
  </si>
  <si>
    <t>Práce a dodávky M</t>
  </si>
  <si>
    <t>Montáže technologických zařízení pro dopravní stavby</t>
  </si>
  <si>
    <t>116</t>
  </si>
  <si>
    <t>220322000.1</t>
  </si>
  <si>
    <t>Zapravení stávajícího vedení oznamovacích a slaboproudých zařízení</t>
  </si>
  <si>
    <t>-1925304928</t>
  </si>
  <si>
    <t>117</t>
  </si>
  <si>
    <t>838777909</t>
  </si>
  <si>
    <t>SO.05 - Elektroinstalace</t>
  </si>
  <si>
    <t>Zvoleněnves</t>
  </si>
  <si>
    <t>SEE</t>
  </si>
  <si>
    <t>D1 - Dodávky, Elektromontáže, Přidružené výkony k elektropracím</t>
  </si>
  <si>
    <t>D2 - Dodávky a elektromontáže k rozvaděčům</t>
  </si>
  <si>
    <t>D3 - Montáž a výroba ochranné klece</t>
  </si>
  <si>
    <t>D4 - Demontáže</t>
  </si>
  <si>
    <t>D5 - Hromosvod a uzemnění, zemní práce</t>
  </si>
  <si>
    <t>D6 - Ostatní náklady</t>
  </si>
  <si>
    <t>D7 - Revize, zkoušky, měření</t>
  </si>
  <si>
    <t>D1</t>
  </si>
  <si>
    <t>Dodávky, Elektromontáže, Přidružené výkony k elektropracím</t>
  </si>
  <si>
    <t>34555100</t>
  </si>
  <si>
    <t>zásuvka domovní jednoduchá 16A/250V</t>
  </si>
  <si>
    <t>34555120</t>
  </si>
  <si>
    <t>zásuvka domovní dvojitá 16A/250V</t>
  </si>
  <si>
    <t>345551040</t>
  </si>
  <si>
    <t>zásuvka dvojnásobná 16A/250Vstř s přepěťovou ochranou SPD st. 3</t>
  </si>
  <si>
    <t>34551485</t>
  </si>
  <si>
    <t>zásuvka venkovní jednoduchá 16A/250V, nástěnná, IP54</t>
  </si>
  <si>
    <t>35811253</t>
  </si>
  <si>
    <t>zásuvka venkovní 3f, 32A/400V, nástěnná, IP44</t>
  </si>
  <si>
    <t>741313003</t>
  </si>
  <si>
    <t>montáž a zapojení zásuvka domovní</t>
  </si>
  <si>
    <t>409011</t>
  </si>
  <si>
    <t>spínač domovní 10A/250Vstř, řaz.1</t>
  </si>
  <si>
    <t>R409011</t>
  </si>
  <si>
    <t>spínač domovní 10A/250Vstř, řaz.1, IP44</t>
  </si>
  <si>
    <t>741310001</t>
  </si>
  <si>
    <t>montáž a zapojení spínač domovní 1pólový, řazení 1</t>
  </si>
  <si>
    <t>409021</t>
  </si>
  <si>
    <t>přepínač domovní 10A/250Vstř, řaz.5</t>
  </si>
  <si>
    <t>409023</t>
  </si>
  <si>
    <t>přepínač domovní 10A/250Vstř, řaz.6</t>
  </si>
  <si>
    <t>R409023</t>
  </si>
  <si>
    <t>přepínač domovní 10A/250Vstř, řaz.6, IP44</t>
  </si>
  <si>
    <t>409026</t>
  </si>
  <si>
    <t>přepínač domovní 10A/250Vstř, řaz.7</t>
  </si>
  <si>
    <t>741310021</t>
  </si>
  <si>
    <t>montáž a zapojení přepínač domovní, řazení 5,6,7</t>
  </si>
  <si>
    <t>R LUX01303</t>
  </si>
  <si>
    <t>pohybový senzor 360st. PIR, 10A/230V, IP20</t>
  </si>
  <si>
    <t>R741310001</t>
  </si>
  <si>
    <t>montáž a zapojení pohybový senzor 360st. PIR</t>
  </si>
  <si>
    <t>R</t>
  </si>
  <si>
    <t>doběhové relé pro ventilátory, montáž do přístrojové krabice k vypínači nebo pohybovému senzoru</t>
  </si>
  <si>
    <t>R.1</t>
  </si>
  <si>
    <t>montáž a zapojení doběhového relé pro ventilátory do přístrojové krabice k vypínači nebo pohyb. s.</t>
  </si>
  <si>
    <t>34571511</t>
  </si>
  <si>
    <t>krabice přístrojová instalační</t>
  </si>
  <si>
    <t>741112061</t>
  </si>
  <si>
    <t>montáž a zapojení krabice přístrojová</t>
  </si>
  <si>
    <t>311317</t>
  </si>
  <si>
    <t>krabice odbočná s víčkem, včetně svorkovnice</t>
  </si>
  <si>
    <t>741112001</t>
  </si>
  <si>
    <t>montáž a zapojení krabice odbočná s výstrojí</t>
  </si>
  <si>
    <t>R311317</t>
  </si>
  <si>
    <t>krabice přechodová se svorkovnicí a víčkem, pro zapuštěnou montáž, samozhášivý plast 200x200x70mm, 400V/16A, IP44</t>
  </si>
  <si>
    <t>741112001.1</t>
  </si>
  <si>
    <t>montáž a zapojení krabice zapuštěná s víčkem nebo dvířky</t>
  </si>
  <si>
    <t>R.2</t>
  </si>
  <si>
    <t>drobný montážní a pomocný materiál</t>
  </si>
  <si>
    <t>34823741</t>
  </si>
  <si>
    <t>A - Svítidlo APOLLON 64 W</t>
  </si>
  <si>
    <t>34823742</t>
  </si>
  <si>
    <t>B - Svítidlo ECOPACK LED, 4000K / CRI &gt;= 80, 46 W</t>
  </si>
  <si>
    <t>34823743</t>
  </si>
  <si>
    <t>C - Svítidlo AQUALINE LED, 4000K / CRI &gt;= 80, 50 W, IP66</t>
  </si>
  <si>
    <t>34823735</t>
  </si>
  <si>
    <t>D - Svítidlo AQUALINE LED, 4000K / CRI &gt;= 80, 42 W, IP66</t>
  </si>
  <si>
    <t>7493100650</t>
  </si>
  <si>
    <t>VO - Venkovní náklopný LED reflektor, přisazená montáž, 29W/230V, 3250lm, 4000K, IP66, certifikovaný pro drážní prostředí</t>
  </si>
  <si>
    <t>34838100</t>
  </si>
  <si>
    <t>NO - Sv. nouzové LED 2W s piktogramem a vlastním bateriovým zdrojem 2H</t>
  </si>
  <si>
    <t>741371001</t>
  </si>
  <si>
    <t xml:space="preserve">montáž a zapojení svítidlo přisazené  nástěnné / stropní</t>
  </si>
  <si>
    <t>151310</t>
  </si>
  <si>
    <t>kabel AYKY 5x16</t>
  </si>
  <si>
    <t>101314</t>
  </si>
  <si>
    <t>kabel CYKY 5x70</t>
  </si>
  <si>
    <t>000101213</t>
  </si>
  <si>
    <t>kabel CYKY 4x50</t>
  </si>
  <si>
    <t>000101309</t>
  </si>
  <si>
    <t>kabel CYKY 5x10</t>
  </si>
  <si>
    <t>000101208</t>
  </si>
  <si>
    <t>kabel CYKY 4x6</t>
  </si>
  <si>
    <t>R34111072</t>
  </si>
  <si>
    <t>kabel CYKY 5x4</t>
  </si>
  <si>
    <t>101106</t>
  </si>
  <si>
    <t>kabel CYKY 3x2,5</t>
  </si>
  <si>
    <t>101105</t>
  </si>
  <si>
    <t>kabel CYKY 3x1,5</t>
  </si>
  <si>
    <t>R101105</t>
  </si>
  <si>
    <t>kabel CYKY 2x1,5</t>
  </si>
  <si>
    <t>210901062</t>
  </si>
  <si>
    <t>uložení kabel Al(-1kV AYKY)volně uložený do 3x35/4x25/5x16</t>
  </si>
  <si>
    <t>210810105</t>
  </si>
  <si>
    <t>uložení kabel Cu(-1kV CYKY) pevně ulož do 3x120/4x95/5x50</t>
  </si>
  <si>
    <t>210810103</t>
  </si>
  <si>
    <t>uložení kabel Cu(-1kV CYKY)pevně uložený do 3x70/4x50/5x35</t>
  </si>
  <si>
    <t>741122025</t>
  </si>
  <si>
    <t>uložení kabelu Cu(-CYKY) do 4x25</t>
  </si>
  <si>
    <t>21081013</t>
  </si>
  <si>
    <t>uložení kabelu Cu(-CYKY) do 5x10/12x4/19x2,5/24x1,5</t>
  </si>
  <si>
    <t>34140848</t>
  </si>
  <si>
    <t>vodič izolovaný s Cu jádrem 16mm2</t>
  </si>
  <si>
    <t>34140844</t>
  </si>
  <si>
    <t>vodič izolovaný s Cu jádrem 6mm2</t>
  </si>
  <si>
    <t>210800831</t>
  </si>
  <si>
    <t>uložení vodiče Cu(-CY,CYA) do 1x25</t>
  </si>
  <si>
    <t>210100001</t>
  </si>
  <si>
    <t>ukončení v rozvaděči vč.zapojení vodiče do 2,5mm2</t>
  </si>
  <si>
    <t>210100003</t>
  </si>
  <si>
    <t>ukončení v rozvaděči vč.zapojení vodiče do 16mm2</t>
  </si>
  <si>
    <t>210100101</t>
  </si>
  <si>
    <t>ukončení na svorkovnici vodič do 16mm2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</si>
  <si>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</si>
  <si>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</t>
  </si>
  <si>
    <t>R 100531</t>
  </si>
  <si>
    <t>elektroinstalační lišta s krytem, plastová, bílá 20x15, 40x20mm</t>
  </si>
  <si>
    <t>741110511</t>
  </si>
  <si>
    <t>montáž lišta vkládací s víčkem do 60mm</t>
  </si>
  <si>
    <t>34571350</t>
  </si>
  <si>
    <t>trubka elektroinstalační ohebná dvouplášťová korugovaná D32/40 mm, HDPE+LDPE</t>
  </si>
  <si>
    <t>742110001</t>
  </si>
  <si>
    <t>montáž trubek elektroinstalačních plastových ohebných uložených pod omítku včetně zasekání</t>
  </si>
  <si>
    <t>D2</t>
  </si>
  <si>
    <t>Dodávky a elektromontáže k rozvaděčům</t>
  </si>
  <si>
    <t>R.3</t>
  </si>
  <si>
    <t>nový elektroměrový rozvaděč R-ELM2, pro 3 elektroměrové pozice (1x3), ve standardu ČEZ. Rozměr šxvxh 805x640x250. Venkovní provedení pro zapuštěnou montáž. Osazen 1ks 3f elm s jištěním + 1ks HDO. Včetně montáže, výstroje a zapojení - dle platného shéma ro</t>
  </si>
  <si>
    <t>R.4</t>
  </si>
  <si>
    <t xml:space="preserve">nový rozvaděč R-ELM3, pro podružné elektroměry standardu SŽE. Kovo-plastová rozvodnice pro zapuštěnou montáž, 54 modulů 394x579x130, IP40/20, In=160A. Možnost zaplombování. Osazen pouze hlavními jističi. Elektroměrové sady a modul dálkového odečtu nejsou </t>
  </si>
  <si>
    <t>R.5</t>
  </si>
  <si>
    <t>rozvaděč RH1. Kovo-plastová rozvodnice pro přisazenou nástěnou montáž, 96 modulů 550x750x250, IP40/20, In=160A. Včetně kompletní výzbroje a zapojení. Výstroj a zapojení dle platného shéma rozvaděče</t>
  </si>
  <si>
    <t>120</t>
  </si>
  <si>
    <t>7493102200</t>
  </si>
  <si>
    <t>rozvaděč venkovního osvětlení (typový) RVO, pro napájení osvětlení železničních prostranství do 4ks 3-f větví s PLC řídícím systémem</t>
  </si>
  <si>
    <t>122</t>
  </si>
  <si>
    <t>7493156010</t>
  </si>
  <si>
    <t>montáž a zapojení typového rozvaděče RVO pro napájení osvětlení železničních prostranství do 8 kusů 3-f vývodů - do terénu nebo rozvodny včetně elektrovýzbroje</t>
  </si>
  <si>
    <t>124</t>
  </si>
  <si>
    <t>7493600890</t>
  </si>
  <si>
    <t>Kabelové a zásuvkové skříně, elektroměrové rozvaděče Skříně elektroměrové pro přímé měření Rozváděč pro dvousazbový třífázový elektroměr do 80A kompaktní pilíř včetně základu</t>
  </si>
  <si>
    <t>126</t>
  </si>
  <si>
    <t>7493655025</t>
  </si>
  <si>
    <t>Montáž skříní elektroměrových venkovních pro přímé měření do 80 A pro připojení kabelů do 16 mm2 dvousazbové, včetně jističe do 80 A a jističe 2 B/1 kompaktní pilíř</t>
  </si>
  <si>
    <t>128</t>
  </si>
  <si>
    <t>7493601090</t>
  </si>
  <si>
    <t>Kabelové a zásuvkové skříně, elektroměrové rozvaděče Prázdné skříně a pilíře Skříň plastová kompaktní pilíř včetně základu, IP44, šířka do 400 mm, výška do 700 mm, hloubka do 300 mm, PUR lak</t>
  </si>
  <si>
    <t>130</t>
  </si>
  <si>
    <t>7494153010</t>
  </si>
  <si>
    <t>Montáž prázdných plastových kabelových skříní min. IP 44, výšky do 800 mm, hloubky do 320 mm kompaktní pilíř š do 530 mm</t>
  </si>
  <si>
    <t>132</t>
  </si>
  <si>
    <t>D3</t>
  </si>
  <si>
    <t>Montáž a výroba ochranné klece</t>
  </si>
  <si>
    <t>7491601410</t>
  </si>
  <si>
    <t>Uzemnění Hromosvodné vedení Svorka SP</t>
  </si>
  <si>
    <t>134</t>
  </si>
  <si>
    <t>7491600190</t>
  </si>
  <si>
    <t>Uzemnění Vnější Uzemňovací vedení v zemi, kruhovým vodičem FeZn do D=10 mm</t>
  </si>
  <si>
    <t>136</t>
  </si>
  <si>
    <t>7497300010</t>
  </si>
  <si>
    <t>Vodiče trakčního vedení Ocelové konstrukce nestandartní</t>
  </si>
  <si>
    <t>138</t>
  </si>
  <si>
    <t>7491351010</t>
  </si>
  <si>
    <t>Montáž ocelových profilů tyčí, úhelníků</t>
  </si>
  <si>
    <t>140</t>
  </si>
  <si>
    <t>7491353032</t>
  </si>
  <si>
    <t>Montáž nosné ocelové konstrukce nosných ocelových konstrukce pro přístroje a zařízení z válcovaných profilů U, L, I , hmotnosti do 50 kg</t>
  </si>
  <si>
    <t>142</t>
  </si>
  <si>
    <t>7491651010</t>
  </si>
  <si>
    <t>Montáž vnitřního uzemnění uzemňovacích vodičů pevně na povrchu z pozinkované oceli (FeZn) do 120 mm2</t>
  </si>
  <si>
    <t>144</t>
  </si>
  <si>
    <t>7497350010</t>
  </si>
  <si>
    <t>Montáž ocelových konstrukcí nestandardní</t>
  </si>
  <si>
    <t>146</t>
  </si>
  <si>
    <t>D4</t>
  </si>
  <si>
    <t>Demontáže</t>
  </si>
  <si>
    <t>210901035</t>
  </si>
  <si>
    <t>kabel Al(-AYKY) pevně uložený do 2x16/3x10/5 /dmtž</t>
  </si>
  <si>
    <t>148</t>
  </si>
  <si>
    <t>210110001</t>
  </si>
  <si>
    <t>spínač nástěnný do IP.1 vč.zapojení 1pólový/ /dmtž</t>
  </si>
  <si>
    <t>150</t>
  </si>
  <si>
    <t>210111012</t>
  </si>
  <si>
    <t>zásuvka domovní zapuštěná vč.zapojení průběž /dmtž</t>
  </si>
  <si>
    <t>152</t>
  </si>
  <si>
    <t>210190001</t>
  </si>
  <si>
    <t>rozvodnice do hmotnosti 20kg /dmtž</t>
  </si>
  <si>
    <t>154</t>
  </si>
  <si>
    <t>210200011</t>
  </si>
  <si>
    <t>svítidlo bytové stropní /dmtž</t>
  </si>
  <si>
    <t>156</t>
  </si>
  <si>
    <t>R.6</t>
  </si>
  <si>
    <t>další nespecifikované položky (ventilátory, atd…)</t>
  </si>
  <si>
    <t>158</t>
  </si>
  <si>
    <t>D5</t>
  </si>
  <si>
    <t>Hromosvod a uzemnění, zemní práce</t>
  </si>
  <si>
    <t>35442062</t>
  </si>
  <si>
    <t>zemnící pásek FeZn 30/4mm</t>
  </si>
  <si>
    <t>160</t>
  </si>
  <si>
    <t>210220001</t>
  </si>
  <si>
    <t>zemnící pásek FeZn 30/4mm, úplná motáž</t>
  </si>
  <si>
    <t>162</t>
  </si>
  <si>
    <t>35442062.1</t>
  </si>
  <si>
    <t>zemnící drát FeZn pr.10mm</t>
  </si>
  <si>
    <t>164</t>
  </si>
  <si>
    <t>210220001.1</t>
  </si>
  <si>
    <t>zemnící drát FeZn pr.10mm, úplná mtž</t>
  </si>
  <si>
    <t>166</t>
  </si>
  <si>
    <t>295111</t>
  </si>
  <si>
    <t>zemnící tyč do 2m, FeZn se svorkou</t>
  </si>
  <si>
    <t>168</t>
  </si>
  <si>
    <t>210220361</t>
  </si>
  <si>
    <t>zemnící tyč do 2m, včetně připojení</t>
  </si>
  <si>
    <t>170</t>
  </si>
  <si>
    <t>R311317.1</t>
  </si>
  <si>
    <t>krabice zapuštěná s víčkem a ekvipotenciální svorkovnicí (HOP) KO 125, samozhášivý plast 150x150x73mm, 400V/16A, IP44</t>
  </si>
  <si>
    <t>172</t>
  </si>
  <si>
    <t>741112001.2</t>
  </si>
  <si>
    <t>montáž a zapojení krabice zapuštěná s víčkem a ekvipotenciální svorkovnicí (HOP) KO 125</t>
  </si>
  <si>
    <t>174</t>
  </si>
  <si>
    <t>295012</t>
  </si>
  <si>
    <t>jímací vedení drát AlMgSi pr.8mm</t>
  </si>
  <si>
    <t>176</t>
  </si>
  <si>
    <t>741420001</t>
  </si>
  <si>
    <t>jímací vedení na povrchu s podpěrami na plochou, sedlovou střechu a do zdiva, úplná mtž do pr. 10mm</t>
  </si>
  <si>
    <t>178</t>
  </si>
  <si>
    <t>R295352</t>
  </si>
  <si>
    <t>podpěra vedení hřebenová</t>
  </si>
  <si>
    <t>180</t>
  </si>
  <si>
    <t>295352</t>
  </si>
  <si>
    <t>podpěra vedení PV na ploché a šikmé střeše</t>
  </si>
  <si>
    <t>182</t>
  </si>
  <si>
    <t>295312</t>
  </si>
  <si>
    <t>podpěra vedení do zdiva PV1a15 150mm FeZn</t>
  </si>
  <si>
    <t>184</t>
  </si>
  <si>
    <t>295223</t>
  </si>
  <si>
    <t>jímací tyč hladká JR2,0 FeZn pr.19/2000mm</t>
  </si>
  <si>
    <t>186</t>
  </si>
  <si>
    <t>295251</t>
  </si>
  <si>
    <t>ochranná stříška jímače OSH FeZn horní</t>
  </si>
  <si>
    <t>188</t>
  </si>
  <si>
    <t>295252</t>
  </si>
  <si>
    <t>ochranná stříška jímače OSD FeZn dolní</t>
  </si>
  <si>
    <t>190</t>
  </si>
  <si>
    <t>295411</t>
  </si>
  <si>
    <t>svorka k jímací tyči SJ1 4šrouby FeZn</t>
  </si>
  <si>
    <t>192</t>
  </si>
  <si>
    <t>210220221</t>
  </si>
  <si>
    <t>jímací tyč hladká JR2,0 FeZn pr.19/2000mm, úplná montáž</t>
  </si>
  <si>
    <t>194</t>
  </si>
  <si>
    <t>295811</t>
  </si>
  <si>
    <t>distanční izolační tyč do 430mm, pro oddálený jímač</t>
  </si>
  <si>
    <t>196</t>
  </si>
  <si>
    <t>R210220221</t>
  </si>
  <si>
    <t>distanční izolační tyč, úplná montáž</t>
  </si>
  <si>
    <t>198</t>
  </si>
  <si>
    <t>295401</t>
  </si>
  <si>
    <t>svorka univerzální SU FeZn</t>
  </si>
  <si>
    <t>200</t>
  </si>
  <si>
    <t>210220301</t>
  </si>
  <si>
    <t>svorka hromosvodová do 2 šroubů, montáž</t>
  </si>
  <si>
    <t>202</t>
  </si>
  <si>
    <t>295406</t>
  </si>
  <si>
    <t>svorka křížová SK FeZn</t>
  </si>
  <si>
    <t>204</t>
  </si>
  <si>
    <t>210220302</t>
  </si>
  <si>
    <t>svorka hromosvodová do 4 šroubů, montáž</t>
  </si>
  <si>
    <t>206</t>
  </si>
  <si>
    <t>295452</t>
  </si>
  <si>
    <t>ochranný úhelník svodu OU délka 2,0m</t>
  </si>
  <si>
    <t>208</t>
  </si>
  <si>
    <t>295461</t>
  </si>
  <si>
    <t>držák úhelníku DOUa 150mm FeZn středový do zdiva</t>
  </si>
  <si>
    <t>210</t>
  </si>
  <si>
    <t>210220372</t>
  </si>
  <si>
    <t>ochranný úhelník nebo trubka/ držáky do zdiva</t>
  </si>
  <si>
    <t>212</t>
  </si>
  <si>
    <t>295404</t>
  </si>
  <si>
    <t>svorka zkušební ZS FeZn</t>
  </si>
  <si>
    <t>214</t>
  </si>
  <si>
    <t>210220302.1</t>
  </si>
  <si>
    <t>svorka zkušební ZS FeZn, úplná montáž</t>
  </si>
  <si>
    <t>216</t>
  </si>
  <si>
    <t>460200164</t>
  </si>
  <si>
    <t>výkop rýhy pro zemnící pásek, š.35, hl.80cm, tz.4/ko1.0</t>
  </si>
  <si>
    <t>218</t>
  </si>
  <si>
    <t>460560164</t>
  </si>
  <si>
    <t>zához kabelové rýhy š.35, hl.80cm, tz.4</t>
  </si>
  <si>
    <t>220</t>
  </si>
  <si>
    <t>460620014</t>
  </si>
  <si>
    <t>provizorní úprava terénu, třída zeminy 4</t>
  </si>
  <si>
    <t>222</t>
  </si>
  <si>
    <t>D6</t>
  </si>
  <si>
    <t>Ostatní náklady</t>
  </si>
  <si>
    <t>218009001</t>
  </si>
  <si>
    <t>poplatek za recyklaci svítidla</t>
  </si>
  <si>
    <t>224</t>
  </si>
  <si>
    <t>218009011</t>
  </si>
  <si>
    <t>poplatek za recyklaci světelného zdroje</t>
  </si>
  <si>
    <t>226</t>
  </si>
  <si>
    <t>219001213</t>
  </si>
  <si>
    <t>vybour.otvoru ve zdi/cihla/ do pr.60mm/tl.do 0,45m</t>
  </si>
  <si>
    <t>228</t>
  </si>
  <si>
    <t>219002611</t>
  </si>
  <si>
    <t>vysekání rýhy/zeď cihla/ hl.do 30mm/š.do 30mm</t>
  </si>
  <si>
    <t>230</t>
  </si>
  <si>
    <t>219003236</t>
  </si>
  <si>
    <t>zazdívka otvoru ve zdivu/cihla/do 0,25m2/tl.0,90m</t>
  </si>
  <si>
    <t>232</t>
  </si>
  <si>
    <t>219003613</t>
  </si>
  <si>
    <t>omítka na stěně/jednotl.plocha do 1,00m2/vč.malty</t>
  </si>
  <si>
    <t>234</t>
  </si>
  <si>
    <t>D7</t>
  </si>
  <si>
    <t>Revize, zkoušky, měření</t>
  </si>
  <si>
    <t>R.7</t>
  </si>
  <si>
    <t>Zkoušky technologických zařízení pod napětím</t>
  </si>
  <si>
    <t>236</t>
  </si>
  <si>
    <t>119</t>
  </si>
  <si>
    <t>R.8</t>
  </si>
  <si>
    <t>Uvedení do provozu</t>
  </si>
  <si>
    <t>238</t>
  </si>
  <si>
    <t>21730901</t>
  </si>
  <si>
    <t>vypracování zprávy VR/cena akce do 1.000.000 kč</t>
  </si>
  <si>
    <t>240</t>
  </si>
  <si>
    <t>121</t>
  </si>
  <si>
    <t>210280003</t>
  </si>
  <si>
    <t>zkoušky a prohlídky el.rozvodů a zařízení (typ D) celková prohlídka pro objem mtž. prací do 1 000 000 Kč</t>
  </si>
  <si>
    <t>242</t>
  </si>
  <si>
    <t>SO.06 - Oprava zpevněných ploch</t>
  </si>
  <si>
    <t xml:space="preserve">    1 - Zemní práce</t>
  </si>
  <si>
    <t xml:space="preserve">    5 - Komunikace</t>
  </si>
  <si>
    <t xml:space="preserve">    99 - Přesun hmot</t>
  </si>
  <si>
    <t>O01 - Mobiliář</t>
  </si>
  <si>
    <t>OST - Ostatní</t>
  </si>
  <si>
    <t>Zemní práce</t>
  </si>
  <si>
    <t>111211101</t>
  </si>
  <si>
    <t>Odstranění křovin a stromů s odstraněním kořenů ručně průměru kmene do 100 mm jakékoliv plochy v rovině nebo ve svahu o sklonu do 1:5 vč. likvidace</t>
  </si>
  <si>
    <t>508100052</t>
  </si>
  <si>
    <t>113107164</t>
  </si>
  <si>
    <t>Odstranění podkladu z kameniva drceného tl 400 mm strojně pl přes 50 do 200 m2</t>
  </si>
  <si>
    <t>626609135</t>
  </si>
  <si>
    <t>132112111</t>
  </si>
  <si>
    <t>Hloubení rýh š do 800 mm v soudržných horninách třídy těžitelnosti I, skupiny 1 a 2 ručně</t>
  </si>
  <si>
    <t>1867305407</t>
  </si>
  <si>
    <t>(9+4,4+0,8+6,5+0,8+4,4)*2*0,5*1,2</t>
  </si>
  <si>
    <t>162701105</t>
  </si>
  <si>
    <t>Vodorovné přemístění do 10000 m výkopku/sypaniny z horniny tř. 1 až 4</t>
  </si>
  <si>
    <t>1260540117</t>
  </si>
  <si>
    <t>173,76*0,4</t>
  </si>
  <si>
    <t>31,08</t>
  </si>
  <si>
    <t>167101101</t>
  </si>
  <si>
    <t>Nakládání výkopku z hornin tř. 1 až 4 do 100 m3</t>
  </si>
  <si>
    <t>965692878</t>
  </si>
  <si>
    <t>171201201</t>
  </si>
  <si>
    <t>Uložení sypaniny na skládky</t>
  </si>
  <si>
    <t>-1976994063</t>
  </si>
  <si>
    <t>174101101</t>
  </si>
  <si>
    <t>Zásyp jam, šachet rýh nebo kolem objektů sypaninou se zhutněním</t>
  </si>
  <si>
    <t>1269725132</t>
  </si>
  <si>
    <t>58343872</t>
  </si>
  <si>
    <t>kamenivo drcené hrubé frakce 8/16</t>
  </si>
  <si>
    <t>1761764536</t>
  </si>
  <si>
    <t>181951102</t>
  </si>
  <si>
    <t>Úprava pláně v hornině tř. 1 až 4 se zhutněním</t>
  </si>
  <si>
    <t>1748784349</t>
  </si>
  <si>
    <t>339921133</t>
  </si>
  <si>
    <t>Osazování betonových palisád do betonového základu v řadě výšky prvku přes 1 do 1,5 m</t>
  </si>
  <si>
    <t>226255952</t>
  </si>
  <si>
    <t>BET.P12K06</t>
  </si>
  <si>
    <t>BEST-PALISÁDA URIKO betonová barevná 16X16X120cm</t>
  </si>
  <si>
    <t>512</t>
  </si>
  <si>
    <t>470808725</t>
  </si>
  <si>
    <t>12/0,16</t>
  </si>
  <si>
    <t>38241311R</t>
  </si>
  <si>
    <t>Vsakovací štěrkový val 2x2x2m (hloubení jámy, vysypání štěrkem do vaku z netkané geotextilie, zasypání zeminou</t>
  </si>
  <si>
    <t>2018718508</t>
  </si>
  <si>
    <t>Komunikace</t>
  </si>
  <si>
    <t>56472111R</t>
  </si>
  <si>
    <t>Podklad z kameniva hrubého drceného vel. 8-16 mm tl 50 mm</t>
  </si>
  <si>
    <t>-379411209</t>
  </si>
  <si>
    <t>5647611R1</t>
  </si>
  <si>
    <t>Podklad z kameniva hrubého drceného vel. 16-32 mm tl 200 mm</t>
  </si>
  <si>
    <t>-450308510</t>
  </si>
  <si>
    <t>596811511</t>
  </si>
  <si>
    <t>Kladení velkoformátové dlažby pozemních komunikací a komunikací pro pěší s ložem z kameniva tl. 40 mm, s vyplněním spár, s hutněním, vibrováním a se smetením přebytečného materiálu tl. přes 150 do 200 mm, velikosti dlaždic do 0,5 m2, pro plochy do 300 m2</t>
  </si>
  <si>
    <t>-743481022</t>
  </si>
  <si>
    <t>3,2*6,5"přístupový chodník podél kolejiště"</t>
  </si>
  <si>
    <t>(4,4+1,6+4,4)*4"přístupový chodník podél kolejiště"</t>
  </si>
  <si>
    <t>1,6*9"přístupový chodník vedle VB u rampy"</t>
  </si>
  <si>
    <t>(1,6*6,5)"přístupový chodník za objektem u bytu"</t>
  </si>
  <si>
    <t>(1,6+4,4+4,4)*2,4"přístupový chodník za objektem u bytu"</t>
  </si>
  <si>
    <t>(4+9+2,4)*4"přístupový chodník vedle VB u skladu a WC"</t>
  </si>
  <si>
    <t>59246004R</t>
  </si>
  <si>
    <t xml:space="preserve">dlažba plošná betonová terasová reliéfní impregnovaná ALMA PCT 400x400x40mm </t>
  </si>
  <si>
    <t>465002887</t>
  </si>
  <si>
    <t>173,76*1,1 'Přepočtené koeficientem množství</t>
  </si>
  <si>
    <t>916231213</t>
  </si>
  <si>
    <t>Osazení chodníkového obrubníku betonového stojatého s boční opěrou do lože z betonu prostého</t>
  </si>
  <si>
    <t>1606549421</t>
  </si>
  <si>
    <t>4+9+2,4"přístupový chodník vedle VB u rampy"</t>
  </si>
  <si>
    <t>6+6,6+4,5+4"přístupový chodník za objektem u bytu"</t>
  </si>
  <si>
    <t>2,4+9+4"přístupový chodník vedle VB u skladu a WC"</t>
  </si>
  <si>
    <t>59217017</t>
  </si>
  <si>
    <t>obrubník betonový chodníkový 100x10x25 cm</t>
  </si>
  <si>
    <t>2083775470</t>
  </si>
  <si>
    <t>47,2727272727273*1,1 'Přepočtené koeficientem množství</t>
  </si>
  <si>
    <t>87131031R.1.1</t>
  </si>
  <si>
    <t>Dešťová kanalizace DN 150 kompletní vč. zemních prací, napojení na lapač/potrubí a uvedením povrchu do původního stavu</t>
  </si>
  <si>
    <t>2124422709</t>
  </si>
  <si>
    <t>(12+2)*2"svody do vsaku"</t>
  </si>
  <si>
    <t>961021311</t>
  </si>
  <si>
    <t>Bourání základů ze zdiva kamenného</t>
  </si>
  <si>
    <t>701375743</t>
  </si>
  <si>
    <t>1,6*9*1,5</t>
  </si>
  <si>
    <t>961044111</t>
  </si>
  <si>
    <t>Bourání základů z betonu prostého</t>
  </si>
  <si>
    <t>1665660421</t>
  </si>
  <si>
    <t>2,5*2,5*1</t>
  </si>
  <si>
    <t>998223011</t>
  </si>
  <si>
    <t>Přesun hmot pro pozemní komunikace s krytem dlážděným</t>
  </si>
  <si>
    <t>1336993246</t>
  </si>
  <si>
    <t>-1918318212</t>
  </si>
  <si>
    <t>253462288</t>
  </si>
  <si>
    <t>223,225*19 'Přepočtené koeficientem množství</t>
  </si>
  <si>
    <t>-2069978041</t>
  </si>
  <si>
    <t>O0013.1</t>
  </si>
  <si>
    <t>D+M venkovní lavice, vel. 1300/500, vč povrchové úpravy - viz TZ</t>
  </si>
  <si>
    <t>-1640361183</t>
  </si>
  <si>
    <t>O0014</t>
  </si>
  <si>
    <t>D+M odpadkové koše, ocelový plech, vel. 500x250 V=1100 mm - viz TZ</t>
  </si>
  <si>
    <t>1873533167</t>
  </si>
  <si>
    <t>Odvoz a likvidace stávajícího mobiliáře</t>
  </si>
  <si>
    <t>1536882813</t>
  </si>
  <si>
    <t>711161221</t>
  </si>
  <si>
    <t>Izolace proti zemní vlhkosti nopovou fólií s textilií svislá, nopek v 4,0 mm, tl. fólie do 0,6 mm</t>
  </si>
  <si>
    <t>-921342723</t>
  </si>
  <si>
    <t>(9+4,4+0,8+6,5+0,8+4,4)*2*1</t>
  </si>
  <si>
    <t>998711201</t>
  </si>
  <si>
    <t>Přesun hmot procentní pro izolace proti vodě, vlhkosti a plynům v objektech v do 6 m</t>
  </si>
  <si>
    <t>-1367098933</t>
  </si>
  <si>
    <t>767995105</t>
  </si>
  <si>
    <t>Zabezpečení studny zámečnickou uzamykatelnou konstrukcí</t>
  </si>
  <si>
    <t>817202045</t>
  </si>
  <si>
    <t>2006745659</t>
  </si>
  <si>
    <t>Ostatní</t>
  </si>
  <si>
    <t>075002000</t>
  </si>
  <si>
    <t>Vytyčení, zajištění a ochrana stávajících inženýrských sítí vč. jejich dočasného zabezpečení a zajištění po dobu akce</t>
  </si>
  <si>
    <t>1024</t>
  </si>
  <si>
    <t>1185225216</t>
  </si>
  <si>
    <t>SO.07 - VRN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</si>
  <si>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</si>
  <si>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</si>
  <si>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</si>
  <si>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</si>
  <si>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</si>
  <si>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</si>
  <si>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</si>
  <si>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</si>
  <si>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</si>
  <si>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Kč</t>
  </si>
  <si>
    <t>-152086438</t>
  </si>
  <si>
    <t>VRN7</t>
  </si>
  <si>
    <t>Provozní vlivy</t>
  </si>
  <si>
    <t>070001000</t>
  </si>
  <si>
    <t>Provozní vlivy, dozory aj.</t>
  </si>
  <si>
    <t>871065037</t>
  </si>
  <si>
    <t>VRN8</t>
  </si>
  <si>
    <t>Přesun stavebních kapacit</t>
  </si>
  <si>
    <t>080001000</t>
  </si>
  <si>
    <t>Přesun stavebních kapacit, doprava zaměstnanců aj.</t>
  </si>
  <si>
    <t>769206491</t>
  </si>
  <si>
    <t>VRN9</t>
  </si>
  <si>
    <t>091504000</t>
  </si>
  <si>
    <t>Náklady související s publikační činností (plachta na lešení s logem Správy železnic a textem: Opravujeme pro vaše pohodlí. 500x300 cm)</t>
  </si>
  <si>
    <t>-219811519</t>
  </si>
  <si>
    <t>091504001</t>
  </si>
  <si>
    <t>Náklady související s publikační činností (plastová cedule s informacemi o stavbě)</t>
  </si>
  <si>
    <t>-771302658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</si>
</sst>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Zvoleněves ON - oprava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Zvoleněves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24. 6. 2020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železnic, státní organizace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L. Malý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ROUND(SUM(AG95:AG101),2)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ROUND(SUM(AS95:AS101),2)</f>
        <v>0</v>
      </c>
      <c r="AT94" s="115">
        <f>ROUND(SUM(AV94:AW94),2)</f>
        <v>0</v>
      </c>
      <c r="AU94" s="116">
        <f>ROUND(SUM(AU95:AU101),5)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ROUND(SUM(AZ95:AZ101),2)</f>
        <v>0</v>
      </c>
      <c r="BA94" s="115">
        <f>ROUND(SUM(BA95:BA101),2)</f>
        <v>0</v>
      </c>
      <c r="BB94" s="115">
        <f>ROUND(SUM(BB95:BB101),2)</f>
        <v>0</v>
      </c>
      <c r="BC94" s="115">
        <f>ROUND(SUM(BC95:BC101),2)</f>
        <v>0</v>
      </c>
      <c r="BD94" s="117">
        <f>ROUND(SUM(BD95:BD101),2)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'SO.01 - Oprava vnějšího p...'!J30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'SO.01 - Oprava vnějšího p...'!P132</f>
        <v>0</v>
      </c>
      <c r="AV95" s="129">
        <f>'SO.01 - Oprava vnějšího p...'!J33</f>
        <v>0</v>
      </c>
      <c r="AW95" s="129">
        <f>'SO.01 - Oprava vnějšího p...'!J34</f>
        <v>0</v>
      </c>
      <c r="AX95" s="129">
        <f>'SO.01 - Oprava vnějšího p...'!J35</f>
        <v>0</v>
      </c>
      <c r="AY95" s="129">
        <f>'SO.01 - Oprava vnějšího p...'!J36</f>
        <v>0</v>
      </c>
      <c r="AZ95" s="129">
        <f>'SO.01 - Oprava vnějšího p...'!F33</f>
        <v>0</v>
      </c>
      <c r="BA95" s="129">
        <f>'SO.01 - Oprava vnějšího p...'!F34</f>
        <v>0</v>
      </c>
      <c r="BB95" s="129">
        <f>'SO.01 - Oprava vnějšího p...'!F35</f>
        <v>0</v>
      </c>
      <c r="BC95" s="129">
        <f>'SO.01 - Oprava vnějšího p...'!F36</f>
        <v>0</v>
      </c>
      <c r="BD95" s="131">
        <f>'SO.01 - Oprava vnějšího p...'!F37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'SO.02 - Oprava střechy'!J30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'SO.02 - Oprava střechy'!P129</f>
        <v>0</v>
      </c>
      <c r="AV96" s="129">
        <f>'SO.02 - Oprava střechy'!J33</f>
        <v>0</v>
      </c>
      <c r="AW96" s="129">
        <f>'SO.02 - Oprava střechy'!J34</f>
        <v>0</v>
      </c>
      <c r="AX96" s="129">
        <f>'SO.02 - Oprava střechy'!J35</f>
        <v>0</v>
      </c>
      <c r="AY96" s="129">
        <f>'SO.02 - Oprava střechy'!J36</f>
        <v>0</v>
      </c>
      <c r="AZ96" s="129">
        <f>'SO.02 - Oprava střechy'!F33</f>
        <v>0</v>
      </c>
      <c r="BA96" s="129">
        <f>'SO.02 - Oprava střechy'!F34</f>
        <v>0</v>
      </c>
      <c r="BB96" s="129">
        <f>'SO.02 - Oprava střechy'!F35</f>
        <v>0</v>
      </c>
      <c r="BC96" s="129">
        <f>'SO.02 - Oprava střechy'!F36</f>
        <v>0</v>
      </c>
      <c r="BD96" s="131">
        <f>'SO.02 - Oprava střechy'!F37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'SO.03 - Oprava čekárny'!J30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'SO.03 - Oprava čekárny'!P134</f>
        <v>0</v>
      </c>
      <c r="AV97" s="129">
        <f>'SO.03 - Oprava čekárny'!J33</f>
        <v>0</v>
      </c>
      <c r="AW97" s="129">
        <f>'SO.03 - Oprava čekárny'!J34</f>
        <v>0</v>
      </c>
      <c r="AX97" s="129">
        <f>'SO.03 - Oprava čekárny'!J35</f>
        <v>0</v>
      </c>
      <c r="AY97" s="129">
        <f>'SO.03 - Oprava čekárny'!J36</f>
        <v>0</v>
      </c>
      <c r="AZ97" s="129">
        <f>'SO.03 - Oprava čekárny'!F33</f>
        <v>0</v>
      </c>
      <c r="BA97" s="129">
        <f>'SO.03 - Oprava čekárny'!F34</f>
        <v>0</v>
      </c>
      <c r="BB97" s="129">
        <f>'SO.03 - Oprava čekárny'!F35</f>
        <v>0</v>
      </c>
      <c r="BC97" s="129">
        <f>'SO.03 - Oprava čekárny'!F36</f>
        <v>0</v>
      </c>
      <c r="BD97" s="131">
        <f>'SO.03 - Oprava čekárny'!F37</f>
        <v>0</v>
      </c>
      <c r="BE97" s="7"/>
      <c r="BT97" s="132" t="s">
        <v>86</v>
      </c>
      <c r="BV97" s="132" t="s">
        <v>80</v>
      </c>
      <c r="BW97" s="132" t="s">
        <v>94</v>
      </c>
      <c r="BX97" s="132" t="s">
        <v>5</v>
      </c>
      <c r="CL97" s="132" t="s">
        <v>1</v>
      </c>
      <c r="CM97" s="132" t="s">
        <v>88</v>
      </c>
    </row>
    <row r="98" s="7" customFormat="1" ht="16.5" customHeight="1">
      <c r="A98" s="120" t="s">
        <v>82</v>
      </c>
      <c r="B98" s="121"/>
      <c r="C98" s="122"/>
      <c r="D98" s="123" t="s">
        <v>95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'SO.04 - Oprava dopravní k...'!J30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'SO.04 - Oprava dopravní k...'!P140</f>
        <v>0</v>
      </c>
      <c r="AV98" s="129">
        <f>'SO.04 - Oprava dopravní k...'!J33</f>
        <v>0</v>
      </c>
      <c r="AW98" s="129">
        <f>'SO.04 - Oprava dopravní k...'!J34</f>
        <v>0</v>
      </c>
      <c r="AX98" s="129">
        <f>'SO.04 - Oprava dopravní k...'!J35</f>
        <v>0</v>
      </c>
      <c r="AY98" s="129">
        <f>'SO.04 - Oprava dopravní k...'!J36</f>
        <v>0</v>
      </c>
      <c r="AZ98" s="129">
        <f>'SO.04 - Oprava dopravní k...'!F33</f>
        <v>0</v>
      </c>
      <c r="BA98" s="129">
        <f>'SO.04 - Oprava dopravní k...'!F34</f>
        <v>0</v>
      </c>
      <c r="BB98" s="129">
        <f>'SO.04 - Oprava dopravní k...'!F35</f>
        <v>0</v>
      </c>
      <c r="BC98" s="129">
        <f>'SO.04 - Oprava dopravní k...'!F36</f>
        <v>0</v>
      </c>
      <c r="BD98" s="131">
        <f>'SO.04 - Oprava dopravní k...'!F37</f>
        <v>0</v>
      </c>
      <c r="BE98" s="7"/>
      <c r="BT98" s="132" t="s">
        <v>86</v>
      </c>
      <c r="BV98" s="132" t="s">
        <v>80</v>
      </c>
      <c r="BW98" s="132" t="s">
        <v>97</v>
      </c>
      <c r="BX98" s="132" t="s">
        <v>5</v>
      </c>
      <c r="CL98" s="132" t="s">
        <v>1</v>
      </c>
      <c r="CM98" s="132" t="s">
        <v>88</v>
      </c>
    </row>
    <row r="99" s="7" customFormat="1" ht="16.5" customHeight="1">
      <c r="A99" s="120" t="s">
        <v>82</v>
      </c>
      <c r="B99" s="121"/>
      <c r="C99" s="122"/>
      <c r="D99" s="123" t="s">
        <v>98</v>
      </c>
      <c r="E99" s="123"/>
      <c r="F99" s="123"/>
      <c r="G99" s="123"/>
      <c r="H99" s="123"/>
      <c r="I99" s="124"/>
      <c r="J99" s="123" t="s">
        <v>99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'SO.05 - Elektroinstalace'!J30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v>0</v>
      </c>
      <c r="AT99" s="129">
        <f>ROUND(SUM(AV99:AW99),2)</f>
        <v>0</v>
      </c>
      <c r="AU99" s="130">
        <f>'SO.05 - Elektroinstalace'!P123</f>
        <v>0</v>
      </c>
      <c r="AV99" s="129">
        <f>'SO.05 - Elektroinstalace'!J33</f>
        <v>0</v>
      </c>
      <c r="AW99" s="129">
        <f>'SO.05 - Elektroinstalace'!J34</f>
        <v>0</v>
      </c>
      <c r="AX99" s="129">
        <f>'SO.05 - Elektroinstalace'!J35</f>
        <v>0</v>
      </c>
      <c r="AY99" s="129">
        <f>'SO.05 - Elektroinstalace'!J36</f>
        <v>0</v>
      </c>
      <c r="AZ99" s="129">
        <f>'SO.05 - Elektroinstalace'!F33</f>
        <v>0</v>
      </c>
      <c r="BA99" s="129">
        <f>'SO.05 - Elektroinstalace'!F34</f>
        <v>0</v>
      </c>
      <c r="BB99" s="129">
        <f>'SO.05 - Elektroinstalace'!F35</f>
        <v>0</v>
      </c>
      <c r="BC99" s="129">
        <f>'SO.05 - Elektroinstalace'!F36</f>
        <v>0</v>
      </c>
      <c r="BD99" s="131">
        <f>'SO.05 - Elektroinstalace'!F37</f>
        <v>0</v>
      </c>
      <c r="BE99" s="7"/>
      <c r="BT99" s="132" t="s">
        <v>86</v>
      </c>
      <c r="BV99" s="132" t="s">
        <v>80</v>
      </c>
      <c r="BW99" s="132" t="s">
        <v>100</v>
      </c>
      <c r="BX99" s="132" t="s">
        <v>5</v>
      </c>
      <c r="CL99" s="132" t="s">
        <v>1</v>
      </c>
      <c r="CM99" s="132" t="s">
        <v>88</v>
      </c>
    </row>
    <row r="100" s="7" customFormat="1" ht="16.5" customHeight="1">
      <c r="A100" s="120" t="s">
        <v>82</v>
      </c>
      <c r="B100" s="121"/>
      <c r="C100" s="122"/>
      <c r="D100" s="123" t="s">
        <v>101</v>
      </c>
      <c r="E100" s="123"/>
      <c r="F100" s="123"/>
      <c r="G100" s="123"/>
      <c r="H100" s="123"/>
      <c r="I100" s="124"/>
      <c r="J100" s="123" t="s">
        <v>102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'SO.06 - Oprava zpevněných...'!J30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28">
        <v>0</v>
      </c>
      <c r="AT100" s="129">
        <f>ROUND(SUM(AV100:AW100),2)</f>
        <v>0</v>
      </c>
      <c r="AU100" s="130">
        <f>'SO.06 - Oprava zpevněných...'!P129</f>
        <v>0</v>
      </c>
      <c r="AV100" s="129">
        <f>'SO.06 - Oprava zpevněných...'!J33</f>
        <v>0</v>
      </c>
      <c r="AW100" s="129">
        <f>'SO.06 - Oprava zpevněných...'!J34</f>
        <v>0</v>
      </c>
      <c r="AX100" s="129">
        <f>'SO.06 - Oprava zpevněných...'!J35</f>
        <v>0</v>
      </c>
      <c r="AY100" s="129">
        <f>'SO.06 - Oprava zpevněných...'!J36</f>
        <v>0</v>
      </c>
      <c r="AZ100" s="129">
        <f>'SO.06 - Oprava zpevněných...'!F33</f>
        <v>0</v>
      </c>
      <c r="BA100" s="129">
        <f>'SO.06 - Oprava zpevněných...'!F34</f>
        <v>0</v>
      </c>
      <c r="BB100" s="129">
        <f>'SO.06 - Oprava zpevněných...'!F35</f>
        <v>0</v>
      </c>
      <c r="BC100" s="129">
        <f>'SO.06 - Oprava zpevněných...'!F36</f>
        <v>0</v>
      </c>
      <c r="BD100" s="131">
        <f>'SO.06 - Oprava zpevněných...'!F37</f>
        <v>0</v>
      </c>
      <c r="BE100" s="7"/>
      <c r="BT100" s="132" t="s">
        <v>86</v>
      </c>
      <c r="BV100" s="132" t="s">
        <v>80</v>
      </c>
      <c r="BW100" s="132" t="s">
        <v>103</v>
      </c>
      <c r="BX100" s="132" t="s">
        <v>5</v>
      </c>
      <c r="CL100" s="132" t="s">
        <v>1</v>
      </c>
      <c r="CM100" s="132" t="s">
        <v>88</v>
      </c>
    </row>
    <row r="101" s="7" customFormat="1" ht="16.5" customHeight="1">
      <c r="A101" s="120" t="s">
        <v>82</v>
      </c>
      <c r="B101" s="121"/>
      <c r="C101" s="122"/>
      <c r="D101" s="123" t="s">
        <v>104</v>
      </c>
      <c r="E101" s="123"/>
      <c r="F101" s="123"/>
      <c r="G101" s="123"/>
      <c r="H101" s="123"/>
      <c r="I101" s="124"/>
      <c r="J101" s="123" t="s">
        <v>105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'SO.07 - VRN'!J30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85</v>
      </c>
      <c r="AR101" s="127"/>
      <c r="AS101" s="133">
        <v>0</v>
      </c>
      <c r="AT101" s="134">
        <f>ROUND(SUM(AV101:AW101),2)</f>
        <v>0</v>
      </c>
      <c r="AU101" s="135">
        <f>'SO.07 - VRN'!P121</f>
        <v>0</v>
      </c>
      <c r="AV101" s="134">
        <f>'SO.07 - VRN'!J33</f>
        <v>0</v>
      </c>
      <c r="AW101" s="134">
        <f>'SO.07 - VRN'!J34</f>
        <v>0</v>
      </c>
      <c r="AX101" s="134">
        <f>'SO.07 - VRN'!J35</f>
        <v>0</v>
      </c>
      <c r="AY101" s="134">
        <f>'SO.07 - VRN'!J36</f>
        <v>0</v>
      </c>
      <c r="AZ101" s="134">
        <f>'SO.07 - VRN'!F33</f>
        <v>0</v>
      </c>
      <c r="BA101" s="134">
        <f>'SO.07 - VRN'!F34</f>
        <v>0</v>
      </c>
      <c r="BB101" s="134">
        <f>'SO.07 - VRN'!F35</f>
        <v>0</v>
      </c>
      <c r="BC101" s="134">
        <f>'SO.07 - VRN'!F36</f>
        <v>0</v>
      </c>
      <c r="BD101" s="136">
        <f>'SO.07 - VRN'!F37</f>
        <v>0</v>
      </c>
      <c r="BE101" s="7"/>
      <c r="BT101" s="132" t="s">
        <v>86</v>
      </c>
      <c r="BV101" s="132" t="s">
        <v>80</v>
      </c>
      <c r="BW101" s="132" t="s">
        <v>106</v>
      </c>
      <c r="BX101" s="132" t="s">
        <v>5</v>
      </c>
      <c r="CL101" s="132" t="s">
        <v>1</v>
      </c>
      <c r="CM101" s="132" t="s">
        <v>88</v>
      </c>
    </row>
    <row r="102" s="2" customFormat="1" ht="30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</sheetData>
  <sheetProtection sheet="1" formatColumns="0" formatRows="0" objects="1" scenarios="1" spinCount="100000" saltValue="hvUD9MeubAgStrzPrvYudgrp7nJy0qTaBno5TTBrysIHD0isFL+2XnOg8psjgV8jrFv1er/IFw0opjWVlxp1og==" hashValue="nOey2P/74ldNPcqismkhq0VbhX+CNKkFu5H+iZc+Rm9sh7Zu4XKlg1BSXGKudPjvVU1K7Ng7EkNHuQQcmek+EA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.01 - Oprava vnějšího p...'!C2" display="/"/>
    <hyperlink ref="A96" location="'SO.02 - Oprava střechy'!C2" display="/"/>
    <hyperlink ref="A97" location="'SO.03 - Oprava čekárny'!C2" display="/"/>
    <hyperlink ref="A98" location="'SO.04 - Oprava dopravní k...'!C2" display="/"/>
    <hyperlink ref="A99" location="'SO.05 - Elektroinstalace'!C2" display="/"/>
    <hyperlink ref="A100" location="'SO.06 - Oprava zpevněných...'!C2" display="/"/>
    <hyperlink ref="A101" location="'SO.07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107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Zvoleněves ON - oprava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108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24. 6. 2020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ROUND((SUM(BE132:BE365)),  2)</f>
        <v>0</v>
      </c>
      <c r="G33" s="39"/>
      <c r="H33" s="39"/>
      <c r="I33" s="163">
        <v>0.20999999999999999</v>
      </c>
      <c r="J33" s="162">
        <f>ROUND(((SUM(BE132:BE365))*I33),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62">
        <f>ROUND((SUM(BF132:BF365)),  2)</f>
        <v>0</v>
      </c>
      <c r="G34" s="39"/>
      <c r="H34" s="39"/>
      <c r="I34" s="163">
        <v>0.14999999999999999</v>
      </c>
      <c r="J34" s="162">
        <f>ROUND(((SUM(BF132:BF365))*I34),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ROUND((SUM(BG132:BG365)),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ROUND((SUM(BH132:BH365)),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ROUND((SUM(BI132:BI365)),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Zvoleněves ON - oprava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SO.01 - Oprava vnějšího pláště budovy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Zvoleněves</v>
      </c>
      <c r="G89" s="41"/>
      <c r="H89" s="41"/>
      <c r="I89" s="148" t="s">
        <v>22</v>
      </c>
      <c r="J89" s="80" t="str">
        <f>IF(J12="","",J12)</f>
        <v>24. 6. 2020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148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111</v>
      </c>
      <c r="D94" s="190"/>
      <c r="E94" s="190"/>
      <c r="F94" s="190"/>
      <c r="G94" s="190"/>
      <c r="H94" s="190"/>
      <c r="I94" s="191"/>
      <c r="J94" s="192" t="s">
        <v>112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145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4"/>
      <c r="C97" s="195"/>
      <c r="D97" s="196" t="s">
        <v>115</v>
      </c>
      <c r="E97" s="197"/>
      <c r="F97" s="197"/>
      <c r="G97" s="197"/>
      <c r="H97" s="197"/>
      <c r="I97" s="198"/>
      <c r="J97" s="199">
        <f>J133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116</v>
      </c>
      <c r="E98" s="204"/>
      <c r="F98" s="204"/>
      <c r="G98" s="204"/>
      <c r="H98" s="204"/>
      <c r="I98" s="205"/>
      <c r="J98" s="206">
        <f>J134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117</v>
      </c>
      <c r="E99" s="204"/>
      <c r="F99" s="204"/>
      <c r="G99" s="204"/>
      <c r="H99" s="204"/>
      <c r="I99" s="205"/>
      <c r="J99" s="206">
        <f>J137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118</v>
      </c>
      <c r="E100" s="204"/>
      <c r="F100" s="204"/>
      <c r="G100" s="204"/>
      <c r="H100" s="204"/>
      <c r="I100" s="205"/>
      <c r="J100" s="206">
        <f>J218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119</v>
      </c>
      <c r="E101" s="204"/>
      <c r="F101" s="204"/>
      <c r="G101" s="204"/>
      <c r="H101" s="204"/>
      <c r="I101" s="205"/>
      <c r="J101" s="206">
        <f>J222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120</v>
      </c>
      <c r="E102" s="204"/>
      <c r="F102" s="204"/>
      <c r="G102" s="204"/>
      <c r="H102" s="204"/>
      <c r="I102" s="205"/>
      <c r="J102" s="206">
        <f>J277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121</v>
      </c>
      <c r="E103" s="204"/>
      <c r="F103" s="204"/>
      <c r="G103" s="204"/>
      <c r="H103" s="204"/>
      <c r="I103" s="205"/>
      <c r="J103" s="206">
        <f>J289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4"/>
      <c r="C104" s="195"/>
      <c r="D104" s="196" t="s">
        <v>122</v>
      </c>
      <c r="E104" s="197"/>
      <c r="F104" s="197"/>
      <c r="G104" s="197"/>
      <c r="H104" s="197"/>
      <c r="I104" s="198"/>
      <c r="J104" s="199">
        <f>J291</f>
        <v>0</v>
      </c>
      <c r="K104" s="195"/>
      <c r="L104" s="20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1"/>
      <c r="C105" s="202"/>
      <c r="D105" s="203" t="s">
        <v>123</v>
      </c>
      <c r="E105" s="204"/>
      <c r="F105" s="204"/>
      <c r="G105" s="204"/>
      <c r="H105" s="204"/>
      <c r="I105" s="205"/>
      <c r="J105" s="206">
        <f>J292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124</v>
      </c>
      <c r="E106" s="204"/>
      <c r="F106" s="204"/>
      <c r="G106" s="204"/>
      <c r="H106" s="204"/>
      <c r="I106" s="205"/>
      <c r="J106" s="206">
        <f>J294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125</v>
      </c>
      <c r="E107" s="204"/>
      <c r="F107" s="204"/>
      <c r="G107" s="204"/>
      <c r="H107" s="204"/>
      <c r="I107" s="205"/>
      <c r="J107" s="206">
        <f>J307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126</v>
      </c>
      <c r="E108" s="204"/>
      <c r="F108" s="204"/>
      <c r="G108" s="204"/>
      <c r="H108" s="204"/>
      <c r="I108" s="205"/>
      <c r="J108" s="206">
        <f>J309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127</v>
      </c>
      <c r="E109" s="204"/>
      <c r="F109" s="204"/>
      <c r="G109" s="204"/>
      <c r="H109" s="204"/>
      <c r="I109" s="205"/>
      <c r="J109" s="206">
        <f>J325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128</v>
      </c>
      <c r="E110" s="204"/>
      <c r="F110" s="204"/>
      <c r="G110" s="204"/>
      <c r="H110" s="204"/>
      <c r="I110" s="205"/>
      <c r="J110" s="206">
        <f>J331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129</v>
      </c>
      <c r="E111" s="204"/>
      <c r="F111" s="204"/>
      <c r="G111" s="204"/>
      <c r="H111" s="204"/>
      <c r="I111" s="205"/>
      <c r="J111" s="206">
        <f>J347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94"/>
      <c r="C112" s="195"/>
      <c r="D112" s="196" t="s">
        <v>130</v>
      </c>
      <c r="E112" s="197"/>
      <c r="F112" s="197"/>
      <c r="G112" s="197"/>
      <c r="H112" s="197"/>
      <c r="I112" s="198"/>
      <c r="J112" s="199">
        <f>J357</f>
        <v>0</v>
      </c>
      <c r="K112" s="195"/>
      <c r="L112" s="200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184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187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131</v>
      </c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88" t="str">
        <f>E7</f>
        <v>Zvoleněves ON - oprava</v>
      </c>
      <c r="F122" s="33"/>
      <c r="G122" s="33"/>
      <c r="H122" s="33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108</v>
      </c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SO.01 - Oprava vnějšího pláště budovy</v>
      </c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>Zvoleněves</v>
      </c>
      <c r="G126" s="41"/>
      <c r="H126" s="41"/>
      <c r="I126" s="148" t="s">
        <v>22</v>
      </c>
      <c r="J126" s="80" t="str">
        <f>IF(J12="","",J12)</f>
        <v>24. 6. 2020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>Správa železnic, státní organizace</v>
      </c>
      <c r="G128" s="41"/>
      <c r="H128" s="41"/>
      <c r="I128" s="148" t="s">
        <v>32</v>
      </c>
      <c r="J128" s="37" t="str">
        <f>E21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30</v>
      </c>
      <c r="D129" s="41"/>
      <c r="E129" s="41"/>
      <c r="F129" s="28" t="str">
        <f>IF(E18="","",E18)</f>
        <v>Vyplň údaj</v>
      </c>
      <c r="G129" s="41"/>
      <c r="H129" s="41"/>
      <c r="I129" s="148" t="s">
        <v>35</v>
      </c>
      <c r="J129" s="37" t="str">
        <f>E24</f>
        <v>L. Malý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145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8"/>
      <c r="B131" s="209"/>
      <c r="C131" s="210" t="s">
        <v>132</v>
      </c>
      <c r="D131" s="211" t="s">
        <v>63</v>
      </c>
      <c r="E131" s="211" t="s">
        <v>59</v>
      </c>
      <c r="F131" s="211" t="s">
        <v>60</v>
      </c>
      <c r="G131" s="211" t="s">
        <v>133</v>
      </c>
      <c r="H131" s="211" t="s">
        <v>134</v>
      </c>
      <c r="I131" s="212" t="s">
        <v>135</v>
      </c>
      <c r="J131" s="213" t="s">
        <v>112</v>
      </c>
      <c r="K131" s="214" t="s">
        <v>136</v>
      </c>
      <c r="L131" s="215"/>
      <c r="M131" s="101" t="s">
        <v>1</v>
      </c>
      <c r="N131" s="102" t="s">
        <v>42</v>
      </c>
      <c r="O131" s="102" t="s">
        <v>137</v>
      </c>
      <c r="P131" s="102" t="s">
        <v>138</v>
      </c>
      <c r="Q131" s="102" t="s">
        <v>139</v>
      </c>
      <c r="R131" s="102" t="s">
        <v>140</v>
      </c>
      <c r="S131" s="102" t="s">
        <v>141</v>
      </c>
      <c r="T131" s="103" t="s">
        <v>142</v>
      </c>
      <c r="U131" s="208"/>
      <c r="V131" s="208"/>
      <c r="W131" s="208"/>
      <c r="X131" s="208"/>
      <c r="Y131" s="208"/>
      <c r="Z131" s="208"/>
      <c r="AA131" s="208"/>
      <c r="AB131" s="208"/>
      <c r="AC131" s="208"/>
      <c r="AD131" s="208"/>
      <c r="AE131" s="208"/>
    </row>
    <row r="132" s="2" customFormat="1" ht="22.8" customHeight="1">
      <c r="A132" s="39"/>
      <c r="B132" s="40"/>
      <c r="C132" s="108" t="s">
        <v>143</v>
      </c>
      <c r="D132" s="41"/>
      <c r="E132" s="41"/>
      <c r="F132" s="41"/>
      <c r="G132" s="41"/>
      <c r="H132" s="41"/>
      <c r="I132" s="145"/>
      <c r="J132" s="216">
        <f>BK132</f>
        <v>0</v>
      </c>
      <c r="K132" s="41"/>
      <c r="L132" s="45"/>
      <c r="M132" s="104"/>
      <c r="N132" s="217"/>
      <c r="O132" s="105"/>
      <c r="P132" s="218">
        <f>P133+P291+P357</f>
        <v>0</v>
      </c>
      <c r="Q132" s="105"/>
      <c r="R132" s="218">
        <f>R133+R291+R357</f>
        <v>9.250792800000001</v>
      </c>
      <c r="S132" s="105"/>
      <c r="T132" s="219">
        <f>T133+T291+T357</f>
        <v>21.242205999999999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77</v>
      </c>
      <c r="AU132" s="18" t="s">
        <v>114</v>
      </c>
      <c r="BK132" s="220">
        <f>BK133+BK291+BK357</f>
        <v>0</v>
      </c>
    </row>
    <row r="133" s="12" customFormat="1" ht="25.92" customHeight="1">
      <c r="A133" s="12"/>
      <c r="B133" s="221"/>
      <c r="C133" s="222"/>
      <c r="D133" s="223" t="s">
        <v>77</v>
      </c>
      <c r="E133" s="224" t="s">
        <v>144</v>
      </c>
      <c r="F133" s="224" t="s">
        <v>145</v>
      </c>
      <c r="G133" s="222"/>
      <c r="H133" s="222"/>
      <c r="I133" s="225"/>
      <c r="J133" s="226">
        <f>BK133</f>
        <v>0</v>
      </c>
      <c r="K133" s="222"/>
      <c r="L133" s="227"/>
      <c r="M133" s="228"/>
      <c r="N133" s="229"/>
      <c r="O133" s="229"/>
      <c r="P133" s="230">
        <f>P134+P137+P218+P222+P277+P289</f>
        <v>0</v>
      </c>
      <c r="Q133" s="229"/>
      <c r="R133" s="230">
        <f>R134+R137+R218+R222+R277+R289</f>
        <v>9.1231120000000008</v>
      </c>
      <c r="S133" s="229"/>
      <c r="T133" s="231">
        <f>T134+T137+T218+T222+T277+T289</f>
        <v>19.702459999999999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2" t="s">
        <v>86</v>
      </c>
      <c r="AT133" s="233" t="s">
        <v>77</v>
      </c>
      <c r="AU133" s="233" t="s">
        <v>78</v>
      </c>
      <c r="AY133" s="232" t="s">
        <v>146</v>
      </c>
      <c r="BK133" s="234">
        <f>BK134+BK137+BK218+BK222+BK277+BK289</f>
        <v>0</v>
      </c>
    </row>
    <row r="134" s="12" customFormat="1" ht="22.8" customHeight="1">
      <c r="A134" s="12"/>
      <c r="B134" s="221"/>
      <c r="C134" s="222"/>
      <c r="D134" s="223" t="s">
        <v>77</v>
      </c>
      <c r="E134" s="235" t="s">
        <v>147</v>
      </c>
      <c r="F134" s="235" t="s">
        <v>148</v>
      </c>
      <c r="G134" s="222"/>
      <c r="H134" s="222"/>
      <c r="I134" s="225"/>
      <c r="J134" s="236">
        <f>BK134</f>
        <v>0</v>
      </c>
      <c r="K134" s="222"/>
      <c r="L134" s="227"/>
      <c r="M134" s="228"/>
      <c r="N134" s="229"/>
      <c r="O134" s="229"/>
      <c r="P134" s="230">
        <f>SUM(P135:P136)</f>
        <v>0</v>
      </c>
      <c r="Q134" s="229"/>
      <c r="R134" s="230">
        <f>SUM(R135:R136)</f>
        <v>0</v>
      </c>
      <c r="S134" s="229"/>
      <c r="T134" s="231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2" t="s">
        <v>86</v>
      </c>
      <c r="AT134" s="233" t="s">
        <v>77</v>
      </c>
      <c r="AU134" s="233" t="s">
        <v>86</v>
      </c>
      <c r="AY134" s="232" t="s">
        <v>146</v>
      </c>
      <c r="BK134" s="234">
        <f>SUM(BK135:BK136)</f>
        <v>0</v>
      </c>
    </row>
    <row r="135" s="2" customFormat="1" ht="44.25" customHeight="1">
      <c r="A135" s="39"/>
      <c r="B135" s="40"/>
      <c r="C135" s="237" t="s">
        <v>86</v>
      </c>
      <c r="D135" s="237" t="s">
        <v>149</v>
      </c>
      <c r="E135" s="238" t="s">
        <v>150</v>
      </c>
      <c r="F135" s="239" t="s">
        <v>151</v>
      </c>
      <c r="G135" s="240" t="s">
        <v>152</v>
      </c>
      <c r="H135" s="241">
        <v>5</v>
      </c>
      <c r="I135" s="242"/>
      <c r="J135" s="243">
        <f>ROUND(I135*H135,2)</f>
        <v>0</v>
      </c>
      <c r="K135" s="244"/>
      <c r="L135" s="45"/>
      <c r="M135" s="245" t="s">
        <v>1</v>
      </c>
      <c r="N135" s="246" t="s">
        <v>43</v>
      </c>
      <c r="O135" s="92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153</v>
      </c>
      <c r="AT135" s="249" t="s">
        <v>149</v>
      </c>
      <c r="AU135" s="249" t="s">
        <v>88</v>
      </c>
      <c r="AY135" s="18" t="s">
        <v>146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8" t="s">
        <v>86</v>
      </c>
      <c r="BK135" s="250">
        <f>ROUND(I135*H135,2)</f>
        <v>0</v>
      </c>
      <c r="BL135" s="18" t="s">
        <v>153</v>
      </c>
      <c r="BM135" s="249" t="s">
        <v>154</v>
      </c>
    </row>
    <row r="136" s="2" customFormat="1" ht="44.25" customHeight="1">
      <c r="A136" s="39"/>
      <c r="B136" s="40"/>
      <c r="C136" s="237" t="s">
        <v>88</v>
      </c>
      <c r="D136" s="237" t="s">
        <v>149</v>
      </c>
      <c r="E136" s="238" t="s">
        <v>155</v>
      </c>
      <c r="F136" s="239" t="s">
        <v>156</v>
      </c>
      <c r="G136" s="240" t="s">
        <v>152</v>
      </c>
      <c r="H136" s="241">
        <v>4</v>
      </c>
      <c r="I136" s="242"/>
      <c r="J136" s="243">
        <f>ROUND(I136*H136,2)</f>
        <v>0</v>
      </c>
      <c r="K136" s="244"/>
      <c r="L136" s="45"/>
      <c r="M136" s="245" t="s">
        <v>1</v>
      </c>
      <c r="N136" s="246" t="s">
        <v>43</v>
      </c>
      <c r="O136" s="92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153</v>
      </c>
      <c r="AT136" s="249" t="s">
        <v>149</v>
      </c>
      <c r="AU136" s="249" t="s">
        <v>88</v>
      </c>
      <c r="AY136" s="18" t="s">
        <v>146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8" t="s">
        <v>86</v>
      </c>
      <c r="BK136" s="250">
        <f>ROUND(I136*H136,2)</f>
        <v>0</v>
      </c>
      <c r="BL136" s="18" t="s">
        <v>153</v>
      </c>
      <c r="BM136" s="249" t="s">
        <v>157</v>
      </c>
    </row>
    <row r="137" s="12" customFormat="1" ht="22.8" customHeight="1">
      <c r="A137" s="12"/>
      <c r="B137" s="221"/>
      <c r="C137" s="222"/>
      <c r="D137" s="223" t="s">
        <v>77</v>
      </c>
      <c r="E137" s="235" t="s">
        <v>158</v>
      </c>
      <c r="F137" s="235" t="s">
        <v>159</v>
      </c>
      <c r="G137" s="222"/>
      <c r="H137" s="222"/>
      <c r="I137" s="225"/>
      <c r="J137" s="236">
        <f>BK137</f>
        <v>0</v>
      </c>
      <c r="K137" s="222"/>
      <c r="L137" s="227"/>
      <c r="M137" s="228"/>
      <c r="N137" s="229"/>
      <c r="O137" s="229"/>
      <c r="P137" s="230">
        <f>SUM(P138:P217)</f>
        <v>0</v>
      </c>
      <c r="Q137" s="229"/>
      <c r="R137" s="230">
        <f>SUM(R138:R217)</f>
        <v>9.1171120000000005</v>
      </c>
      <c r="S137" s="229"/>
      <c r="T137" s="231">
        <f>SUM(T138:T217)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2" t="s">
        <v>86</v>
      </c>
      <c r="AT137" s="233" t="s">
        <v>77</v>
      </c>
      <c r="AU137" s="233" t="s">
        <v>86</v>
      </c>
      <c r="AY137" s="232" t="s">
        <v>146</v>
      </c>
      <c r="BK137" s="234">
        <f>SUM(BK138:BK217)</f>
        <v>0</v>
      </c>
    </row>
    <row r="138" s="2" customFormat="1" ht="16.5" customHeight="1">
      <c r="A138" s="39"/>
      <c r="B138" s="40"/>
      <c r="C138" s="237" t="s">
        <v>147</v>
      </c>
      <c r="D138" s="237" t="s">
        <v>149</v>
      </c>
      <c r="E138" s="238" t="s">
        <v>160</v>
      </c>
      <c r="F138" s="239" t="s">
        <v>161</v>
      </c>
      <c r="G138" s="240" t="s">
        <v>162</v>
      </c>
      <c r="H138" s="241">
        <v>324.39999999999998</v>
      </c>
      <c r="I138" s="242"/>
      <c r="J138" s="243">
        <f>ROUND(I138*H138,2)</f>
        <v>0</v>
      </c>
      <c r="K138" s="244"/>
      <c r="L138" s="45"/>
      <c r="M138" s="245" t="s">
        <v>1</v>
      </c>
      <c r="N138" s="246" t="s">
        <v>43</v>
      </c>
      <c r="O138" s="92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153</v>
      </c>
      <c r="AT138" s="249" t="s">
        <v>149</v>
      </c>
      <c r="AU138" s="249" t="s">
        <v>88</v>
      </c>
      <c r="AY138" s="18" t="s">
        <v>146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8" t="s">
        <v>86</v>
      </c>
      <c r="BK138" s="250">
        <f>ROUND(I138*H138,2)</f>
        <v>0</v>
      </c>
      <c r="BL138" s="18" t="s">
        <v>153</v>
      </c>
      <c r="BM138" s="249" t="s">
        <v>163</v>
      </c>
    </row>
    <row r="139" s="2" customFormat="1" ht="21.75" customHeight="1">
      <c r="A139" s="39"/>
      <c r="B139" s="40"/>
      <c r="C139" s="237" t="s">
        <v>153</v>
      </c>
      <c r="D139" s="237" t="s">
        <v>149</v>
      </c>
      <c r="E139" s="238" t="s">
        <v>164</v>
      </c>
      <c r="F139" s="239" t="s">
        <v>165</v>
      </c>
      <c r="G139" s="240" t="s">
        <v>162</v>
      </c>
      <c r="H139" s="241">
        <v>324.39999999999998</v>
      </c>
      <c r="I139" s="242"/>
      <c r="J139" s="243">
        <f>ROUND(I139*H139,2)</f>
        <v>0</v>
      </c>
      <c r="K139" s="244"/>
      <c r="L139" s="45"/>
      <c r="M139" s="245" t="s">
        <v>1</v>
      </c>
      <c r="N139" s="246" t="s">
        <v>43</v>
      </c>
      <c r="O139" s="92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153</v>
      </c>
      <c r="AT139" s="249" t="s">
        <v>149</v>
      </c>
      <c r="AU139" s="249" t="s">
        <v>88</v>
      </c>
      <c r="AY139" s="18" t="s">
        <v>146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8" t="s">
        <v>86</v>
      </c>
      <c r="BK139" s="250">
        <f>ROUND(I139*H139,2)</f>
        <v>0</v>
      </c>
      <c r="BL139" s="18" t="s">
        <v>153</v>
      </c>
      <c r="BM139" s="249" t="s">
        <v>166</v>
      </c>
    </row>
    <row r="140" s="2" customFormat="1" ht="16.5" customHeight="1">
      <c r="A140" s="39"/>
      <c r="B140" s="40"/>
      <c r="C140" s="237" t="s">
        <v>167</v>
      </c>
      <c r="D140" s="237" t="s">
        <v>149</v>
      </c>
      <c r="E140" s="238" t="s">
        <v>168</v>
      </c>
      <c r="F140" s="239" t="s">
        <v>169</v>
      </c>
      <c r="G140" s="240" t="s">
        <v>162</v>
      </c>
      <c r="H140" s="241">
        <v>324.39999999999998</v>
      </c>
      <c r="I140" s="242"/>
      <c r="J140" s="243">
        <f>ROUND(I140*H140,2)</f>
        <v>0</v>
      </c>
      <c r="K140" s="244"/>
      <c r="L140" s="45"/>
      <c r="M140" s="245" t="s">
        <v>1</v>
      </c>
      <c r="N140" s="246" t="s">
        <v>43</v>
      </c>
      <c r="O140" s="92"/>
      <c r="P140" s="247">
        <f>O140*H140</f>
        <v>0</v>
      </c>
      <c r="Q140" s="247">
        <v>0</v>
      </c>
      <c r="R140" s="247">
        <f>Q140*H140</f>
        <v>0</v>
      </c>
      <c r="S140" s="247">
        <v>0</v>
      </c>
      <c r="T140" s="24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9" t="s">
        <v>153</v>
      </c>
      <c r="AT140" s="249" t="s">
        <v>149</v>
      </c>
      <c r="AU140" s="249" t="s">
        <v>88</v>
      </c>
      <c r="AY140" s="18" t="s">
        <v>146</v>
      </c>
      <c r="BE140" s="250">
        <f>IF(N140="základní",J140,0)</f>
        <v>0</v>
      </c>
      <c r="BF140" s="250">
        <f>IF(N140="snížená",J140,0)</f>
        <v>0</v>
      </c>
      <c r="BG140" s="250">
        <f>IF(N140="zákl. přenesená",J140,0)</f>
        <v>0</v>
      </c>
      <c r="BH140" s="250">
        <f>IF(N140="sníž. přenesená",J140,0)</f>
        <v>0</v>
      </c>
      <c r="BI140" s="250">
        <f>IF(N140="nulová",J140,0)</f>
        <v>0</v>
      </c>
      <c r="BJ140" s="18" t="s">
        <v>86</v>
      </c>
      <c r="BK140" s="250">
        <f>ROUND(I140*H140,2)</f>
        <v>0</v>
      </c>
      <c r="BL140" s="18" t="s">
        <v>153</v>
      </c>
      <c r="BM140" s="249" t="s">
        <v>170</v>
      </c>
    </row>
    <row r="141" s="2" customFormat="1" ht="21.75" customHeight="1">
      <c r="A141" s="39"/>
      <c r="B141" s="40"/>
      <c r="C141" s="237" t="s">
        <v>158</v>
      </c>
      <c r="D141" s="237" t="s">
        <v>149</v>
      </c>
      <c r="E141" s="238" t="s">
        <v>171</v>
      </c>
      <c r="F141" s="239" t="s">
        <v>172</v>
      </c>
      <c r="G141" s="240" t="s">
        <v>162</v>
      </c>
      <c r="H141" s="241">
        <v>272.60000000000002</v>
      </c>
      <c r="I141" s="242"/>
      <c r="J141" s="243">
        <f>ROUND(I141*H141,2)</f>
        <v>0</v>
      </c>
      <c r="K141" s="244"/>
      <c r="L141" s="45"/>
      <c r="M141" s="245" t="s">
        <v>1</v>
      </c>
      <c r="N141" s="246" t="s">
        <v>43</v>
      </c>
      <c r="O141" s="92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153</v>
      </c>
      <c r="AT141" s="249" t="s">
        <v>149</v>
      </c>
      <c r="AU141" s="249" t="s">
        <v>88</v>
      </c>
      <c r="AY141" s="18" t="s">
        <v>146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8" t="s">
        <v>86</v>
      </c>
      <c r="BK141" s="250">
        <f>ROUND(I141*H141,2)</f>
        <v>0</v>
      </c>
      <c r="BL141" s="18" t="s">
        <v>153</v>
      </c>
      <c r="BM141" s="249" t="s">
        <v>173</v>
      </c>
    </row>
    <row r="142" s="13" customFormat="1">
      <c r="A142" s="13"/>
      <c r="B142" s="251"/>
      <c r="C142" s="252"/>
      <c r="D142" s="253" t="s">
        <v>174</v>
      </c>
      <c r="E142" s="254" t="s">
        <v>1</v>
      </c>
      <c r="F142" s="255" t="s">
        <v>175</v>
      </c>
      <c r="G142" s="252"/>
      <c r="H142" s="256">
        <v>272.60000000000002</v>
      </c>
      <c r="I142" s="257"/>
      <c r="J142" s="252"/>
      <c r="K142" s="252"/>
      <c r="L142" s="258"/>
      <c r="M142" s="259"/>
      <c r="N142" s="260"/>
      <c r="O142" s="260"/>
      <c r="P142" s="260"/>
      <c r="Q142" s="260"/>
      <c r="R142" s="260"/>
      <c r="S142" s="260"/>
      <c r="T142" s="26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2" t="s">
        <v>174</v>
      </c>
      <c r="AU142" s="262" t="s">
        <v>88</v>
      </c>
      <c r="AV142" s="13" t="s">
        <v>88</v>
      </c>
      <c r="AW142" s="13" t="s">
        <v>34</v>
      </c>
      <c r="AX142" s="13" t="s">
        <v>86</v>
      </c>
      <c r="AY142" s="262" t="s">
        <v>146</v>
      </c>
    </row>
    <row r="143" s="2" customFormat="1" ht="21.75" customHeight="1">
      <c r="A143" s="39"/>
      <c r="B143" s="40"/>
      <c r="C143" s="237" t="s">
        <v>176</v>
      </c>
      <c r="D143" s="237" t="s">
        <v>149</v>
      </c>
      <c r="E143" s="238" t="s">
        <v>177</v>
      </c>
      <c r="F143" s="239" t="s">
        <v>178</v>
      </c>
      <c r="G143" s="240" t="s">
        <v>162</v>
      </c>
      <c r="H143" s="241">
        <v>817.79999999999995</v>
      </c>
      <c r="I143" s="242"/>
      <c r="J143" s="243">
        <f>ROUND(I143*H143,2)</f>
        <v>0</v>
      </c>
      <c r="K143" s="244"/>
      <c r="L143" s="45"/>
      <c r="M143" s="245" t="s">
        <v>1</v>
      </c>
      <c r="N143" s="246" t="s">
        <v>43</v>
      </c>
      <c r="O143" s="92"/>
      <c r="P143" s="247">
        <f>O143*H143</f>
        <v>0</v>
      </c>
      <c r="Q143" s="247">
        <v>0.0079000000000000008</v>
      </c>
      <c r="R143" s="247">
        <f>Q143*H143</f>
        <v>6.4606200000000005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153</v>
      </c>
      <c r="AT143" s="249" t="s">
        <v>149</v>
      </c>
      <c r="AU143" s="249" t="s">
        <v>88</v>
      </c>
      <c r="AY143" s="18" t="s">
        <v>146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8" t="s">
        <v>86</v>
      </c>
      <c r="BK143" s="250">
        <f>ROUND(I143*H143,2)</f>
        <v>0</v>
      </c>
      <c r="BL143" s="18" t="s">
        <v>153</v>
      </c>
      <c r="BM143" s="249" t="s">
        <v>179</v>
      </c>
    </row>
    <row r="144" s="13" customFormat="1">
      <c r="A144" s="13"/>
      <c r="B144" s="251"/>
      <c r="C144" s="252"/>
      <c r="D144" s="253" t="s">
        <v>174</v>
      </c>
      <c r="E144" s="252"/>
      <c r="F144" s="255" t="s">
        <v>180</v>
      </c>
      <c r="G144" s="252"/>
      <c r="H144" s="256">
        <v>817.79999999999995</v>
      </c>
      <c r="I144" s="257"/>
      <c r="J144" s="252"/>
      <c r="K144" s="252"/>
      <c r="L144" s="258"/>
      <c r="M144" s="259"/>
      <c r="N144" s="260"/>
      <c r="O144" s="260"/>
      <c r="P144" s="260"/>
      <c r="Q144" s="260"/>
      <c r="R144" s="260"/>
      <c r="S144" s="260"/>
      <c r="T144" s="26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2" t="s">
        <v>174</v>
      </c>
      <c r="AU144" s="262" t="s">
        <v>88</v>
      </c>
      <c r="AV144" s="13" t="s">
        <v>88</v>
      </c>
      <c r="AW144" s="13" t="s">
        <v>4</v>
      </c>
      <c r="AX144" s="13" t="s">
        <v>86</v>
      </c>
      <c r="AY144" s="262" t="s">
        <v>146</v>
      </c>
    </row>
    <row r="145" s="2" customFormat="1" ht="21.75" customHeight="1">
      <c r="A145" s="39"/>
      <c r="B145" s="40"/>
      <c r="C145" s="237" t="s">
        <v>181</v>
      </c>
      <c r="D145" s="237" t="s">
        <v>149</v>
      </c>
      <c r="E145" s="238" t="s">
        <v>182</v>
      </c>
      <c r="F145" s="239" t="s">
        <v>183</v>
      </c>
      <c r="G145" s="240" t="s">
        <v>162</v>
      </c>
      <c r="H145" s="241">
        <v>324.39999999999998</v>
      </c>
      <c r="I145" s="242"/>
      <c r="J145" s="243">
        <f>ROUND(I145*H145,2)</f>
        <v>0</v>
      </c>
      <c r="K145" s="244"/>
      <c r="L145" s="45"/>
      <c r="M145" s="245" t="s">
        <v>1</v>
      </c>
      <c r="N145" s="246" t="s">
        <v>43</v>
      </c>
      <c r="O145" s="92"/>
      <c r="P145" s="247">
        <f>O145*H145</f>
        <v>0</v>
      </c>
      <c r="Q145" s="247">
        <v>0</v>
      </c>
      <c r="R145" s="247">
        <f>Q145*H145</f>
        <v>0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153</v>
      </c>
      <c r="AT145" s="249" t="s">
        <v>149</v>
      </c>
      <c r="AU145" s="249" t="s">
        <v>88</v>
      </c>
      <c r="AY145" s="18" t="s">
        <v>146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8" t="s">
        <v>86</v>
      </c>
      <c r="BK145" s="250">
        <f>ROUND(I145*H145,2)</f>
        <v>0</v>
      </c>
      <c r="BL145" s="18" t="s">
        <v>153</v>
      </c>
      <c r="BM145" s="249" t="s">
        <v>184</v>
      </c>
    </row>
    <row r="146" s="2" customFormat="1" ht="21.75" customHeight="1">
      <c r="A146" s="39"/>
      <c r="B146" s="40"/>
      <c r="C146" s="237" t="s">
        <v>185</v>
      </c>
      <c r="D146" s="237" t="s">
        <v>149</v>
      </c>
      <c r="E146" s="238" t="s">
        <v>186</v>
      </c>
      <c r="F146" s="239" t="s">
        <v>187</v>
      </c>
      <c r="G146" s="240" t="s">
        <v>162</v>
      </c>
      <c r="H146" s="241">
        <v>324.39999999999998</v>
      </c>
      <c r="I146" s="242"/>
      <c r="J146" s="243">
        <f>ROUND(I146*H146,2)</f>
        <v>0</v>
      </c>
      <c r="K146" s="244"/>
      <c r="L146" s="45"/>
      <c r="M146" s="245" t="s">
        <v>1</v>
      </c>
      <c r="N146" s="246" t="s">
        <v>43</v>
      </c>
      <c r="O146" s="92"/>
      <c r="P146" s="247">
        <f>O146*H146</f>
        <v>0</v>
      </c>
      <c r="Q146" s="247">
        <v>0.0026800000000000001</v>
      </c>
      <c r="R146" s="247">
        <f>Q146*H146</f>
        <v>0.86939199999999994</v>
      </c>
      <c r="S146" s="247">
        <v>0</v>
      </c>
      <c r="T146" s="24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153</v>
      </c>
      <c r="AT146" s="249" t="s">
        <v>149</v>
      </c>
      <c r="AU146" s="249" t="s">
        <v>88</v>
      </c>
      <c r="AY146" s="18" t="s">
        <v>146</v>
      </c>
      <c r="BE146" s="250">
        <f>IF(N146="základní",J146,0)</f>
        <v>0</v>
      </c>
      <c r="BF146" s="250">
        <f>IF(N146="snížená",J146,0)</f>
        <v>0</v>
      </c>
      <c r="BG146" s="250">
        <f>IF(N146="zákl. přenesená",J146,0)</f>
        <v>0</v>
      </c>
      <c r="BH146" s="250">
        <f>IF(N146="sníž. přenesená",J146,0)</f>
        <v>0</v>
      </c>
      <c r="BI146" s="250">
        <f>IF(N146="nulová",J146,0)</f>
        <v>0</v>
      </c>
      <c r="BJ146" s="18" t="s">
        <v>86</v>
      </c>
      <c r="BK146" s="250">
        <f>ROUND(I146*H146,2)</f>
        <v>0</v>
      </c>
      <c r="BL146" s="18" t="s">
        <v>153</v>
      </c>
      <c r="BM146" s="249" t="s">
        <v>188</v>
      </c>
    </row>
    <row r="147" s="13" customFormat="1">
      <c r="A147" s="13"/>
      <c r="B147" s="251"/>
      <c r="C147" s="252"/>
      <c r="D147" s="253" t="s">
        <v>174</v>
      </c>
      <c r="E147" s="254" t="s">
        <v>1</v>
      </c>
      <c r="F147" s="255" t="s">
        <v>189</v>
      </c>
      <c r="G147" s="252"/>
      <c r="H147" s="256">
        <v>324.39999999999998</v>
      </c>
      <c r="I147" s="257"/>
      <c r="J147" s="252"/>
      <c r="K147" s="252"/>
      <c r="L147" s="258"/>
      <c r="M147" s="259"/>
      <c r="N147" s="260"/>
      <c r="O147" s="260"/>
      <c r="P147" s="260"/>
      <c r="Q147" s="260"/>
      <c r="R147" s="260"/>
      <c r="S147" s="260"/>
      <c r="T147" s="26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2" t="s">
        <v>174</v>
      </c>
      <c r="AU147" s="262" t="s">
        <v>88</v>
      </c>
      <c r="AV147" s="13" t="s">
        <v>88</v>
      </c>
      <c r="AW147" s="13" t="s">
        <v>34</v>
      </c>
      <c r="AX147" s="13" t="s">
        <v>86</v>
      </c>
      <c r="AY147" s="262" t="s">
        <v>146</v>
      </c>
    </row>
    <row r="148" s="2" customFormat="1" ht="21.75" customHeight="1">
      <c r="A148" s="39"/>
      <c r="B148" s="40"/>
      <c r="C148" s="237" t="s">
        <v>14</v>
      </c>
      <c r="D148" s="237" t="s">
        <v>149</v>
      </c>
      <c r="E148" s="238" t="s">
        <v>190</v>
      </c>
      <c r="F148" s="239" t="s">
        <v>191</v>
      </c>
      <c r="G148" s="240" t="s">
        <v>162</v>
      </c>
      <c r="H148" s="241">
        <v>51.799999999999997</v>
      </c>
      <c r="I148" s="242"/>
      <c r="J148" s="243">
        <f>ROUND(I148*H148,2)</f>
        <v>0</v>
      </c>
      <c r="K148" s="244"/>
      <c r="L148" s="45"/>
      <c r="M148" s="245" t="s">
        <v>1</v>
      </c>
      <c r="N148" s="246" t="s">
        <v>43</v>
      </c>
      <c r="O148" s="92"/>
      <c r="P148" s="247">
        <f>O148*H148</f>
        <v>0</v>
      </c>
      <c r="Q148" s="247">
        <v>0.034500000000000003</v>
      </c>
      <c r="R148" s="247">
        <f>Q148*H148</f>
        <v>1.7871000000000001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153</v>
      </c>
      <c r="AT148" s="249" t="s">
        <v>149</v>
      </c>
      <c r="AU148" s="249" t="s">
        <v>88</v>
      </c>
      <c r="AY148" s="18" t="s">
        <v>146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86</v>
      </c>
      <c r="BK148" s="250">
        <f>ROUND(I148*H148,2)</f>
        <v>0</v>
      </c>
      <c r="BL148" s="18" t="s">
        <v>153</v>
      </c>
      <c r="BM148" s="249" t="s">
        <v>192</v>
      </c>
    </row>
    <row r="149" s="13" customFormat="1">
      <c r="A149" s="13"/>
      <c r="B149" s="251"/>
      <c r="C149" s="252"/>
      <c r="D149" s="253" t="s">
        <v>174</v>
      </c>
      <c r="E149" s="254" t="s">
        <v>1</v>
      </c>
      <c r="F149" s="255" t="s">
        <v>193</v>
      </c>
      <c r="G149" s="252"/>
      <c r="H149" s="256">
        <v>51.799999999999997</v>
      </c>
      <c r="I149" s="257"/>
      <c r="J149" s="252"/>
      <c r="K149" s="252"/>
      <c r="L149" s="258"/>
      <c r="M149" s="259"/>
      <c r="N149" s="260"/>
      <c r="O149" s="260"/>
      <c r="P149" s="260"/>
      <c r="Q149" s="260"/>
      <c r="R149" s="260"/>
      <c r="S149" s="260"/>
      <c r="T149" s="26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2" t="s">
        <v>174</v>
      </c>
      <c r="AU149" s="262" t="s">
        <v>88</v>
      </c>
      <c r="AV149" s="13" t="s">
        <v>88</v>
      </c>
      <c r="AW149" s="13" t="s">
        <v>34</v>
      </c>
      <c r="AX149" s="13" t="s">
        <v>86</v>
      </c>
      <c r="AY149" s="262" t="s">
        <v>146</v>
      </c>
    </row>
    <row r="150" s="2" customFormat="1" ht="21.75" customHeight="1">
      <c r="A150" s="39"/>
      <c r="B150" s="40"/>
      <c r="C150" s="237" t="s">
        <v>194</v>
      </c>
      <c r="D150" s="237" t="s">
        <v>149</v>
      </c>
      <c r="E150" s="238" t="s">
        <v>195</v>
      </c>
      <c r="F150" s="239" t="s">
        <v>196</v>
      </c>
      <c r="G150" s="240" t="s">
        <v>197</v>
      </c>
      <c r="H150" s="241">
        <v>8.5999999999999996</v>
      </c>
      <c r="I150" s="242"/>
      <c r="J150" s="243">
        <f>ROUND(I150*H150,2)</f>
        <v>0</v>
      </c>
      <c r="K150" s="244"/>
      <c r="L150" s="45"/>
      <c r="M150" s="245" t="s">
        <v>1</v>
      </c>
      <c r="N150" s="246" t="s">
        <v>43</v>
      </c>
      <c r="O150" s="92"/>
      <c r="P150" s="247">
        <f>O150*H150</f>
        <v>0</v>
      </c>
      <c r="Q150" s="247">
        <v>0</v>
      </c>
      <c r="R150" s="247">
        <f>Q150*H150</f>
        <v>0</v>
      </c>
      <c r="S150" s="247">
        <v>0</v>
      </c>
      <c r="T150" s="24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9" t="s">
        <v>153</v>
      </c>
      <c r="AT150" s="249" t="s">
        <v>149</v>
      </c>
      <c r="AU150" s="249" t="s">
        <v>88</v>
      </c>
      <c r="AY150" s="18" t="s">
        <v>146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8" t="s">
        <v>86</v>
      </c>
      <c r="BK150" s="250">
        <f>ROUND(I150*H150,2)</f>
        <v>0</v>
      </c>
      <c r="BL150" s="18" t="s">
        <v>153</v>
      </c>
      <c r="BM150" s="249" t="s">
        <v>198</v>
      </c>
    </row>
    <row r="151" s="13" customFormat="1">
      <c r="A151" s="13"/>
      <c r="B151" s="251"/>
      <c r="C151" s="252"/>
      <c r="D151" s="253" t="s">
        <v>174</v>
      </c>
      <c r="E151" s="254" t="s">
        <v>1</v>
      </c>
      <c r="F151" s="255" t="s">
        <v>199</v>
      </c>
      <c r="G151" s="252"/>
      <c r="H151" s="256">
        <v>8</v>
      </c>
      <c r="I151" s="257"/>
      <c r="J151" s="252"/>
      <c r="K151" s="252"/>
      <c r="L151" s="258"/>
      <c r="M151" s="259"/>
      <c r="N151" s="260"/>
      <c r="O151" s="260"/>
      <c r="P151" s="260"/>
      <c r="Q151" s="260"/>
      <c r="R151" s="260"/>
      <c r="S151" s="260"/>
      <c r="T151" s="26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2" t="s">
        <v>174</v>
      </c>
      <c r="AU151" s="262" t="s">
        <v>88</v>
      </c>
      <c r="AV151" s="13" t="s">
        <v>88</v>
      </c>
      <c r="AW151" s="13" t="s">
        <v>34</v>
      </c>
      <c r="AX151" s="13" t="s">
        <v>78</v>
      </c>
      <c r="AY151" s="262" t="s">
        <v>146</v>
      </c>
    </row>
    <row r="152" s="13" customFormat="1">
      <c r="A152" s="13"/>
      <c r="B152" s="251"/>
      <c r="C152" s="252"/>
      <c r="D152" s="253" t="s">
        <v>174</v>
      </c>
      <c r="E152" s="254" t="s">
        <v>1</v>
      </c>
      <c r="F152" s="255" t="s">
        <v>200</v>
      </c>
      <c r="G152" s="252"/>
      <c r="H152" s="256">
        <v>0.59999999999999998</v>
      </c>
      <c r="I152" s="257"/>
      <c r="J152" s="252"/>
      <c r="K152" s="252"/>
      <c r="L152" s="258"/>
      <c r="M152" s="259"/>
      <c r="N152" s="260"/>
      <c r="O152" s="260"/>
      <c r="P152" s="260"/>
      <c r="Q152" s="260"/>
      <c r="R152" s="260"/>
      <c r="S152" s="260"/>
      <c r="T152" s="26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2" t="s">
        <v>174</v>
      </c>
      <c r="AU152" s="262" t="s">
        <v>88</v>
      </c>
      <c r="AV152" s="13" t="s">
        <v>88</v>
      </c>
      <c r="AW152" s="13" t="s">
        <v>34</v>
      </c>
      <c r="AX152" s="13" t="s">
        <v>78</v>
      </c>
      <c r="AY152" s="262" t="s">
        <v>146</v>
      </c>
    </row>
    <row r="153" s="14" customFormat="1">
      <c r="A153" s="14"/>
      <c r="B153" s="263"/>
      <c r="C153" s="264"/>
      <c r="D153" s="253" t="s">
        <v>174</v>
      </c>
      <c r="E153" s="265" t="s">
        <v>1</v>
      </c>
      <c r="F153" s="266" t="s">
        <v>201</v>
      </c>
      <c r="G153" s="264"/>
      <c r="H153" s="267">
        <v>8.5999999999999996</v>
      </c>
      <c r="I153" s="268"/>
      <c r="J153" s="264"/>
      <c r="K153" s="264"/>
      <c r="L153" s="269"/>
      <c r="M153" s="270"/>
      <c r="N153" s="271"/>
      <c r="O153" s="271"/>
      <c r="P153" s="271"/>
      <c r="Q153" s="271"/>
      <c r="R153" s="271"/>
      <c r="S153" s="271"/>
      <c r="T153" s="27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3" t="s">
        <v>174</v>
      </c>
      <c r="AU153" s="273" t="s">
        <v>88</v>
      </c>
      <c r="AV153" s="14" t="s">
        <v>153</v>
      </c>
      <c r="AW153" s="14" t="s">
        <v>34</v>
      </c>
      <c r="AX153" s="14" t="s">
        <v>86</v>
      </c>
      <c r="AY153" s="273" t="s">
        <v>146</v>
      </c>
    </row>
    <row r="154" s="2" customFormat="1" ht="21.75" customHeight="1">
      <c r="A154" s="39"/>
      <c r="B154" s="40"/>
      <c r="C154" s="237" t="s">
        <v>202</v>
      </c>
      <c r="D154" s="237" t="s">
        <v>149</v>
      </c>
      <c r="E154" s="238" t="s">
        <v>203</v>
      </c>
      <c r="F154" s="239" t="s">
        <v>204</v>
      </c>
      <c r="G154" s="240" t="s">
        <v>197</v>
      </c>
      <c r="H154" s="241">
        <v>11.6</v>
      </c>
      <c r="I154" s="242"/>
      <c r="J154" s="243">
        <f>ROUND(I154*H154,2)</f>
        <v>0</v>
      </c>
      <c r="K154" s="244"/>
      <c r="L154" s="45"/>
      <c r="M154" s="245" t="s">
        <v>1</v>
      </c>
      <c r="N154" s="246" t="s">
        <v>43</v>
      </c>
      <c r="O154" s="92"/>
      <c r="P154" s="247">
        <f>O154*H154</f>
        <v>0</v>
      </c>
      <c r="Q154" s="247">
        <v>0</v>
      </c>
      <c r="R154" s="247">
        <f>Q154*H154</f>
        <v>0</v>
      </c>
      <c r="S154" s="247">
        <v>0</v>
      </c>
      <c r="T154" s="24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9" t="s">
        <v>153</v>
      </c>
      <c r="AT154" s="249" t="s">
        <v>149</v>
      </c>
      <c r="AU154" s="249" t="s">
        <v>88</v>
      </c>
      <c r="AY154" s="18" t="s">
        <v>146</v>
      </c>
      <c r="BE154" s="250">
        <f>IF(N154="základní",J154,0)</f>
        <v>0</v>
      </c>
      <c r="BF154" s="250">
        <f>IF(N154="snížená",J154,0)</f>
        <v>0</v>
      </c>
      <c r="BG154" s="250">
        <f>IF(N154="zákl. přenesená",J154,0)</f>
        <v>0</v>
      </c>
      <c r="BH154" s="250">
        <f>IF(N154="sníž. přenesená",J154,0)</f>
        <v>0</v>
      </c>
      <c r="BI154" s="250">
        <f>IF(N154="nulová",J154,0)</f>
        <v>0</v>
      </c>
      <c r="BJ154" s="18" t="s">
        <v>86</v>
      </c>
      <c r="BK154" s="250">
        <f>ROUND(I154*H154,2)</f>
        <v>0</v>
      </c>
      <c r="BL154" s="18" t="s">
        <v>153</v>
      </c>
      <c r="BM154" s="249" t="s">
        <v>205</v>
      </c>
    </row>
    <row r="155" s="15" customFormat="1">
      <c r="A155" s="15"/>
      <c r="B155" s="274"/>
      <c r="C155" s="275"/>
      <c r="D155" s="253" t="s">
        <v>174</v>
      </c>
      <c r="E155" s="276" t="s">
        <v>1</v>
      </c>
      <c r="F155" s="277" t="s">
        <v>206</v>
      </c>
      <c r="G155" s="275"/>
      <c r="H155" s="276" t="s">
        <v>1</v>
      </c>
      <c r="I155" s="278"/>
      <c r="J155" s="275"/>
      <c r="K155" s="275"/>
      <c r="L155" s="279"/>
      <c r="M155" s="280"/>
      <c r="N155" s="281"/>
      <c r="O155" s="281"/>
      <c r="P155" s="281"/>
      <c r="Q155" s="281"/>
      <c r="R155" s="281"/>
      <c r="S155" s="281"/>
      <c r="T155" s="28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3" t="s">
        <v>174</v>
      </c>
      <c r="AU155" s="283" t="s">
        <v>88</v>
      </c>
      <c r="AV155" s="15" t="s">
        <v>86</v>
      </c>
      <c r="AW155" s="15" t="s">
        <v>34</v>
      </c>
      <c r="AX155" s="15" t="s">
        <v>78</v>
      </c>
      <c r="AY155" s="283" t="s">
        <v>146</v>
      </c>
    </row>
    <row r="156" s="13" customFormat="1">
      <c r="A156" s="13"/>
      <c r="B156" s="251"/>
      <c r="C156" s="252"/>
      <c r="D156" s="253" t="s">
        <v>174</v>
      </c>
      <c r="E156" s="254" t="s">
        <v>1</v>
      </c>
      <c r="F156" s="255" t="s">
        <v>207</v>
      </c>
      <c r="G156" s="252"/>
      <c r="H156" s="256">
        <v>2.3999999999999999</v>
      </c>
      <c r="I156" s="257"/>
      <c r="J156" s="252"/>
      <c r="K156" s="252"/>
      <c r="L156" s="258"/>
      <c r="M156" s="259"/>
      <c r="N156" s="260"/>
      <c r="O156" s="260"/>
      <c r="P156" s="260"/>
      <c r="Q156" s="260"/>
      <c r="R156" s="260"/>
      <c r="S156" s="260"/>
      <c r="T156" s="26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2" t="s">
        <v>174</v>
      </c>
      <c r="AU156" s="262" t="s">
        <v>88</v>
      </c>
      <c r="AV156" s="13" t="s">
        <v>88</v>
      </c>
      <c r="AW156" s="13" t="s">
        <v>34</v>
      </c>
      <c r="AX156" s="13" t="s">
        <v>78</v>
      </c>
      <c r="AY156" s="262" t="s">
        <v>146</v>
      </c>
    </row>
    <row r="157" s="13" customFormat="1">
      <c r="A157" s="13"/>
      <c r="B157" s="251"/>
      <c r="C157" s="252"/>
      <c r="D157" s="253" t="s">
        <v>174</v>
      </c>
      <c r="E157" s="254" t="s">
        <v>1</v>
      </c>
      <c r="F157" s="255" t="s">
        <v>208</v>
      </c>
      <c r="G157" s="252"/>
      <c r="H157" s="256">
        <v>1.2</v>
      </c>
      <c r="I157" s="257"/>
      <c r="J157" s="252"/>
      <c r="K157" s="252"/>
      <c r="L157" s="258"/>
      <c r="M157" s="259"/>
      <c r="N157" s="260"/>
      <c r="O157" s="260"/>
      <c r="P157" s="260"/>
      <c r="Q157" s="260"/>
      <c r="R157" s="260"/>
      <c r="S157" s="260"/>
      <c r="T157" s="26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2" t="s">
        <v>174</v>
      </c>
      <c r="AU157" s="262" t="s">
        <v>88</v>
      </c>
      <c r="AV157" s="13" t="s">
        <v>88</v>
      </c>
      <c r="AW157" s="13" t="s">
        <v>34</v>
      </c>
      <c r="AX157" s="13" t="s">
        <v>78</v>
      </c>
      <c r="AY157" s="262" t="s">
        <v>146</v>
      </c>
    </row>
    <row r="158" s="15" customFormat="1">
      <c r="A158" s="15"/>
      <c r="B158" s="274"/>
      <c r="C158" s="275"/>
      <c r="D158" s="253" t="s">
        <v>174</v>
      </c>
      <c r="E158" s="276" t="s">
        <v>1</v>
      </c>
      <c r="F158" s="277" t="s">
        <v>209</v>
      </c>
      <c r="G158" s="275"/>
      <c r="H158" s="276" t="s">
        <v>1</v>
      </c>
      <c r="I158" s="278"/>
      <c r="J158" s="275"/>
      <c r="K158" s="275"/>
      <c r="L158" s="279"/>
      <c r="M158" s="280"/>
      <c r="N158" s="281"/>
      <c r="O158" s="281"/>
      <c r="P158" s="281"/>
      <c r="Q158" s="281"/>
      <c r="R158" s="281"/>
      <c r="S158" s="281"/>
      <c r="T158" s="28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3" t="s">
        <v>174</v>
      </c>
      <c r="AU158" s="283" t="s">
        <v>88</v>
      </c>
      <c r="AV158" s="15" t="s">
        <v>86</v>
      </c>
      <c r="AW158" s="15" t="s">
        <v>34</v>
      </c>
      <c r="AX158" s="15" t="s">
        <v>78</v>
      </c>
      <c r="AY158" s="283" t="s">
        <v>146</v>
      </c>
    </row>
    <row r="159" s="13" customFormat="1">
      <c r="A159" s="13"/>
      <c r="B159" s="251"/>
      <c r="C159" s="252"/>
      <c r="D159" s="253" t="s">
        <v>174</v>
      </c>
      <c r="E159" s="254" t="s">
        <v>1</v>
      </c>
      <c r="F159" s="255" t="s">
        <v>210</v>
      </c>
      <c r="G159" s="252"/>
      <c r="H159" s="256">
        <v>2</v>
      </c>
      <c r="I159" s="257"/>
      <c r="J159" s="252"/>
      <c r="K159" s="252"/>
      <c r="L159" s="258"/>
      <c r="M159" s="259"/>
      <c r="N159" s="260"/>
      <c r="O159" s="260"/>
      <c r="P159" s="260"/>
      <c r="Q159" s="260"/>
      <c r="R159" s="260"/>
      <c r="S159" s="260"/>
      <c r="T159" s="26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2" t="s">
        <v>174</v>
      </c>
      <c r="AU159" s="262" t="s">
        <v>88</v>
      </c>
      <c r="AV159" s="13" t="s">
        <v>88</v>
      </c>
      <c r="AW159" s="13" t="s">
        <v>34</v>
      </c>
      <c r="AX159" s="13" t="s">
        <v>78</v>
      </c>
      <c r="AY159" s="262" t="s">
        <v>146</v>
      </c>
    </row>
    <row r="160" s="13" customFormat="1">
      <c r="A160" s="13"/>
      <c r="B160" s="251"/>
      <c r="C160" s="252"/>
      <c r="D160" s="253" t="s">
        <v>174</v>
      </c>
      <c r="E160" s="254" t="s">
        <v>1</v>
      </c>
      <c r="F160" s="255" t="s">
        <v>208</v>
      </c>
      <c r="G160" s="252"/>
      <c r="H160" s="256">
        <v>1.2</v>
      </c>
      <c r="I160" s="257"/>
      <c r="J160" s="252"/>
      <c r="K160" s="252"/>
      <c r="L160" s="258"/>
      <c r="M160" s="259"/>
      <c r="N160" s="260"/>
      <c r="O160" s="260"/>
      <c r="P160" s="260"/>
      <c r="Q160" s="260"/>
      <c r="R160" s="260"/>
      <c r="S160" s="260"/>
      <c r="T160" s="26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2" t="s">
        <v>174</v>
      </c>
      <c r="AU160" s="262" t="s">
        <v>88</v>
      </c>
      <c r="AV160" s="13" t="s">
        <v>88</v>
      </c>
      <c r="AW160" s="13" t="s">
        <v>34</v>
      </c>
      <c r="AX160" s="13" t="s">
        <v>78</v>
      </c>
      <c r="AY160" s="262" t="s">
        <v>146</v>
      </c>
    </row>
    <row r="161" s="15" customFormat="1">
      <c r="A161" s="15"/>
      <c r="B161" s="274"/>
      <c r="C161" s="275"/>
      <c r="D161" s="253" t="s">
        <v>174</v>
      </c>
      <c r="E161" s="276" t="s">
        <v>1</v>
      </c>
      <c r="F161" s="277" t="s">
        <v>211</v>
      </c>
      <c r="G161" s="275"/>
      <c r="H161" s="276" t="s">
        <v>1</v>
      </c>
      <c r="I161" s="278"/>
      <c r="J161" s="275"/>
      <c r="K161" s="275"/>
      <c r="L161" s="279"/>
      <c r="M161" s="280"/>
      <c r="N161" s="281"/>
      <c r="O161" s="281"/>
      <c r="P161" s="281"/>
      <c r="Q161" s="281"/>
      <c r="R161" s="281"/>
      <c r="S161" s="281"/>
      <c r="T161" s="28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3" t="s">
        <v>174</v>
      </c>
      <c r="AU161" s="283" t="s">
        <v>88</v>
      </c>
      <c r="AV161" s="15" t="s">
        <v>86</v>
      </c>
      <c r="AW161" s="15" t="s">
        <v>34</v>
      </c>
      <c r="AX161" s="15" t="s">
        <v>78</v>
      </c>
      <c r="AY161" s="283" t="s">
        <v>146</v>
      </c>
    </row>
    <row r="162" s="13" customFormat="1">
      <c r="A162" s="13"/>
      <c r="B162" s="251"/>
      <c r="C162" s="252"/>
      <c r="D162" s="253" t="s">
        <v>174</v>
      </c>
      <c r="E162" s="254" t="s">
        <v>1</v>
      </c>
      <c r="F162" s="255" t="s">
        <v>207</v>
      </c>
      <c r="G162" s="252"/>
      <c r="H162" s="256">
        <v>2.3999999999999999</v>
      </c>
      <c r="I162" s="257"/>
      <c r="J162" s="252"/>
      <c r="K162" s="252"/>
      <c r="L162" s="258"/>
      <c r="M162" s="259"/>
      <c r="N162" s="260"/>
      <c r="O162" s="260"/>
      <c r="P162" s="260"/>
      <c r="Q162" s="260"/>
      <c r="R162" s="260"/>
      <c r="S162" s="260"/>
      <c r="T162" s="26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2" t="s">
        <v>174</v>
      </c>
      <c r="AU162" s="262" t="s">
        <v>88</v>
      </c>
      <c r="AV162" s="13" t="s">
        <v>88</v>
      </c>
      <c r="AW162" s="13" t="s">
        <v>34</v>
      </c>
      <c r="AX162" s="13" t="s">
        <v>78</v>
      </c>
      <c r="AY162" s="262" t="s">
        <v>146</v>
      </c>
    </row>
    <row r="163" s="15" customFormat="1">
      <c r="A163" s="15"/>
      <c r="B163" s="274"/>
      <c r="C163" s="275"/>
      <c r="D163" s="253" t="s">
        <v>174</v>
      </c>
      <c r="E163" s="276" t="s">
        <v>1</v>
      </c>
      <c r="F163" s="277" t="s">
        <v>212</v>
      </c>
      <c r="G163" s="275"/>
      <c r="H163" s="276" t="s">
        <v>1</v>
      </c>
      <c r="I163" s="278"/>
      <c r="J163" s="275"/>
      <c r="K163" s="275"/>
      <c r="L163" s="279"/>
      <c r="M163" s="280"/>
      <c r="N163" s="281"/>
      <c r="O163" s="281"/>
      <c r="P163" s="281"/>
      <c r="Q163" s="281"/>
      <c r="R163" s="281"/>
      <c r="S163" s="281"/>
      <c r="T163" s="28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3" t="s">
        <v>174</v>
      </c>
      <c r="AU163" s="283" t="s">
        <v>88</v>
      </c>
      <c r="AV163" s="15" t="s">
        <v>86</v>
      </c>
      <c r="AW163" s="15" t="s">
        <v>34</v>
      </c>
      <c r="AX163" s="15" t="s">
        <v>78</v>
      </c>
      <c r="AY163" s="283" t="s">
        <v>146</v>
      </c>
    </row>
    <row r="164" s="13" customFormat="1">
      <c r="A164" s="13"/>
      <c r="B164" s="251"/>
      <c r="C164" s="252"/>
      <c r="D164" s="253" t="s">
        <v>174</v>
      </c>
      <c r="E164" s="254" t="s">
        <v>1</v>
      </c>
      <c r="F164" s="255" t="s">
        <v>207</v>
      </c>
      <c r="G164" s="252"/>
      <c r="H164" s="256">
        <v>2.3999999999999999</v>
      </c>
      <c r="I164" s="257"/>
      <c r="J164" s="252"/>
      <c r="K164" s="252"/>
      <c r="L164" s="258"/>
      <c r="M164" s="259"/>
      <c r="N164" s="260"/>
      <c r="O164" s="260"/>
      <c r="P164" s="260"/>
      <c r="Q164" s="260"/>
      <c r="R164" s="260"/>
      <c r="S164" s="260"/>
      <c r="T164" s="26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2" t="s">
        <v>174</v>
      </c>
      <c r="AU164" s="262" t="s">
        <v>88</v>
      </c>
      <c r="AV164" s="13" t="s">
        <v>88</v>
      </c>
      <c r="AW164" s="13" t="s">
        <v>34</v>
      </c>
      <c r="AX164" s="13" t="s">
        <v>78</v>
      </c>
      <c r="AY164" s="262" t="s">
        <v>146</v>
      </c>
    </row>
    <row r="165" s="14" customFormat="1">
      <c r="A165" s="14"/>
      <c r="B165" s="263"/>
      <c r="C165" s="264"/>
      <c r="D165" s="253" t="s">
        <v>174</v>
      </c>
      <c r="E165" s="265" t="s">
        <v>1</v>
      </c>
      <c r="F165" s="266" t="s">
        <v>201</v>
      </c>
      <c r="G165" s="264"/>
      <c r="H165" s="267">
        <v>11.6</v>
      </c>
      <c r="I165" s="268"/>
      <c r="J165" s="264"/>
      <c r="K165" s="264"/>
      <c r="L165" s="269"/>
      <c r="M165" s="270"/>
      <c r="N165" s="271"/>
      <c r="O165" s="271"/>
      <c r="P165" s="271"/>
      <c r="Q165" s="271"/>
      <c r="R165" s="271"/>
      <c r="S165" s="271"/>
      <c r="T165" s="27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3" t="s">
        <v>174</v>
      </c>
      <c r="AU165" s="273" t="s">
        <v>88</v>
      </c>
      <c r="AV165" s="14" t="s">
        <v>153</v>
      </c>
      <c r="AW165" s="14" t="s">
        <v>34</v>
      </c>
      <c r="AX165" s="14" t="s">
        <v>86</v>
      </c>
      <c r="AY165" s="273" t="s">
        <v>146</v>
      </c>
    </row>
    <row r="166" s="2" customFormat="1" ht="33" customHeight="1">
      <c r="A166" s="39"/>
      <c r="B166" s="40"/>
      <c r="C166" s="237" t="s">
        <v>213</v>
      </c>
      <c r="D166" s="237" t="s">
        <v>149</v>
      </c>
      <c r="E166" s="238" t="s">
        <v>214</v>
      </c>
      <c r="F166" s="239" t="s">
        <v>215</v>
      </c>
      <c r="G166" s="240" t="s">
        <v>152</v>
      </c>
      <c r="H166" s="241">
        <v>3</v>
      </c>
      <c r="I166" s="242"/>
      <c r="J166" s="243">
        <f>ROUND(I166*H166,2)</f>
        <v>0</v>
      </c>
      <c r="K166" s="244"/>
      <c r="L166" s="45"/>
      <c r="M166" s="245" t="s">
        <v>1</v>
      </c>
      <c r="N166" s="246" t="s">
        <v>43</v>
      </c>
      <c r="O166" s="92"/>
      <c r="P166" s="247">
        <f>O166*H166</f>
        <v>0</v>
      </c>
      <c r="Q166" s="247">
        <v>0</v>
      </c>
      <c r="R166" s="247">
        <f>Q166*H166</f>
        <v>0</v>
      </c>
      <c r="S166" s="247">
        <v>0</v>
      </c>
      <c r="T166" s="24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9" t="s">
        <v>153</v>
      </c>
      <c r="AT166" s="249" t="s">
        <v>149</v>
      </c>
      <c r="AU166" s="249" t="s">
        <v>88</v>
      </c>
      <c r="AY166" s="18" t="s">
        <v>146</v>
      </c>
      <c r="BE166" s="250">
        <f>IF(N166="základní",J166,0)</f>
        <v>0</v>
      </c>
      <c r="BF166" s="250">
        <f>IF(N166="snížená",J166,0)</f>
        <v>0</v>
      </c>
      <c r="BG166" s="250">
        <f>IF(N166="zákl. přenesená",J166,0)</f>
        <v>0</v>
      </c>
      <c r="BH166" s="250">
        <f>IF(N166="sníž. přenesená",J166,0)</f>
        <v>0</v>
      </c>
      <c r="BI166" s="250">
        <f>IF(N166="nulová",J166,0)</f>
        <v>0</v>
      </c>
      <c r="BJ166" s="18" t="s">
        <v>86</v>
      </c>
      <c r="BK166" s="250">
        <f>ROUND(I166*H166,2)</f>
        <v>0</v>
      </c>
      <c r="BL166" s="18" t="s">
        <v>153</v>
      </c>
      <c r="BM166" s="249" t="s">
        <v>216</v>
      </c>
    </row>
    <row r="167" s="13" customFormat="1">
      <c r="A167" s="13"/>
      <c r="B167" s="251"/>
      <c r="C167" s="252"/>
      <c r="D167" s="253" t="s">
        <v>174</v>
      </c>
      <c r="E167" s="254" t="s">
        <v>1</v>
      </c>
      <c r="F167" s="255" t="s">
        <v>147</v>
      </c>
      <c r="G167" s="252"/>
      <c r="H167" s="256">
        <v>3</v>
      </c>
      <c r="I167" s="257"/>
      <c r="J167" s="252"/>
      <c r="K167" s="252"/>
      <c r="L167" s="258"/>
      <c r="M167" s="259"/>
      <c r="N167" s="260"/>
      <c r="O167" s="260"/>
      <c r="P167" s="260"/>
      <c r="Q167" s="260"/>
      <c r="R167" s="260"/>
      <c r="S167" s="260"/>
      <c r="T167" s="26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2" t="s">
        <v>174</v>
      </c>
      <c r="AU167" s="262" t="s">
        <v>88</v>
      </c>
      <c r="AV167" s="13" t="s">
        <v>88</v>
      </c>
      <c r="AW167" s="13" t="s">
        <v>34</v>
      </c>
      <c r="AX167" s="13" t="s">
        <v>86</v>
      </c>
      <c r="AY167" s="262" t="s">
        <v>146</v>
      </c>
    </row>
    <row r="168" s="2" customFormat="1" ht="21.75" customHeight="1">
      <c r="A168" s="39"/>
      <c r="B168" s="40"/>
      <c r="C168" s="237" t="s">
        <v>217</v>
      </c>
      <c r="D168" s="237" t="s">
        <v>149</v>
      </c>
      <c r="E168" s="238" t="s">
        <v>218</v>
      </c>
      <c r="F168" s="239" t="s">
        <v>219</v>
      </c>
      <c r="G168" s="240" t="s">
        <v>162</v>
      </c>
      <c r="H168" s="241">
        <v>15.539999999999999</v>
      </c>
      <c r="I168" s="242"/>
      <c r="J168" s="243">
        <f>ROUND(I168*H168,2)</f>
        <v>0</v>
      </c>
      <c r="K168" s="244"/>
      <c r="L168" s="45"/>
      <c r="M168" s="245" t="s">
        <v>1</v>
      </c>
      <c r="N168" s="246" t="s">
        <v>43</v>
      </c>
      <c r="O168" s="92"/>
      <c r="P168" s="247">
        <f>O168*H168</f>
        <v>0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9" t="s">
        <v>153</v>
      </c>
      <c r="AT168" s="249" t="s">
        <v>149</v>
      </c>
      <c r="AU168" s="249" t="s">
        <v>88</v>
      </c>
      <c r="AY168" s="18" t="s">
        <v>146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8" t="s">
        <v>86</v>
      </c>
      <c r="BK168" s="250">
        <f>ROUND(I168*H168,2)</f>
        <v>0</v>
      </c>
      <c r="BL168" s="18" t="s">
        <v>153</v>
      </c>
      <c r="BM168" s="249" t="s">
        <v>220</v>
      </c>
    </row>
    <row r="169" s="2" customFormat="1" ht="33" customHeight="1">
      <c r="A169" s="39"/>
      <c r="B169" s="40"/>
      <c r="C169" s="237" t="s">
        <v>8</v>
      </c>
      <c r="D169" s="237" t="s">
        <v>149</v>
      </c>
      <c r="E169" s="238" t="s">
        <v>221</v>
      </c>
      <c r="F169" s="239" t="s">
        <v>222</v>
      </c>
      <c r="G169" s="240" t="s">
        <v>197</v>
      </c>
      <c r="H169" s="241">
        <v>20.199999999999999</v>
      </c>
      <c r="I169" s="242"/>
      <c r="J169" s="243">
        <f>ROUND(I169*H169,2)</f>
        <v>0</v>
      </c>
      <c r="K169" s="244"/>
      <c r="L169" s="45"/>
      <c r="M169" s="245" t="s">
        <v>1</v>
      </c>
      <c r="N169" s="246" t="s">
        <v>43</v>
      </c>
      <c r="O169" s="92"/>
      <c r="P169" s="247">
        <f>O169*H169</f>
        <v>0</v>
      </c>
      <c r="Q169" s="247">
        <v>0</v>
      </c>
      <c r="R169" s="247">
        <f>Q169*H169</f>
        <v>0</v>
      </c>
      <c r="S169" s="247">
        <v>0</v>
      </c>
      <c r="T169" s="24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9" t="s">
        <v>153</v>
      </c>
      <c r="AT169" s="249" t="s">
        <v>149</v>
      </c>
      <c r="AU169" s="249" t="s">
        <v>88</v>
      </c>
      <c r="AY169" s="18" t="s">
        <v>146</v>
      </c>
      <c r="BE169" s="250">
        <f>IF(N169="základní",J169,0)</f>
        <v>0</v>
      </c>
      <c r="BF169" s="250">
        <f>IF(N169="snížená",J169,0)</f>
        <v>0</v>
      </c>
      <c r="BG169" s="250">
        <f>IF(N169="zákl. přenesená",J169,0)</f>
        <v>0</v>
      </c>
      <c r="BH169" s="250">
        <f>IF(N169="sníž. přenesená",J169,0)</f>
        <v>0</v>
      </c>
      <c r="BI169" s="250">
        <f>IF(N169="nulová",J169,0)</f>
        <v>0</v>
      </c>
      <c r="BJ169" s="18" t="s">
        <v>86</v>
      </c>
      <c r="BK169" s="250">
        <f>ROUND(I169*H169,2)</f>
        <v>0</v>
      </c>
      <c r="BL169" s="18" t="s">
        <v>153</v>
      </c>
      <c r="BM169" s="249" t="s">
        <v>223</v>
      </c>
    </row>
    <row r="170" s="15" customFormat="1">
      <c r="A170" s="15"/>
      <c r="B170" s="274"/>
      <c r="C170" s="275"/>
      <c r="D170" s="253" t="s">
        <v>174</v>
      </c>
      <c r="E170" s="276" t="s">
        <v>1</v>
      </c>
      <c r="F170" s="277" t="s">
        <v>224</v>
      </c>
      <c r="G170" s="275"/>
      <c r="H170" s="276" t="s">
        <v>1</v>
      </c>
      <c r="I170" s="278"/>
      <c r="J170" s="275"/>
      <c r="K170" s="275"/>
      <c r="L170" s="279"/>
      <c r="M170" s="280"/>
      <c r="N170" s="281"/>
      <c r="O170" s="281"/>
      <c r="P170" s="281"/>
      <c r="Q170" s="281"/>
      <c r="R170" s="281"/>
      <c r="S170" s="281"/>
      <c r="T170" s="28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3" t="s">
        <v>174</v>
      </c>
      <c r="AU170" s="283" t="s">
        <v>88</v>
      </c>
      <c r="AV170" s="15" t="s">
        <v>86</v>
      </c>
      <c r="AW170" s="15" t="s">
        <v>34</v>
      </c>
      <c r="AX170" s="15" t="s">
        <v>78</v>
      </c>
      <c r="AY170" s="283" t="s">
        <v>146</v>
      </c>
    </row>
    <row r="171" s="13" customFormat="1">
      <c r="A171" s="13"/>
      <c r="B171" s="251"/>
      <c r="C171" s="252"/>
      <c r="D171" s="253" t="s">
        <v>174</v>
      </c>
      <c r="E171" s="254" t="s">
        <v>1</v>
      </c>
      <c r="F171" s="255" t="s">
        <v>225</v>
      </c>
      <c r="G171" s="252"/>
      <c r="H171" s="256">
        <v>2.3999999999999999</v>
      </c>
      <c r="I171" s="257"/>
      <c r="J171" s="252"/>
      <c r="K171" s="252"/>
      <c r="L171" s="258"/>
      <c r="M171" s="259"/>
      <c r="N171" s="260"/>
      <c r="O171" s="260"/>
      <c r="P171" s="260"/>
      <c r="Q171" s="260"/>
      <c r="R171" s="260"/>
      <c r="S171" s="260"/>
      <c r="T171" s="26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2" t="s">
        <v>174</v>
      </c>
      <c r="AU171" s="262" t="s">
        <v>88</v>
      </c>
      <c r="AV171" s="13" t="s">
        <v>88</v>
      </c>
      <c r="AW171" s="13" t="s">
        <v>34</v>
      </c>
      <c r="AX171" s="13" t="s">
        <v>78</v>
      </c>
      <c r="AY171" s="262" t="s">
        <v>146</v>
      </c>
    </row>
    <row r="172" s="13" customFormat="1">
      <c r="A172" s="13"/>
      <c r="B172" s="251"/>
      <c r="C172" s="252"/>
      <c r="D172" s="253" t="s">
        <v>174</v>
      </c>
      <c r="E172" s="254" t="s">
        <v>1</v>
      </c>
      <c r="F172" s="255" t="s">
        <v>226</v>
      </c>
      <c r="G172" s="252"/>
      <c r="H172" s="256">
        <v>6</v>
      </c>
      <c r="I172" s="257"/>
      <c r="J172" s="252"/>
      <c r="K172" s="252"/>
      <c r="L172" s="258"/>
      <c r="M172" s="259"/>
      <c r="N172" s="260"/>
      <c r="O172" s="260"/>
      <c r="P172" s="260"/>
      <c r="Q172" s="260"/>
      <c r="R172" s="260"/>
      <c r="S172" s="260"/>
      <c r="T172" s="26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2" t="s">
        <v>174</v>
      </c>
      <c r="AU172" s="262" t="s">
        <v>88</v>
      </c>
      <c r="AV172" s="13" t="s">
        <v>88</v>
      </c>
      <c r="AW172" s="13" t="s">
        <v>34</v>
      </c>
      <c r="AX172" s="13" t="s">
        <v>78</v>
      </c>
      <c r="AY172" s="262" t="s">
        <v>146</v>
      </c>
    </row>
    <row r="173" s="13" customFormat="1">
      <c r="A173" s="13"/>
      <c r="B173" s="251"/>
      <c r="C173" s="252"/>
      <c r="D173" s="253" t="s">
        <v>174</v>
      </c>
      <c r="E173" s="254" t="s">
        <v>1</v>
      </c>
      <c r="F173" s="255" t="s">
        <v>207</v>
      </c>
      <c r="G173" s="252"/>
      <c r="H173" s="256">
        <v>2.3999999999999999</v>
      </c>
      <c r="I173" s="257"/>
      <c r="J173" s="252"/>
      <c r="K173" s="252"/>
      <c r="L173" s="258"/>
      <c r="M173" s="259"/>
      <c r="N173" s="260"/>
      <c r="O173" s="260"/>
      <c r="P173" s="260"/>
      <c r="Q173" s="260"/>
      <c r="R173" s="260"/>
      <c r="S173" s="260"/>
      <c r="T173" s="26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2" t="s">
        <v>174</v>
      </c>
      <c r="AU173" s="262" t="s">
        <v>88</v>
      </c>
      <c r="AV173" s="13" t="s">
        <v>88</v>
      </c>
      <c r="AW173" s="13" t="s">
        <v>34</v>
      </c>
      <c r="AX173" s="13" t="s">
        <v>78</v>
      </c>
      <c r="AY173" s="262" t="s">
        <v>146</v>
      </c>
    </row>
    <row r="174" s="13" customFormat="1">
      <c r="A174" s="13"/>
      <c r="B174" s="251"/>
      <c r="C174" s="252"/>
      <c r="D174" s="253" t="s">
        <v>174</v>
      </c>
      <c r="E174" s="254" t="s">
        <v>1</v>
      </c>
      <c r="F174" s="255" t="s">
        <v>227</v>
      </c>
      <c r="G174" s="252"/>
      <c r="H174" s="256">
        <v>1.3999999999999999</v>
      </c>
      <c r="I174" s="257"/>
      <c r="J174" s="252"/>
      <c r="K174" s="252"/>
      <c r="L174" s="258"/>
      <c r="M174" s="259"/>
      <c r="N174" s="260"/>
      <c r="O174" s="260"/>
      <c r="P174" s="260"/>
      <c r="Q174" s="260"/>
      <c r="R174" s="260"/>
      <c r="S174" s="260"/>
      <c r="T174" s="26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2" t="s">
        <v>174</v>
      </c>
      <c r="AU174" s="262" t="s">
        <v>88</v>
      </c>
      <c r="AV174" s="13" t="s">
        <v>88</v>
      </c>
      <c r="AW174" s="13" t="s">
        <v>34</v>
      </c>
      <c r="AX174" s="13" t="s">
        <v>78</v>
      </c>
      <c r="AY174" s="262" t="s">
        <v>146</v>
      </c>
    </row>
    <row r="175" s="13" customFormat="1">
      <c r="A175" s="13"/>
      <c r="B175" s="251"/>
      <c r="C175" s="252"/>
      <c r="D175" s="253" t="s">
        <v>174</v>
      </c>
      <c r="E175" s="254" t="s">
        <v>1</v>
      </c>
      <c r="F175" s="255" t="s">
        <v>207</v>
      </c>
      <c r="G175" s="252"/>
      <c r="H175" s="256">
        <v>2.3999999999999999</v>
      </c>
      <c r="I175" s="257"/>
      <c r="J175" s="252"/>
      <c r="K175" s="252"/>
      <c r="L175" s="258"/>
      <c r="M175" s="259"/>
      <c r="N175" s="260"/>
      <c r="O175" s="260"/>
      <c r="P175" s="260"/>
      <c r="Q175" s="260"/>
      <c r="R175" s="260"/>
      <c r="S175" s="260"/>
      <c r="T175" s="26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2" t="s">
        <v>174</v>
      </c>
      <c r="AU175" s="262" t="s">
        <v>88</v>
      </c>
      <c r="AV175" s="13" t="s">
        <v>88</v>
      </c>
      <c r="AW175" s="13" t="s">
        <v>34</v>
      </c>
      <c r="AX175" s="13" t="s">
        <v>78</v>
      </c>
      <c r="AY175" s="262" t="s">
        <v>146</v>
      </c>
    </row>
    <row r="176" s="13" customFormat="1">
      <c r="A176" s="13"/>
      <c r="B176" s="251"/>
      <c r="C176" s="252"/>
      <c r="D176" s="253" t="s">
        <v>174</v>
      </c>
      <c r="E176" s="254" t="s">
        <v>1</v>
      </c>
      <c r="F176" s="255" t="s">
        <v>210</v>
      </c>
      <c r="G176" s="252"/>
      <c r="H176" s="256">
        <v>2</v>
      </c>
      <c r="I176" s="257"/>
      <c r="J176" s="252"/>
      <c r="K176" s="252"/>
      <c r="L176" s="258"/>
      <c r="M176" s="259"/>
      <c r="N176" s="260"/>
      <c r="O176" s="260"/>
      <c r="P176" s="260"/>
      <c r="Q176" s="260"/>
      <c r="R176" s="260"/>
      <c r="S176" s="260"/>
      <c r="T176" s="26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2" t="s">
        <v>174</v>
      </c>
      <c r="AU176" s="262" t="s">
        <v>88</v>
      </c>
      <c r="AV176" s="13" t="s">
        <v>88</v>
      </c>
      <c r="AW176" s="13" t="s">
        <v>34</v>
      </c>
      <c r="AX176" s="13" t="s">
        <v>78</v>
      </c>
      <c r="AY176" s="262" t="s">
        <v>146</v>
      </c>
    </row>
    <row r="177" s="13" customFormat="1">
      <c r="A177" s="13"/>
      <c r="B177" s="251"/>
      <c r="C177" s="252"/>
      <c r="D177" s="253" t="s">
        <v>174</v>
      </c>
      <c r="E177" s="254" t="s">
        <v>1</v>
      </c>
      <c r="F177" s="255" t="s">
        <v>228</v>
      </c>
      <c r="G177" s="252"/>
      <c r="H177" s="256">
        <v>3.6000000000000001</v>
      </c>
      <c r="I177" s="257"/>
      <c r="J177" s="252"/>
      <c r="K177" s="252"/>
      <c r="L177" s="258"/>
      <c r="M177" s="259"/>
      <c r="N177" s="260"/>
      <c r="O177" s="260"/>
      <c r="P177" s="260"/>
      <c r="Q177" s="260"/>
      <c r="R177" s="260"/>
      <c r="S177" s="260"/>
      <c r="T177" s="26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2" t="s">
        <v>174</v>
      </c>
      <c r="AU177" s="262" t="s">
        <v>88</v>
      </c>
      <c r="AV177" s="13" t="s">
        <v>88</v>
      </c>
      <c r="AW177" s="13" t="s">
        <v>34</v>
      </c>
      <c r="AX177" s="13" t="s">
        <v>78</v>
      </c>
      <c r="AY177" s="262" t="s">
        <v>146</v>
      </c>
    </row>
    <row r="178" s="14" customFormat="1">
      <c r="A178" s="14"/>
      <c r="B178" s="263"/>
      <c r="C178" s="264"/>
      <c r="D178" s="253" t="s">
        <v>174</v>
      </c>
      <c r="E178" s="265" t="s">
        <v>1</v>
      </c>
      <c r="F178" s="266" t="s">
        <v>201</v>
      </c>
      <c r="G178" s="264"/>
      <c r="H178" s="267">
        <v>20.200000000000003</v>
      </c>
      <c r="I178" s="268"/>
      <c r="J178" s="264"/>
      <c r="K178" s="264"/>
      <c r="L178" s="269"/>
      <c r="M178" s="270"/>
      <c r="N178" s="271"/>
      <c r="O178" s="271"/>
      <c r="P178" s="271"/>
      <c r="Q178" s="271"/>
      <c r="R178" s="271"/>
      <c r="S178" s="271"/>
      <c r="T178" s="27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3" t="s">
        <v>174</v>
      </c>
      <c r="AU178" s="273" t="s">
        <v>88</v>
      </c>
      <c r="AV178" s="14" t="s">
        <v>153</v>
      </c>
      <c r="AW178" s="14" t="s">
        <v>34</v>
      </c>
      <c r="AX178" s="14" t="s">
        <v>86</v>
      </c>
      <c r="AY178" s="273" t="s">
        <v>146</v>
      </c>
    </row>
    <row r="179" s="2" customFormat="1" ht="21.75" customHeight="1">
      <c r="A179" s="39"/>
      <c r="B179" s="40"/>
      <c r="C179" s="237" t="s">
        <v>229</v>
      </c>
      <c r="D179" s="237" t="s">
        <v>149</v>
      </c>
      <c r="E179" s="238" t="s">
        <v>230</v>
      </c>
      <c r="F179" s="239" t="s">
        <v>231</v>
      </c>
      <c r="G179" s="240" t="s">
        <v>162</v>
      </c>
      <c r="H179" s="241">
        <v>39</v>
      </c>
      <c r="I179" s="242"/>
      <c r="J179" s="243">
        <f>ROUND(I179*H179,2)</f>
        <v>0</v>
      </c>
      <c r="K179" s="244"/>
      <c r="L179" s="45"/>
      <c r="M179" s="245" t="s">
        <v>1</v>
      </c>
      <c r="N179" s="246" t="s">
        <v>43</v>
      </c>
      <c r="O179" s="92"/>
      <c r="P179" s="247">
        <f>O179*H179</f>
        <v>0</v>
      </c>
      <c r="Q179" s="247">
        <v>0</v>
      </c>
      <c r="R179" s="247">
        <f>Q179*H179</f>
        <v>0</v>
      </c>
      <c r="S179" s="247">
        <v>0</v>
      </c>
      <c r="T179" s="24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9" t="s">
        <v>153</v>
      </c>
      <c r="AT179" s="249" t="s">
        <v>149</v>
      </c>
      <c r="AU179" s="249" t="s">
        <v>88</v>
      </c>
      <c r="AY179" s="18" t="s">
        <v>146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8" t="s">
        <v>86</v>
      </c>
      <c r="BK179" s="250">
        <f>ROUND(I179*H179,2)</f>
        <v>0</v>
      </c>
      <c r="BL179" s="18" t="s">
        <v>153</v>
      </c>
      <c r="BM179" s="249" t="s">
        <v>232</v>
      </c>
    </row>
    <row r="180" s="15" customFormat="1">
      <c r="A180" s="15"/>
      <c r="B180" s="274"/>
      <c r="C180" s="275"/>
      <c r="D180" s="253" t="s">
        <v>174</v>
      </c>
      <c r="E180" s="276" t="s">
        <v>1</v>
      </c>
      <c r="F180" s="277" t="s">
        <v>224</v>
      </c>
      <c r="G180" s="275"/>
      <c r="H180" s="276" t="s">
        <v>1</v>
      </c>
      <c r="I180" s="278"/>
      <c r="J180" s="275"/>
      <c r="K180" s="275"/>
      <c r="L180" s="279"/>
      <c r="M180" s="280"/>
      <c r="N180" s="281"/>
      <c r="O180" s="281"/>
      <c r="P180" s="281"/>
      <c r="Q180" s="281"/>
      <c r="R180" s="281"/>
      <c r="S180" s="281"/>
      <c r="T180" s="282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3" t="s">
        <v>174</v>
      </c>
      <c r="AU180" s="283" t="s">
        <v>88</v>
      </c>
      <c r="AV180" s="15" t="s">
        <v>86</v>
      </c>
      <c r="AW180" s="15" t="s">
        <v>34</v>
      </c>
      <c r="AX180" s="15" t="s">
        <v>78</v>
      </c>
      <c r="AY180" s="283" t="s">
        <v>146</v>
      </c>
    </row>
    <row r="181" s="13" customFormat="1">
      <c r="A181" s="13"/>
      <c r="B181" s="251"/>
      <c r="C181" s="252"/>
      <c r="D181" s="253" t="s">
        <v>174</v>
      </c>
      <c r="E181" s="254" t="s">
        <v>1</v>
      </c>
      <c r="F181" s="255" t="s">
        <v>233</v>
      </c>
      <c r="G181" s="252"/>
      <c r="H181" s="256">
        <v>0.95999999999999996</v>
      </c>
      <c r="I181" s="257"/>
      <c r="J181" s="252"/>
      <c r="K181" s="252"/>
      <c r="L181" s="258"/>
      <c r="M181" s="259"/>
      <c r="N181" s="260"/>
      <c r="O181" s="260"/>
      <c r="P181" s="260"/>
      <c r="Q181" s="260"/>
      <c r="R181" s="260"/>
      <c r="S181" s="260"/>
      <c r="T181" s="26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2" t="s">
        <v>174</v>
      </c>
      <c r="AU181" s="262" t="s">
        <v>88</v>
      </c>
      <c r="AV181" s="13" t="s">
        <v>88</v>
      </c>
      <c r="AW181" s="13" t="s">
        <v>34</v>
      </c>
      <c r="AX181" s="13" t="s">
        <v>78</v>
      </c>
      <c r="AY181" s="262" t="s">
        <v>146</v>
      </c>
    </row>
    <row r="182" s="13" customFormat="1">
      <c r="A182" s="13"/>
      <c r="B182" s="251"/>
      <c r="C182" s="252"/>
      <c r="D182" s="253" t="s">
        <v>174</v>
      </c>
      <c r="E182" s="254" t="s">
        <v>1</v>
      </c>
      <c r="F182" s="255" t="s">
        <v>234</v>
      </c>
      <c r="G182" s="252"/>
      <c r="H182" s="256">
        <v>0.71999999999999997</v>
      </c>
      <c r="I182" s="257"/>
      <c r="J182" s="252"/>
      <c r="K182" s="252"/>
      <c r="L182" s="258"/>
      <c r="M182" s="259"/>
      <c r="N182" s="260"/>
      <c r="O182" s="260"/>
      <c r="P182" s="260"/>
      <c r="Q182" s="260"/>
      <c r="R182" s="260"/>
      <c r="S182" s="260"/>
      <c r="T182" s="26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2" t="s">
        <v>174</v>
      </c>
      <c r="AU182" s="262" t="s">
        <v>88</v>
      </c>
      <c r="AV182" s="13" t="s">
        <v>88</v>
      </c>
      <c r="AW182" s="13" t="s">
        <v>34</v>
      </c>
      <c r="AX182" s="13" t="s">
        <v>78</v>
      </c>
      <c r="AY182" s="262" t="s">
        <v>146</v>
      </c>
    </row>
    <row r="183" s="13" customFormat="1">
      <c r="A183" s="13"/>
      <c r="B183" s="251"/>
      <c r="C183" s="252"/>
      <c r="D183" s="253" t="s">
        <v>174</v>
      </c>
      <c r="E183" s="254" t="s">
        <v>1</v>
      </c>
      <c r="F183" s="255" t="s">
        <v>235</v>
      </c>
      <c r="G183" s="252"/>
      <c r="H183" s="256">
        <v>12</v>
      </c>
      <c r="I183" s="257"/>
      <c r="J183" s="252"/>
      <c r="K183" s="252"/>
      <c r="L183" s="258"/>
      <c r="M183" s="259"/>
      <c r="N183" s="260"/>
      <c r="O183" s="260"/>
      <c r="P183" s="260"/>
      <c r="Q183" s="260"/>
      <c r="R183" s="260"/>
      <c r="S183" s="260"/>
      <c r="T183" s="26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2" t="s">
        <v>174</v>
      </c>
      <c r="AU183" s="262" t="s">
        <v>88</v>
      </c>
      <c r="AV183" s="13" t="s">
        <v>88</v>
      </c>
      <c r="AW183" s="13" t="s">
        <v>34</v>
      </c>
      <c r="AX183" s="13" t="s">
        <v>78</v>
      </c>
      <c r="AY183" s="262" t="s">
        <v>146</v>
      </c>
    </row>
    <row r="184" s="13" customFormat="1">
      <c r="A184" s="13"/>
      <c r="B184" s="251"/>
      <c r="C184" s="252"/>
      <c r="D184" s="253" t="s">
        <v>174</v>
      </c>
      <c r="E184" s="254" t="s">
        <v>1</v>
      </c>
      <c r="F184" s="255" t="s">
        <v>236</v>
      </c>
      <c r="G184" s="252"/>
      <c r="H184" s="256">
        <v>3.3599999999999999</v>
      </c>
      <c r="I184" s="257"/>
      <c r="J184" s="252"/>
      <c r="K184" s="252"/>
      <c r="L184" s="258"/>
      <c r="M184" s="259"/>
      <c r="N184" s="260"/>
      <c r="O184" s="260"/>
      <c r="P184" s="260"/>
      <c r="Q184" s="260"/>
      <c r="R184" s="260"/>
      <c r="S184" s="260"/>
      <c r="T184" s="26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2" t="s">
        <v>174</v>
      </c>
      <c r="AU184" s="262" t="s">
        <v>88</v>
      </c>
      <c r="AV184" s="13" t="s">
        <v>88</v>
      </c>
      <c r="AW184" s="13" t="s">
        <v>34</v>
      </c>
      <c r="AX184" s="13" t="s">
        <v>78</v>
      </c>
      <c r="AY184" s="262" t="s">
        <v>146</v>
      </c>
    </row>
    <row r="185" s="13" customFormat="1">
      <c r="A185" s="13"/>
      <c r="B185" s="251"/>
      <c r="C185" s="252"/>
      <c r="D185" s="253" t="s">
        <v>174</v>
      </c>
      <c r="E185" s="254" t="s">
        <v>1</v>
      </c>
      <c r="F185" s="255" t="s">
        <v>237</v>
      </c>
      <c r="G185" s="252"/>
      <c r="H185" s="256">
        <v>1.3999999999999999</v>
      </c>
      <c r="I185" s="257"/>
      <c r="J185" s="252"/>
      <c r="K185" s="252"/>
      <c r="L185" s="258"/>
      <c r="M185" s="259"/>
      <c r="N185" s="260"/>
      <c r="O185" s="260"/>
      <c r="P185" s="260"/>
      <c r="Q185" s="260"/>
      <c r="R185" s="260"/>
      <c r="S185" s="260"/>
      <c r="T185" s="26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174</v>
      </c>
      <c r="AU185" s="262" t="s">
        <v>88</v>
      </c>
      <c r="AV185" s="13" t="s">
        <v>88</v>
      </c>
      <c r="AW185" s="13" t="s">
        <v>34</v>
      </c>
      <c r="AX185" s="13" t="s">
        <v>78</v>
      </c>
      <c r="AY185" s="262" t="s">
        <v>146</v>
      </c>
    </row>
    <row r="186" s="13" customFormat="1">
      <c r="A186" s="13"/>
      <c r="B186" s="251"/>
      <c r="C186" s="252"/>
      <c r="D186" s="253" t="s">
        <v>174</v>
      </c>
      <c r="E186" s="254" t="s">
        <v>1</v>
      </c>
      <c r="F186" s="255" t="s">
        <v>236</v>
      </c>
      <c r="G186" s="252"/>
      <c r="H186" s="256">
        <v>3.3599999999999999</v>
      </c>
      <c r="I186" s="257"/>
      <c r="J186" s="252"/>
      <c r="K186" s="252"/>
      <c r="L186" s="258"/>
      <c r="M186" s="259"/>
      <c r="N186" s="260"/>
      <c r="O186" s="260"/>
      <c r="P186" s="260"/>
      <c r="Q186" s="260"/>
      <c r="R186" s="260"/>
      <c r="S186" s="260"/>
      <c r="T186" s="26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2" t="s">
        <v>174</v>
      </c>
      <c r="AU186" s="262" t="s">
        <v>88</v>
      </c>
      <c r="AV186" s="13" t="s">
        <v>88</v>
      </c>
      <c r="AW186" s="13" t="s">
        <v>34</v>
      </c>
      <c r="AX186" s="13" t="s">
        <v>78</v>
      </c>
      <c r="AY186" s="262" t="s">
        <v>146</v>
      </c>
    </row>
    <row r="187" s="13" customFormat="1">
      <c r="A187" s="13"/>
      <c r="B187" s="251"/>
      <c r="C187" s="252"/>
      <c r="D187" s="253" t="s">
        <v>174</v>
      </c>
      <c r="E187" s="254" t="s">
        <v>1</v>
      </c>
      <c r="F187" s="255" t="s">
        <v>238</v>
      </c>
      <c r="G187" s="252"/>
      <c r="H187" s="256">
        <v>2.7999999999999998</v>
      </c>
      <c r="I187" s="257"/>
      <c r="J187" s="252"/>
      <c r="K187" s="252"/>
      <c r="L187" s="258"/>
      <c r="M187" s="259"/>
      <c r="N187" s="260"/>
      <c r="O187" s="260"/>
      <c r="P187" s="260"/>
      <c r="Q187" s="260"/>
      <c r="R187" s="260"/>
      <c r="S187" s="260"/>
      <c r="T187" s="26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2" t="s">
        <v>174</v>
      </c>
      <c r="AU187" s="262" t="s">
        <v>88</v>
      </c>
      <c r="AV187" s="13" t="s">
        <v>88</v>
      </c>
      <c r="AW187" s="13" t="s">
        <v>34</v>
      </c>
      <c r="AX187" s="13" t="s">
        <v>78</v>
      </c>
      <c r="AY187" s="262" t="s">
        <v>146</v>
      </c>
    </row>
    <row r="188" s="13" customFormat="1">
      <c r="A188" s="13"/>
      <c r="B188" s="251"/>
      <c r="C188" s="252"/>
      <c r="D188" s="253" t="s">
        <v>174</v>
      </c>
      <c r="E188" s="254" t="s">
        <v>1</v>
      </c>
      <c r="F188" s="255" t="s">
        <v>239</v>
      </c>
      <c r="G188" s="252"/>
      <c r="H188" s="256">
        <v>5.04</v>
      </c>
      <c r="I188" s="257"/>
      <c r="J188" s="252"/>
      <c r="K188" s="252"/>
      <c r="L188" s="258"/>
      <c r="M188" s="259"/>
      <c r="N188" s="260"/>
      <c r="O188" s="260"/>
      <c r="P188" s="260"/>
      <c r="Q188" s="260"/>
      <c r="R188" s="260"/>
      <c r="S188" s="260"/>
      <c r="T188" s="26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2" t="s">
        <v>174</v>
      </c>
      <c r="AU188" s="262" t="s">
        <v>88</v>
      </c>
      <c r="AV188" s="13" t="s">
        <v>88</v>
      </c>
      <c r="AW188" s="13" t="s">
        <v>34</v>
      </c>
      <c r="AX188" s="13" t="s">
        <v>78</v>
      </c>
      <c r="AY188" s="262" t="s">
        <v>146</v>
      </c>
    </row>
    <row r="189" s="16" customFormat="1">
      <c r="A189" s="16"/>
      <c r="B189" s="284"/>
      <c r="C189" s="285"/>
      <c r="D189" s="253" t="s">
        <v>174</v>
      </c>
      <c r="E189" s="286" t="s">
        <v>1</v>
      </c>
      <c r="F189" s="287" t="s">
        <v>240</v>
      </c>
      <c r="G189" s="285"/>
      <c r="H189" s="288">
        <v>29.639999999999997</v>
      </c>
      <c r="I189" s="289"/>
      <c r="J189" s="285"/>
      <c r="K189" s="285"/>
      <c r="L189" s="290"/>
      <c r="M189" s="291"/>
      <c r="N189" s="292"/>
      <c r="O189" s="292"/>
      <c r="P189" s="292"/>
      <c r="Q189" s="292"/>
      <c r="R189" s="292"/>
      <c r="S189" s="292"/>
      <c r="T189" s="293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94" t="s">
        <v>174</v>
      </c>
      <c r="AU189" s="294" t="s">
        <v>88</v>
      </c>
      <c r="AV189" s="16" t="s">
        <v>147</v>
      </c>
      <c r="AW189" s="16" t="s">
        <v>34</v>
      </c>
      <c r="AX189" s="16" t="s">
        <v>78</v>
      </c>
      <c r="AY189" s="294" t="s">
        <v>146</v>
      </c>
    </row>
    <row r="190" s="15" customFormat="1">
      <c r="A190" s="15"/>
      <c r="B190" s="274"/>
      <c r="C190" s="275"/>
      <c r="D190" s="253" t="s">
        <v>174</v>
      </c>
      <c r="E190" s="276" t="s">
        <v>1</v>
      </c>
      <c r="F190" s="277" t="s">
        <v>241</v>
      </c>
      <c r="G190" s="275"/>
      <c r="H190" s="276" t="s">
        <v>1</v>
      </c>
      <c r="I190" s="278"/>
      <c r="J190" s="275"/>
      <c r="K190" s="275"/>
      <c r="L190" s="279"/>
      <c r="M190" s="280"/>
      <c r="N190" s="281"/>
      <c r="O190" s="281"/>
      <c r="P190" s="281"/>
      <c r="Q190" s="281"/>
      <c r="R190" s="281"/>
      <c r="S190" s="281"/>
      <c r="T190" s="28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3" t="s">
        <v>174</v>
      </c>
      <c r="AU190" s="283" t="s">
        <v>88</v>
      </c>
      <c r="AV190" s="15" t="s">
        <v>86</v>
      </c>
      <c r="AW190" s="15" t="s">
        <v>34</v>
      </c>
      <c r="AX190" s="15" t="s">
        <v>78</v>
      </c>
      <c r="AY190" s="283" t="s">
        <v>146</v>
      </c>
    </row>
    <row r="191" s="13" customFormat="1">
      <c r="A191" s="13"/>
      <c r="B191" s="251"/>
      <c r="C191" s="252"/>
      <c r="D191" s="253" t="s">
        <v>174</v>
      </c>
      <c r="E191" s="254" t="s">
        <v>1</v>
      </c>
      <c r="F191" s="255" t="s">
        <v>242</v>
      </c>
      <c r="G191" s="252"/>
      <c r="H191" s="256">
        <v>9.3599999999999994</v>
      </c>
      <c r="I191" s="257"/>
      <c r="J191" s="252"/>
      <c r="K191" s="252"/>
      <c r="L191" s="258"/>
      <c r="M191" s="259"/>
      <c r="N191" s="260"/>
      <c r="O191" s="260"/>
      <c r="P191" s="260"/>
      <c r="Q191" s="260"/>
      <c r="R191" s="260"/>
      <c r="S191" s="260"/>
      <c r="T191" s="26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2" t="s">
        <v>174</v>
      </c>
      <c r="AU191" s="262" t="s">
        <v>88</v>
      </c>
      <c r="AV191" s="13" t="s">
        <v>88</v>
      </c>
      <c r="AW191" s="13" t="s">
        <v>34</v>
      </c>
      <c r="AX191" s="13" t="s">
        <v>78</v>
      </c>
      <c r="AY191" s="262" t="s">
        <v>146</v>
      </c>
    </row>
    <row r="192" s="16" customFormat="1">
      <c r="A192" s="16"/>
      <c r="B192" s="284"/>
      <c r="C192" s="285"/>
      <c r="D192" s="253" t="s">
        <v>174</v>
      </c>
      <c r="E192" s="286" t="s">
        <v>1</v>
      </c>
      <c r="F192" s="287" t="s">
        <v>240</v>
      </c>
      <c r="G192" s="285"/>
      <c r="H192" s="288">
        <v>9.3599999999999994</v>
      </c>
      <c r="I192" s="289"/>
      <c r="J192" s="285"/>
      <c r="K192" s="285"/>
      <c r="L192" s="290"/>
      <c r="M192" s="291"/>
      <c r="N192" s="292"/>
      <c r="O192" s="292"/>
      <c r="P192" s="292"/>
      <c r="Q192" s="292"/>
      <c r="R192" s="292"/>
      <c r="S192" s="292"/>
      <c r="T192" s="293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94" t="s">
        <v>174</v>
      </c>
      <c r="AU192" s="294" t="s">
        <v>88</v>
      </c>
      <c r="AV192" s="16" t="s">
        <v>147</v>
      </c>
      <c r="AW192" s="16" t="s">
        <v>34</v>
      </c>
      <c r="AX192" s="16" t="s">
        <v>78</v>
      </c>
      <c r="AY192" s="294" t="s">
        <v>146</v>
      </c>
    </row>
    <row r="193" s="14" customFormat="1">
      <c r="A193" s="14"/>
      <c r="B193" s="263"/>
      <c r="C193" s="264"/>
      <c r="D193" s="253" t="s">
        <v>174</v>
      </c>
      <c r="E193" s="265" t="s">
        <v>1</v>
      </c>
      <c r="F193" s="266" t="s">
        <v>201</v>
      </c>
      <c r="G193" s="264"/>
      <c r="H193" s="267">
        <v>39</v>
      </c>
      <c r="I193" s="268"/>
      <c r="J193" s="264"/>
      <c r="K193" s="264"/>
      <c r="L193" s="269"/>
      <c r="M193" s="270"/>
      <c r="N193" s="271"/>
      <c r="O193" s="271"/>
      <c r="P193" s="271"/>
      <c r="Q193" s="271"/>
      <c r="R193" s="271"/>
      <c r="S193" s="271"/>
      <c r="T193" s="27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3" t="s">
        <v>174</v>
      </c>
      <c r="AU193" s="273" t="s">
        <v>88</v>
      </c>
      <c r="AV193" s="14" t="s">
        <v>153</v>
      </c>
      <c r="AW193" s="14" t="s">
        <v>34</v>
      </c>
      <c r="AX193" s="14" t="s">
        <v>86</v>
      </c>
      <c r="AY193" s="273" t="s">
        <v>146</v>
      </c>
    </row>
    <row r="194" s="2" customFormat="1" ht="16.5" customHeight="1">
      <c r="A194" s="39"/>
      <c r="B194" s="40"/>
      <c r="C194" s="237" t="s">
        <v>243</v>
      </c>
      <c r="D194" s="237" t="s">
        <v>149</v>
      </c>
      <c r="E194" s="238" t="s">
        <v>244</v>
      </c>
      <c r="F194" s="239" t="s">
        <v>245</v>
      </c>
      <c r="G194" s="240" t="s">
        <v>162</v>
      </c>
      <c r="H194" s="241">
        <v>333.94</v>
      </c>
      <c r="I194" s="242"/>
      <c r="J194" s="243">
        <f>ROUND(I194*H194,2)</f>
        <v>0</v>
      </c>
      <c r="K194" s="244"/>
      <c r="L194" s="45"/>
      <c r="M194" s="245" t="s">
        <v>1</v>
      </c>
      <c r="N194" s="246" t="s">
        <v>43</v>
      </c>
      <c r="O194" s="92"/>
      <c r="P194" s="247">
        <f>O194*H194</f>
        <v>0</v>
      </c>
      <c r="Q194" s="247">
        <v>0</v>
      </c>
      <c r="R194" s="247">
        <f>Q194*H194</f>
        <v>0</v>
      </c>
      <c r="S194" s="247">
        <v>0</v>
      </c>
      <c r="T194" s="24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9" t="s">
        <v>153</v>
      </c>
      <c r="AT194" s="249" t="s">
        <v>149</v>
      </c>
      <c r="AU194" s="249" t="s">
        <v>88</v>
      </c>
      <c r="AY194" s="18" t="s">
        <v>146</v>
      </c>
      <c r="BE194" s="250">
        <f>IF(N194="základní",J194,0)</f>
        <v>0</v>
      </c>
      <c r="BF194" s="250">
        <f>IF(N194="snížená",J194,0)</f>
        <v>0</v>
      </c>
      <c r="BG194" s="250">
        <f>IF(N194="zákl. přenesená",J194,0)</f>
        <v>0</v>
      </c>
      <c r="BH194" s="250">
        <f>IF(N194="sníž. přenesená",J194,0)</f>
        <v>0</v>
      </c>
      <c r="BI194" s="250">
        <f>IF(N194="nulová",J194,0)</f>
        <v>0</v>
      </c>
      <c r="BJ194" s="18" t="s">
        <v>86</v>
      </c>
      <c r="BK194" s="250">
        <f>ROUND(I194*H194,2)</f>
        <v>0</v>
      </c>
      <c r="BL194" s="18" t="s">
        <v>153</v>
      </c>
      <c r="BM194" s="249" t="s">
        <v>246</v>
      </c>
    </row>
    <row r="195" s="15" customFormat="1">
      <c r="A195" s="15"/>
      <c r="B195" s="274"/>
      <c r="C195" s="275"/>
      <c r="D195" s="253" t="s">
        <v>174</v>
      </c>
      <c r="E195" s="276" t="s">
        <v>1</v>
      </c>
      <c r="F195" s="277" t="s">
        <v>209</v>
      </c>
      <c r="G195" s="275"/>
      <c r="H195" s="276" t="s">
        <v>1</v>
      </c>
      <c r="I195" s="278"/>
      <c r="J195" s="275"/>
      <c r="K195" s="275"/>
      <c r="L195" s="279"/>
      <c r="M195" s="280"/>
      <c r="N195" s="281"/>
      <c r="O195" s="281"/>
      <c r="P195" s="281"/>
      <c r="Q195" s="281"/>
      <c r="R195" s="281"/>
      <c r="S195" s="281"/>
      <c r="T195" s="282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83" t="s">
        <v>174</v>
      </c>
      <c r="AU195" s="283" t="s">
        <v>88</v>
      </c>
      <c r="AV195" s="15" t="s">
        <v>86</v>
      </c>
      <c r="AW195" s="15" t="s">
        <v>34</v>
      </c>
      <c r="AX195" s="15" t="s">
        <v>78</v>
      </c>
      <c r="AY195" s="283" t="s">
        <v>146</v>
      </c>
    </row>
    <row r="196" s="13" customFormat="1">
      <c r="A196" s="13"/>
      <c r="B196" s="251"/>
      <c r="C196" s="252"/>
      <c r="D196" s="253" t="s">
        <v>174</v>
      </c>
      <c r="E196" s="254" t="s">
        <v>1</v>
      </c>
      <c r="F196" s="255" t="s">
        <v>247</v>
      </c>
      <c r="G196" s="252"/>
      <c r="H196" s="256">
        <v>48.399999999999999</v>
      </c>
      <c r="I196" s="257"/>
      <c r="J196" s="252"/>
      <c r="K196" s="252"/>
      <c r="L196" s="258"/>
      <c r="M196" s="259"/>
      <c r="N196" s="260"/>
      <c r="O196" s="260"/>
      <c r="P196" s="260"/>
      <c r="Q196" s="260"/>
      <c r="R196" s="260"/>
      <c r="S196" s="260"/>
      <c r="T196" s="26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2" t="s">
        <v>174</v>
      </c>
      <c r="AU196" s="262" t="s">
        <v>88</v>
      </c>
      <c r="AV196" s="13" t="s">
        <v>88</v>
      </c>
      <c r="AW196" s="13" t="s">
        <v>34</v>
      </c>
      <c r="AX196" s="13" t="s">
        <v>78</v>
      </c>
      <c r="AY196" s="262" t="s">
        <v>146</v>
      </c>
    </row>
    <row r="197" s="13" customFormat="1">
      <c r="A197" s="13"/>
      <c r="B197" s="251"/>
      <c r="C197" s="252"/>
      <c r="D197" s="253" t="s">
        <v>174</v>
      </c>
      <c r="E197" s="254" t="s">
        <v>1</v>
      </c>
      <c r="F197" s="255" t="s">
        <v>248</v>
      </c>
      <c r="G197" s="252"/>
      <c r="H197" s="256">
        <v>40.299999999999997</v>
      </c>
      <c r="I197" s="257"/>
      <c r="J197" s="252"/>
      <c r="K197" s="252"/>
      <c r="L197" s="258"/>
      <c r="M197" s="259"/>
      <c r="N197" s="260"/>
      <c r="O197" s="260"/>
      <c r="P197" s="260"/>
      <c r="Q197" s="260"/>
      <c r="R197" s="260"/>
      <c r="S197" s="260"/>
      <c r="T197" s="26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2" t="s">
        <v>174</v>
      </c>
      <c r="AU197" s="262" t="s">
        <v>88</v>
      </c>
      <c r="AV197" s="13" t="s">
        <v>88</v>
      </c>
      <c r="AW197" s="13" t="s">
        <v>34</v>
      </c>
      <c r="AX197" s="13" t="s">
        <v>78</v>
      </c>
      <c r="AY197" s="262" t="s">
        <v>146</v>
      </c>
    </row>
    <row r="198" s="13" customFormat="1">
      <c r="A198" s="13"/>
      <c r="B198" s="251"/>
      <c r="C198" s="252"/>
      <c r="D198" s="253" t="s">
        <v>174</v>
      </c>
      <c r="E198" s="254" t="s">
        <v>1</v>
      </c>
      <c r="F198" s="255" t="s">
        <v>249</v>
      </c>
      <c r="G198" s="252"/>
      <c r="H198" s="256">
        <v>7.1500000000000004</v>
      </c>
      <c r="I198" s="257"/>
      <c r="J198" s="252"/>
      <c r="K198" s="252"/>
      <c r="L198" s="258"/>
      <c r="M198" s="259"/>
      <c r="N198" s="260"/>
      <c r="O198" s="260"/>
      <c r="P198" s="260"/>
      <c r="Q198" s="260"/>
      <c r="R198" s="260"/>
      <c r="S198" s="260"/>
      <c r="T198" s="26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2" t="s">
        <v>174</v>
      </c>
      <c r="AU198" s="262" t="s">
        <v>88</v>
      </c>
      <c r="AV198" s="13" t="s">
        <v>88</v>
      </c>
      <c r="AW198" s="13" t="s">
        <v>34</v>
      </c>
      <c r="AX198" s="13" t="s">
        <v>78</v>
      </c>
      <c r="AY198" s="262" t="s">
        <v>146</v>
      </c>
    </row>
    <row r="199" s="13" customFormat="1">
      <c r="A199" s="13"/>
      <c r="B199" s="251"/>
      <c r="C199" s="252"/>
      <c r="D199" s="253" t="s">
        <v>174</v>
      </c>
      <c r="E199" s="254" t="s">
        <v>1</v>
      </c>
      <c r="F199" s="255" t="s">
        <v>250</v>
      </c>
      <c r="G199" s="252"/>
      <c r="H199" s="256">
        <v>9.9199999999999999</v>
      </c>
      <c r="I199" s="257"/>
      <c r="J199" s="252"/>
      <c r="K199" s="252"/>
      <c r="L199" s="258"/>
      <c r="M199" s="259"/>
      <c r="N199" s="260"/>
      <c r="O199" s="260"/>
      <c r="P199" s="260"/>
      <c r="Q199" s="260"/>
      <c r="R199" s="260"/>
      <c r="S199" s="260"/>
      <c r="T199" s="26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2" t="s">
        <v>174</v>
      </c>
      <c r="AU199" s="262" t="s">
        <v>88</v>
      </c>
      <c r="AV199" s="13" t="s">
        <v>88</v>
      </c>
      <c r="AW199" s="13" t="s">
        <v>34</v>
      </c>
      <c r="AX199" s="13" t="s">
        <v>78</v>
      </c>
      <c r="AY199" s="262" t="s">
        <v>146</v>
      </c>
    </row>
    <row r="200" s="16" customFormat="1">
      <c r="A200" s="16"/>
      <c r="B200" s="284"/>
      <c r="C200" s="285"/>
      <c r="D200" s="253" t="s">
        <v>174</v>
      </c>
      <c r="E200" s="286" t="s">
        <v>1</v>
      </c>
      <c r="F200" s="287" t="s">
        <v>240</v>
      </c>
      <c r="G200" s="285"/>
      <c r="H200" s="288">
        <v>105.77</v>
      </c>
      <c r="I200" s="289"/>
      <c r="J200" s="285"/>
      <c r="K200" s="285"/>
      <c r="L200" s="290"/>
      <c r="M200" s="291"/>
      <c r="N200" s="292"/>
      <c r="O200" s="292"/>
      <c r="P200" s="292"/>
      <c r="Q200" s="292"/>
      <c r="R200" s="292"/>
      <c r="S200" s="292"/>
      <c r="T200" s="293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94" t="s">
        <v>174</v>
      </c>
      <c r="AU200" s="294" t="s">
        <v>88</v>
      </c>
      <c r="AV200" s="16" t="s">
        <v>147</v>
      </c>
      <c r="AW200" s="16" t="s">
        <v>34</v>
      </c>
      <c r="AX200" s="16" t="s">
        <v>78</v>
      </c>
      <c r="AY200" s="294" t="s">
        <v>146</v>
      </c>
    </row>
    <row r="201" s="15" customFormat="1">
      <c r="A201" s="15"/>
      <c r="B201" s="274"/>
      <c r="C201" s="275"/>
      <c r="D201" s="253" t="s">
        <v>174</v>
      </c>
      <c r="E201" s="276" t="s">
        <v>1</v>
      </c>
      <c r="F201" s="277" t="s">
        <v>206</v>
      </c>
      <c r="G201" s="275"/>
      <c r="H201" s="276" t="s">
        <v>1</v>
      </c>
      <c r="I201" s="278"/>
      <c r="J201" s="275"/>
      <c r="K201" s="275"/>
      <c r="L201" s="279"/>
      <c r="M201" s="280"/>
      <c r="N201" s="281"/>
      <c r="O201" s="281"/>
      <c r="P201" s="281"/>
      <c r="Q201" s="281"/>
      <c r="R201" s="281"/>
      <c r="S201" s="281"/>
      <c r="T201" s="28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83" t="s">
        <v>174</v>
      </c>
      <c r="AU201" s="283" t="s">
        <v>88</v>
      </c>
      <c r="AV201" s="15" t="s">
        <v>86</v>
      </c>
      <c r="AW201" s="15" t="s">
        <v>34</v>
      </c>
      <c r="AX201" s="15" t="s">
        <v>78</v>
      </c>
      <c r="AY201" s="283" t="s">
        <v>146</v>
      </c>
    </row>
    <row r="202" s="13" customFormat="1">
      <c r="A202" s="13"/>
      <c r="B202" s="251"/>
      <c r="C202" s="252"/>
      <c r="D202" s="253" t="s">
        <v>174</v>
      </c>
      <c r="E202" s="254" t="s">
        <v>1</v>
      </c>
      <c r="F202" s="255" t="s">
        <v>247</v>
      </c>
      <c r="G202" s="252"/>
      <c r="H202" s="256">
        <v>48.399999999999999</v>
      </c>
      <c r="I202" s="257"/>
      <c r="J202" s="252"/>
      <c r="K202" s="252"/>
      <c r="L202" s="258"/>
      <c r="M202" s="259"/>
      <c r="N202" s="260"/>
      <c r="O202" s="260"/>
      <c r="P202" s="260"/>
      <c r="Q202" s="260"/>
      <c r="R202" s="260"/>
      <c r="S202" s="260"/>
      <c r="T202" s="26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2" t="s">
        <v>174</v>
      </c>
      <c r="AU202" s="262" t="s">
        <v>88</v>
      </c>
      <c r="AV202" s="13" t="s">
        <v>88</v>
      </c>
      <c r="AW202" s="13" t="s">
        <v>34</v>
      </c>
      <c r="AX202" s="13" t="s">
        <v>78</v>
      </c>
      <c r="AY202" s="262" t="s">
        <v>146</v>
      </c>
    </row>
    <row r="203" s="13" customFormat="1">
      <c r="A203" s="13"/>
      <c r="B203" s="251"/>
      <c r="C203" s="252"/>
      <c r="D203" s="253" t="s">
        <v>174</v>
      </c>
      <c r="E203" s="254" t="s">
        <v>1</v>
      </c>
      <c r="F203" s="255" t="s">
        <v>248</v>
      </c>
      <c r="G203" s="252"/>
      <c r="H203" s="256">
        <v>40.299999999999997</v>
      </c>
      <c r="I203" s="257"/>
      <c r="J203" s="252"/>
      <c r="K203" s="252"/>
      <c r="L203" s="258"/>
      <c r="M203" s="259"/>
      <c r="N203" s="260"/>
      <c r="O203" s="260"/>
      <c r="P203" s="260"/>
      <c r="Q203" s="260"/>
      <c r="R203" s="260"/>
      <c r="S203" s="260"/>
      <c r="T203" s="26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2" t="s">
        <v>174</v>
      </c>
      <c r="AU203" s="262" t="s">
        <v>88</v>
      </c>
      <c r="AV203" s="13" t="s">
        <v>88</v>
      </c>
      <c r="AW203" s="13" t="s">
        <v>34</v>
      </c>
      <c r="AX203" s="13" t="s">
        <v>78</v>
      </c>
      <c r="AY203" s="262" t="s">
        <v>146</v>
      </c>
    </row>
    <row r="204" s="13" customFormat="1">
      <c r="A204" s="13"/>
      <c r="B204" s="251"/>
      <c r="C204" s="252"/>
      <c r="D204" s="253" t="s">
        <v>174</v>
      </c>
      <c r="E204" s="254" t="s">
        <v>1</v>
      </c>
      <c r="F204" s="255" t="s">
        <v>249</v>
      </c>
      <c r="G204" s="252"/>
      <c r="H204" s="256">
        <v>7.1500000000000004</v>
      </c>
      <c r="I204" s="257"/>
      <c r="J204" s="252"/>
      <c r="K204" s="252"/>
      <c r="L204" s="258"/>
      <c r="M204" s="259"/>
      <c r="N204" s="260"/>
      <c r="O204" s="260"/>
      <c r="P204" s="260"/>
      <c r="Q204" s="260"/>
      <c r="R204" s="260"/>
      <c r="S204" s="260"/>
      <c r="T204" s="26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2" t="s">
        <v>174</v>
      </c>
      <c r="AU204" s="262" t="s">
        <v>88</v>
      </c>
      <c r="AV204" s="13" t="s">
        <v>88</v>
      </c>
      <c r="AW204" s="13" t="s">
        <v>34</v>
      </c>
      <c r="AX204" s="13" t="s">
        <v>78</v>
      </c>
      <c r="AY204" s="262" t="s">
        <v>146</v>
      </c>
    </row>
    <row r="205" s="13" customFormat="1">
      <c r="A205" s="13"/>
      <c r="B205" s="251"/>
      <c r="C205" s="252"/>
      <c r="D205" s="253" t="s">
        <v>174</v>
      </c>
      <c r="E205" s="254" t="s">
        <v>1</v>
      </c>
      <c r="F205" s="255" t="s">
        <v>250</v>
      </c>
      <c r="G205" s="252"/>
      <c r="H205" s="256">
        <v>9.9199999999999999</v>
      </c>
      <c r="I205" s="257"/>
      <c r="J205" s="252"/>
      <c r="K205" s="252"/>
      <c r="L205" s="258"/>
      <c r="M205" s="259"/>
      <c r="N205" s="260"/>
      <c r="O205" s="260"/>
      <c r="P205" s="260"/>
      <c r="Q205" s="260"/>
      <c r="R205" s="260"/>
      <c r="S205" s="260"/>
      <c r="T205" s="26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2" t="s">
        <v>174</v>
      </c>
      <c r="AU205" s="262" t="s">
        <v>88</v>
      </c>
      <c r="AV205" s="13" t="s">
        <v>88</v>
      </c>
      <c r="AW205" s="13" t="s">
        <v>34</v>
      </c>
      <c r="AX205" s="13" t="s">
        <v>78</v>
      </c>
      <c r="AY205" s="262" t="s">
        <v>146</v>
      </c>
    </row>
    <row r="206" s="16" customFormat="1">
      <c r="A206" s="16"/>
      <c r="B206" s="284"/>
      <c r="C206" s="285"/>
      <c r="D206" s="253" t="s">
        <v>174</v>
      </c>
      <c r="E206" s="286" t="s">
        <v>1</v>
      </c>
      <c r="F206" s="287" t="s">
        <v>240</v>
      </c>
      <c r="G206" s="285"/>
      <c r="H206" s="288">
        <v>105.77</v>
      </c>
      <c r="I206" s="289"/>
      <c r="J206" s="285"/>
      <c r="K206" s="285"/>
      <c r="L206" s="290"/>
      <c r="M206" s="291"/>
      <c r="N206" s="292"/>
      <c r="O206" s="292"/>
      <c r="P206" s="292"/>
      <c r="Q206" s="292"/>
      <c r="R206" s="292"/>
      <c r="S206" s="292"/>
      <c r="T206" s="293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94" t="s">
        <v>174</v>
      </c>
      <c r="AU206" s="294" t="s">
        <v>88</v>
      </c>
      <c r="AV206" s="16" t="s">
        <v>147</v>
      </c>
      <c r="AW206" s="16" t="s">
        <v>34</v>
      </c>
      <c r="AX206" s="16" t="s">
        <v>78</v>
      </c>
      <c r="AY206" s="294" t="s">
        <v>146</v>
      </c>
    </row>
    <row r="207" s="15" customFormat="1">
      <c r="A207" s="15"/>
      <c r="B207" s="274"/>
      <c r="C207" s="275"/>
      <c r="D207" s="253" t="s">
        <v>174</v>
      </c>
      <c r="E207" s="276" t="s">
        <v>1</v>
      </c>
      <c r="F207" s="277" t="s">
        <v>211</v>
      </c>
      <c r="G207" s="275"/>
      <c r="H207" s="276" t="s">
        <v>1</v>
      </c>
      <c r="I207" s="278"/>
      <c r="J207" s="275"/>
      <c r="K207" s="275"/>
      <c r="L207" s="279"/>
      <c r="M207" s="280"/>
      <c r="N207" s="281"/>
      <c r="O207" s="281"/>
      <c r="P207" s="281"/>
      <c r="Q207" s="281"/>
      <c r="R207" s="281"/>
      <c r="S207" s="281"/>
      <c r="T207" s="28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3" t="s">
        <v>174</v>
      </c>
      <c r="AU207" s="283" t="s">
        <v>88</v>
      </c>
      <c r="AV207" s="15" t="s">
        <v>86</v>
      </c>
      <c r="AW207" s="15" t="s">
        <v>34</v>
      </c>
      <c r="AX207" s="15" t="s">
        <v>78</v>
      </c>
      <c r="AY207" s="283" t="s">
        <v>146</v>
      </c>
    </row>
    <row r="208" s="13" customFormat="1">
      <c r="A208" s="13"/>
      <c r="B208" s="251"/>
      <c r="C208" s="252"/>
      <c r="D208" s="253" t="s">
        <v>174</v>
      </c>
      <c r="E208" s="254" t="s">
        <v>1</v>
      </c>
      <c r="F208" s="255" t="s">
        <v>251</v>
      </c>
      <c r="G208" s="252"/>
      <c r="H208" s="256">
        <v>46.799999999999997</v>
      </c>
      <c r="I208" s="257"/>
      <c r="J208" s="252"/>
      <c r="K208" s="252"/>
      <c r="L208" s="258"/>
      <c r="M208" s="259"/>
      <c r="N208" s="260"/>
      <c r="O208" s="260"/>
      <c r="P208" s="260"/>
      <c r="Q208" s="260"/>
      <c r="R208" s="260"/>
      <c r="S208" s="260"/>
      <c r="T208" s="26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2" t="s">
        <v>174</v>
      </c>
      <c r="AU208" s="262" t="s">
        <v>88</v>
      </c>
      <c r="AV208" s="13" t="s">
        <v>88</v>
      </c>
      <c r="AW208" s="13" t="s">
        <v>34</v>
      </c>
      <c r="AX208" s="13" t="s">
        <v>78</v>
      </c>
      <c r="AY208" s="262" t="s">
        <v>146</v>
      </c>
    </row>
    <row r="209" s="13" customFormat="1">
      <c r="A209" s="13"/>
      <c r="B209" s="251"/>
      <c r="C209" s="252"/>
      <c r="D209" s="253" t="s">
        <v>174</v>
      </c>
      <c r="E209" s="254" t="s">
        <v>1</v>
      </c>
      <c r="F209" s="255" t="s">
        <v>252</v>
      </c>
      <c r="G209" s="252"/>
      <c r="H209" s="256">
        <v>14.4</v>
      </c>
      <c r="I209" s="257"/>
      <c r="J209" s="252"/>
      <c r="K209" s="252"/>
      <c r="L209" s="258"/>
      <c r="M209" s="259"/>
      <c r="N209" s="260"/>
      <c r="O209" s="260"/>
      <c r="P209" s="260"/>
      <c r="Q209" s="260"/>
      <c r="R209" s="260"/>
      <c r="S209" s="260"/>
      <c r="T209" s="26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2" t="s">
        <v>174</v>
      </c>
      <c r="AU209" s="262" t="s">
        <v>88</v>
      </c>
      <c r="AV209" s="13" t="s">
        <v>88</v>
      </c>
      <c r="AW209" s="13" t="s">
        <v>34</v>
      </c>
      <c r="AX209" s="13" t="s">
        <v>78</v>
      </c>
      <c r="AY209" s="262" t="s">
        <v>146</v>
      </c>
    </row>
    <row r="210" s="16" customFormat="1">
      <c r="A210" s="16"/>
      <c r="B210" s="284"/>
      <c r="C210" s="285"/>
      <c r="D210" s="253" t="s">
        <v>174</v>
      </c>
      <c r="E210" s="286" t="s">
        <v>1</v>
      </c>
      <c r="F210" s="287" t="s">
        <v>240</v>
      </c>
      <c r="G210" s="285"/>
      <c r="H210" s="288">
        <v>61.199999999999996</v>
      </c>
      <c r="I210" s="289"/>
      <c r="J210" s="285"/>
      <c r="K210" s="285"/>
      <c r="L210" s="290"/>
      <c r="M210" s="291"/>
      <c r="N210" s="292"/>
      <c r="O210" s="292"/>
      <c r="P210" s="292"/>
      <c r="Q210" s="292"/>
      <c r="R210" s="292"/>
      <c r="S210" s="292"/>
      <c r="T210" s="293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94" t="s">
        <v>174</v>
      </c>
      <c r="AU210" s="294" t="s">
        <v>88</v>
      </c>
      <c r="AV210" s="16" t="s">
        <v>147</v>
      </c>
      <c r="AW210" s="16" t="s">
        <v>34</v>
      </c>
      <c r="AX210" s="16" t="s">
        <v>78</v>
      </c>
      <c r="AY210" s="294" t="s">
        <v>146</v>
      </c>
    </row>
    <row r="211" s="15" customFormat="1">
      <c r="A211" s="15"/>
      <c r="B211" s="274"/>
      <c r="C211" s="275"/>
      <c r="D211" s="253" t="s">
        <v>174</v>
      </c>
      <c r="E211" s="276" t="s">
        <v>1</v>
      </c>
      <c r="F211" s="277" t="s">
        <v>212</v>
      </c>
      <c r="G211" s="275"/>
      <c r="H211" s="276" t="s">
        <v>1</v>
      </c>
      <c r="I211" s="278"/>
      <c r="J211" s="275"/>
      <c r="K211" s="275"/>
      <c r="L211" s="279"/>
      <c r="M211" s="280"/>
      <c r="N211" s="281"/>
      <c r="O211" s="281"/>
      <c r="P211" s="281"/>
      <c r="Q211" s="281"/>
      <c r="R211" s="281"/>
      <c r="S211" s="281"/>
      <c r="T211" s="282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3" t="s">
        <v>174</v>
      </c>
      <c r="AU211" s="283" t="s">
        <v>88</v>
      </c>
      <c r="AV211" s="15" t="s">
        <v>86</v>
      </c>
      <c r="AW211" s="15" t="s">
        <v>34</v>
      </c>
      <c r="AX211" s="15" t="s">
        <v>78</v>
      </c>
      <c r="AY211" s="283" t="s">
        <v>146</v>
      </c>
    </row>
    <row r="212" s="13" customFormat="1">
      <c r="A212" s="13"/>
      <c r="B212" s="251"/>
      <c r="C212" s="252"/>
      <c r="D212" s="253" t="s">
        <v>174</v>
      </c>
      <c r="E212" s="254" t="s">
        <v>1</v>
      </c>
      <c r="F212" s="255" t="s">
        <v>251</v>
      </c>
      <c r="G212" s="252"/>
      <c r="H212" s="256">
        <v>46.799999999999997</v>
      </c>
      <c r="I212" s="257"/>
      <c r="J212" s="252"/>
      <c r="K212" s="252"/>
      <c r="L212" s="258"/>
      <c r="M212" s="259"/>
      <c r="N212" s="260"/>
      <c r="O212" s="260"/>
      <c r="P212" s="260"/>
      <c r="Q212" s="260"/>
      <c r="R212" s="260"/>
      <c r="S212" s="260"/>
      <c r="T212" s="26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2" t="s">
        <v>174</v>
      </c>
      <c r="AU212" s="262" t="s">
        <v>88</v>
      </c>
      <c r="AV212" s="13" t="s">
        <v>88</v>
      </c>
      <c r="AW212" s="13" t="s">
        <v>34</v>
      </c>
      <c r="AX212" s="13" t="s">
        <v>78</v>
      </c>
      <c r="AY212" s="262" t="s">
        <v>146</v>
      </c>
    </row>
    <row r="213" s="13" customFormat="1">
      <c r="A213" s="13"/>
      <c r="B213" s="251"/>
      <c r="C213" s="252"/>
      <c r="D213" s="253" t="s">
        <v>174</v>
      </c>
      <c r="E213" s="254" t="s">
        <v>1</v>
      </c>
      <c r="F213" s="255" t="s">
        <v>252</v>
      </c>
      <c r="G213" s="252"/>
      <c r="H213" s="256">
        <v>14.4</v>
      </c>
      <c r="I213" s="257"/>
      <c r="J213" s="252"/>
      <c r="K213" s="252"/>
      <c r="L213" s="258"/>
      <c r="M213" s="259"/>
      <c r="N213" s="260"/>
      <c r="O213" s="260"/>
      <c r="P213" s="260"/>
      <c r="Q213" s="260"/>
      <c r="R213" s="260"/>
      <c r="S213" s="260"/>
      <c r="T213" s="26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2" t="s">
        <v>174</v>
      </c>
      <c r="AU213" s="262" t="s">
        <v>88</v>
      </c>
      <c r="AV213" s="13" t="s">
        <v>88</v>
      </c>
      <c r="AW213" s="13" t="s">
        <v>34</v>
      </c>
      <c r="AX213" s="13" t="s">
        <v>78</v>
      </c>
      <c r="AY213" s="262" t="s">
        <v>146</v>
      </c>
    </row>
    <row r="214" s="16" customFormat="1">
      <c r="A214" s="16"/>
      <c r="B214" s="284"/>
      <c r="C214" s="285"/>
      <c r="D214" s="253" t="s">
        <v>174</v>
      </c>
      <c r="E214" s="286" t="s">
        <v>1</v>
      </c>
      <c r="F214" s="287" t="s">
        <v>240</v>
      </c>
      <c r="G214" s="285"/>
      <c r="H214" s="288">
        <v>61.199999999999996</v>
      </c>
      <c r="I214" s="289"/>
      <c r="J214" s="285"/>
      <c r="K214" s="285"/>
      <c r="L214" s="290"/>
      <c r="M214" s="291"/>
      <c r="N214" s="292"/>
      <c r="O214" s="292"/>
      <c r="P214" s="292"/>
      <c r="Q214" s="292"/>
      <c r="R214" s="292"/>
      <c r="S214" s="292"/>
      <c r="T214" s="293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4" t="s">
        <v>174</v>
      </c>
      <c r="AU214" s="294" t="s">
        <v>88</v>
      </c>
      <c r="AV214" s="16" t="s">
        <v>147</v>
      </c>
      <c r="AW214" s="16" t="s">
        <v>34</v>
      </c>
      <c r="AX214" s="16" t="s">
        <v>78</v>
      </c>
      <c r="AY214" s="294" t="s">
        <v>146</v>
      </c>
    </row>
    <row r="215" s="14" customFormat="1">
      <c r="A215" s="14"/>
      <c r="B215" s="263"/>
      <c r="C215" s="264"/>
      <c r="D215" s="253" t="s">
        <v>174</v>
      </c>
      <c r="E215" s="265" t="s">
        <v>1</v>
      </c>
      <c r="F215" s="266" t="s">
        <v>201</v>
      </c>
      <c r="G215" s="264"/>
      <c r="H215" s="267">
        <v>333.93999999999994</v>
      </c>
      <c r="I215" s="268"/>
      <c r="J215" s="264"/>
      <c r="K215" s="264"/>
      <c r="L215" s="269"/>
      <c r="M215" s="270"/>
      <c r="N215" s="271"/>
      <c r="O215" s="271"/>
      <c r="P215" s="271"/>
      <c r="Q215" s="271"/>
      <c r="R215" s="271"/>
      <c r="S215" s="271"/>
      <c r="T215" s="27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3" t="s">
        <v>174</v>
      </c>
      <c r="AU215" s="273" t="s">
        <v>88</v>
      </c>
      <c r="AV215" s="14" t="s">
        <v>153</v>
      </c>
      <c r="AW215" s="14" t="s">
        <v>34</v>
      </c>
      <c r="AX215" s="14" t="s">
        <v>86</v>
      </c>
      <c r="AY215" s="273" t="s">
        <v>146</v>
      </c>
    </row>
    <row r="216" s="2" customFormat="1" ht="21.75" customHeight="1">
      <c r="A216" s="39"/>
      <c r="B216" s="40"/>
      <c r="C216" s="237" t="s">
        <v>253</v>
      </c>
      <c r="D216" s="237" t="s">
        <v>149</v>
      </c>
      <c r="E216" s="238" t="s">
        <v>254</v>
      </c>
      <c r="F216" s="239" t="s">
        <v>255</v>
      </c>
      <c r="G216" s="240" t="s">
        <v>197</v>
      </c>
      <c r="H216" s="241">
        <v>324.39999999999998</v>
      </c>
      <c r="I216" s="242"/>
      <c r="J216" s="243">
        <f>ROUND(I216*H216,2)</f>
        <v>0</v>
      </c>
      <c r="K216" s="244"/>
      <c r="L216" s="45"/>
      <c r="M216" s="245" t="s">
        <v>1</v>
      </c>
      <c r="N216" s="246" t="s">
        <v>43</v>
      </c>
      <c r="O216" s="92"/>
      <c r="P216" s="247">
        <f>O216*H216</f>
        <v>0</v>
      </c>
      <c r="Q216" s="247">
        <v>0</v>
      </c>
      <c r="R216" s="247">
        <f>Q216*H216</f>
        <v>0</v>
      </c>
      <c r="S216" s="247">
        <v>0</v>
      </c>
      <c r="T216" s="24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9" t="s">
        <v>153</v>
      </c>
      <c r="AT216" s="249" t="s">
        <v>149</v>
      </c>
      <c r="AU216" s="249" t="s">
        <v>88</v>
      </c>
      <c r="AY216" s="18" t="s">
        <v>146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8" t="s">
        <v>86</v>
      </c>
      <c r="BK216" s="250">
        <f>ROUND(I216*H216,2)</f>
        <v>0</v>
      </c>
      <c r="BL216" s="18" t="s">
        <v>153</v>
      </c>
      <c r="BM216" s="249" t="s">
        <v>256</v>
      </c>
    </row>
    <row r="217" s="2" customFormat="1" ht="21.75" customHeight="1">
      <c r="A217" s="39"/>
      <c r="B217" s="40"/>
      <c r="C217" s="237" t="s">
        <v>257</v>
      </c>
      <c r="D217" s="237" t="s">
        <v>149</v>
      </c>
      <c r="E217" s="238" t="s">
        <v>258</v>
      </c>
      <c r="F217" s="239" t="s">
        <v>259</v>
      </c>
      <c r="G217" s="240" t="s">
        <v>162</v>
      </c>
      <c r="H217" s="241">
        <v>324.39999999999998</v>
      </c>
      <c r="I217" s="242"/>
      <c r="J217" s="243">
        <f>ROUND(I217*H217,2)</f>
        <v>0</v>
      </c>
      <c r="K217" s="244"/>
      <c r="L217" s="45"/>
      <c r="M217" s="245" t="s">
        <v>1</v>
      </c>
      <c r="N217" s="246" t="s">
        <v>43</v>
      </c>
      <c r="O217" s="92"/>
      <c r="P217" s="247">
        <f>O217*H217</f>
        <v>0</v>
      </c>
      <c r="Q217" s="247">
        <v>0</v>
      </c>
      <c r="R217" s="247">
        <f>Q217*H217</f>
        <v>0</v>
      </c>
      <c r="S217" s="247">
        <v>0</v>
      </c>
      <c r="T217" s="24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9" t="s">
        <v>153</v>
      </c>
      <c r="AT217" s="249" t="s">
        <v>149</v>
      </c>
      <c r="AU217" s="249" t="s">
        <v>88</v>
      </c>
      <c r="AY217" s="18" t="s">
        <v>146</v>
      </c>
      <c r="BE217" s="250">
        <f>IF(N217="základní",J217,0)</f>
        <v>0</v>
      </c>
      <c r="BF217" s="250">
        <f>IF(N217="snížená",J217,0)</f>
        <v>0</v>
      </c>
      <c r="BG217" s="250">
        <f>IF(N217="zákl. přenesená",J217,0)</f>
        <v>0</v>
      </c>
      <c r="BH217" s="250">
        <f>IF(N217="sníž. přenesená",J217,0)</f>
        <v>0</v>
      </c>
      <c r="BI217" s="250">
        <f>IF(N217="nulová",J217,0)</f>
        <v>0</v>
      </c>
      <c r="BJ217" s="18" t="s">
        <v>86</v>
      </c>
      <c r="BK217" s="250">
        <f>ROUND(I217*H217,2)</f>
        <v>0</v>
      </c>
      <c r="BL217" s="18" t="s">
        <v>153</v>
      </c>
      <c r="BM217" s="249" t="s">
        <v>260</v>
      </c>
    </row>
    <row r="218" s="12" customFormat="1" ht="22.8" customHeight="1">
      <c r="A218" s="12"/>
      <c r="B218" s="221"/>
      <c r="C218" s="222"/>
      <c r="D218" s="223" t="s">
        <v>77</v>
      </c>
      <c r="E218" s="235" t="s">
        <v>181</v>
      </c>
      <c r="F218" s="235" t="s">
        <v>261</v>
      </c>
      <c r="G218" s="222"/>
      <c r="H218" s="222"/>
      <c r="I218" s="225"/>
      <c r="J218" s="236">
        <f>BK218</f>
        <v>0</v>
      </c>
      <c r="K218" s="222"/>
      <c r="L218" s="227"/>
      <c r="M218" s="228"/>
      <c r="N218" s="229"/>
      <c r="O218" s="229"/>
      <c r="P218" s="230">
        <f>SUM(P219:P221)</f>
        <v>0</v>
      </c>
      <c r="Q218" s="229"/>
      <c r="R218" s="230">
        <f>SUM(R219:R221)</f>
        <v>0.0060000000000000001</v>
      </c>
      <c r="S218" s="229"/>
      <c r="T218" s="231">
        <f>SUM(T219:T221)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32" t="s">
        <v>86</v>
      </c>
      <c r="AT218" s="233" t="s">
        <v>77</v>
      </c>
      <c r="AU218" s="233" t="s">
        <v>86</v>
      </c>
      <c r="AY218" s="232" t="s">
        <v>146</v>
      </c>
      <c r="BK218" s="234">
        <f>SUM(BK219:BK221)</f>
        <v>0</v>
      </c>
    </row>
    <row r="219" s="2" customFormat="1" ht="16.5" customHeight="1">
      <c r="A219" s="39"/>
      <c r="B219" s="40"/>
      <c r="C219" s="237" t="s">
        <v>262</v>
      </c>
      <c r="D219" s="237" t="s">
        <v>149</v>
      </c>
      <c r="E219" s="238" t="s">
        <v>263</v>
      </c>
      <c r="F219" s="239" t="s">
        <v>264</v>
      </c>
      <c r="G219" s="240" t="s">
        <v>152</v>
      </c>
      <c r="H219" s="241">
        <v>4</v>
      </c>
      <c r="I219" s="242"/>
      <c r="J219" s="243">
        <f>ROUND(I219*H219,2)</f>
        <v>0</v>
      </c>
      <c r="K219" s="244"/>
      <c r="L219" s="45"/>
      <c r="M219" s="245" t="s">
        <v>1</v>
      </c>
      <c r="N219" s="246" t="s">
        <v>43</v>
      </c>
      <c r="O219" s="92"/>
      <c r="P219" s="247">
        <f>O219*H219</f>
        <v>0</v>
      </c>
      <c r="Q219" s="247">
        <v>0</v>
      </c>
      <c r="R219" s="247">
        <f>Q219*H219</f>
        <v>0</v>
      </c>
      <c r="S219" s="247">
        <v>0</v>
      </c>
      <c r="T219" s="24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9" t="s">
        <v>153</v>
      </c>
      <c r="AT219" s="249" t="s">
        <v>149</v>
      </c>
      <c r="AU219" s="249" t="s">
        <v>88</v>
      </c>
      <c r="AY219" s="18" t="s">
        <v>146</v>
      </c>
      <c r="BE219" s="250">
        <f>IF(N219="základní",J219,0)</f>
        <v>0</v>
      </c>
      <c r="BF219" s="250">
        <f>IF(N219="snížená",J219,0)</f>
        <v>0</v>
      </c>
      <c r="BG219" s="250">
        <f>IF(N219="zákl. přenesená",J219,0)</f>
        <v>0</v>
      </c>
      <c r="BH219" s="250">
        <f>IF(N219="sníž. přenesená",J219,0)</f>
        <v>0</v>
      </c>
      <c r="BI219" s="250">
        <f>IF(N219="nulová",J219,0)</f>
        <v>0</v>
      </c>
      <c r="BJ219" s="18" t="s">
        <v>86</v>
      </c>
      <c r="BK219" s="250">
        <f>ROUND(I219*H219,2)</f>
        <v>0</v>
      </c>
      <c r="BL219" s="18" t="s">
        <v>153</v>
      </c>
      <c r="BM219" s="249" t="s">
        <v>265</v>
      </c>
    </row>
    <row r="220" s="2" customFormat="1" ht="16.5" customHeight="1">
      <c r="A220" s="39"/>
      <c r="B220" s="40"/>
      <c r="C220" s="237" t="s">
        <v>7</v>
      </c>
      <c r="D220" s="237" t="s">
        <v>149</v>
      </c>
      <c r="E220" s="238" t="s">
        <v>266</v>
      </c>
      <c r="F220" s="239" t="s">
        <v>267</v>
      </c>
      <c r="G220" s="240" t="s">
        <v>152</v>
      </c>
      <c r="H220" s="241">
        <v>4</v>
      </c>
      <c r="I220" s="242"/>
      <c r="J220" s="243">
        <f>ROUND(I220*H220,2)</f>
        <v>0</v>
      </c>
      <c r="K220" s="244"/>
      <c r="L220" s="45"/>
      <c r="M220" s="245" t="s">
        <v>1</v>
      </c>
      <c r="N220" s="246" t="s">
        <v>43</v>
      </c>
      <c r="O220" s="92"/>
      <c r="P220" s="247">
        <f>O220*H220</f>
        <v>0</v>
      </c>
      <c r="Q220" s="247">
        <v>0</v>
      </c>
      <c r="R220" s="247">
        <f>Q220*H220</f>
        <v>0</v>
      </c>
      <c r="S220" s="247">
        <v>0</v>
      </c>
      <c r="T220" s="24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9" t="s">
        <v>153</v>
      </c>
      <c r="AT220" s="249" t="s">
        <v>149</v>
      </c>
      <c r="AU220" s="249" t="s">
        <v>88</v>
      </c>
      <c r="AY220" s="18" t="s">
        <v>146</v>
      </c>
      <c r="BE220" s="250">
        <f>IF(N220="základní",J220,0)</f>
        <v>0</v>
      </c>
      <c r="BF220" s="250">
        <f>IF(N220="snížená",J220,0)</f>
        <v>0</v>
      </c>
      <c r="BG220" s="250">
        <f>IF(N220="zákl. přenesená",J220,0)</f>
        <v>0</v>
      </c>
      <c r="BH220" s="250">
        <f>IF(N220="sníž. přenesená",J220,0)</f>
        <v>0</v>
      </c>
      <c r="BI220" s="250">
        <f>IF(N220="nulová",J220,0)</f>
        <v>0</v>
      </c>
      <c r="BJ220" s="18" t="s">
        <v>86</v>
      </c>
      <c r="BK220" s="250">
        <f>ROUND(I220*H220,2)</f>
        <v>0</v>
      </c>
      <c r="BL220" s="18" t="s">
        <v>153</v>
      </c>
      <c r="BM220" s="249" t="s">
        <v>268</v>
      </c>
    </row>
    <row r="221" s="2" customFormat="1" ht="21.75" customHeight="1">
      <c r="A221" s="39"/>
      <c r="B221" s="40"/>
      <c r="C221" s="295" t="s">
        <v>269</v>
      </c>
      <c r="D221" s="295" t="s">
        <v>270</v>
      </c>
      <c r="E221" s="296" t="s">
        <v>271</v>
      </c>
      <c r="F221" s="297" t="s">
        <v>272</v>
      </c>
      <c r="G221" s="298" t="s">
        <v>152</v>
      </c>
      <c r="H221" s="299">
        <v>4</v>
      </c>
      <c r="I221" s="300"/>
      <c r="J221" s="301">
        <f>ROUND(I221*H221,2)</f>
        <v>0</v>
      </c>
      <c r="K221" s="302"/>
      <c r="L221" s="303"/>
      <c r="M221" s="304" t="s">
        <v>1</v>
      </c>
      <c r="N221" s="305" t="s">
        <v>43</v>
      </c>
      <c r="O221" s="92"/>
      <c r="P221" s="247">
        <f>O221*H221</f>
        <v>0</v>
      </c>
      <c r="Q221" s="247">
        <v>0.0015</v>
      </c>
      <c r="R221" s="247">
        <f>Q221*H221</f>
        <v>0.0060000000000000001</v>
      </c>
      <c r="S221" s="247">
        <v>0</v>
      </c>
      <c r="T221" s="24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9" t="s">
        <v>181</v>
      </c>
      <c r="AT221" s="249" t="s">
        <v>270</v>
      </c>
      <c r="AU221" s="249" t="s">
        <v>88</v>
      </c>
      <c r="AY221" s="18" t="s">
        <v>146</v>
      </c>
      <c r="BE221" s="250">
        <f>IF(N221="základní",J221,0)</f>
        <v>0</v>
      </c>
      <c r="BF221" s="250">
        <f>IF(N221="snížená",J221,0)</f>
        <v>0</v>
      </c>
      <c r="BG221" s="250">
        <f>IF(N221="zákl. přenesená",J221,0)</f>
        <v>0</v>
      </c>
      <c r="BH221" s="250">
        <f>IF(N221="sníž. přenesená",J221,0)</f>
        <v>0</v>
      </c>
      <c r="BI221" s="250">
        <f>IF(N221="nulová",J221,0)</f>
        <v>0</v>
      </c>
      <c r="BJ221" s="18" t="s">
        <v>86</v>
      </c>
      <c r="BK221" s="250">
        <f>ROUND(I221*H221,2)</f>
        <v>0</v>
      </c>
      <c r="BL221" s="18" t="s">
        <v>153</v>
      </c>
      <c r="BM221" s="249" t="s">
        <v>273</v>
      </c>
    </row>
    <row r="222" s="12" customFormat="1" ht="22.8" customHeight="1">
      <c r="A222" s="12"/>
      <c r="B222" s="221"/>
      <c r="C222" s="222"/>
      <c r="D222" s="223" t="s">
        <v>77</v>
      </c>
      <c r="E222" s="235" t="s">
        <v>185</v>
      </c>
      <c r="F222" s="235" t="s">
        <v>274</v>
      </c>
      <c r="G222" s="222"/>
      <c r="H222" s="222"/>
      <c r="I222" s="225"/>
      <c r="J222" s="236">
        <f>BK222</f>
        <v>0</v>
      </c>
      <c r="K222" s="222"/>
      <c r="L222" s="227"/>
      <c r="M222" s="228"/>
      <c r="N222" s="229"/>
      <c r="O222" s="229"/>
      <c r="P222" s="230">
        <f>SUM(P223:P276)</f>
        <v>0</v>
      </c>
      <c r="Q222" s="229"/>
      <c r="R222" s="230">
        <f>SUM(R223:R276)</f>
        <v>0</v>
      </c>
      <c r="S222" s="229"/>
      <c r="T222" s="231">
        <f>SUM(T223:T276)</f>
        <v>19.702459999999999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32" t="s">
        <v>86</v>
      </c>
      <c r="AT222" s="233" t="s">
        <v>77</v>
      </c>
      <c r="AU222" s="233" t="s">
        <v>86</v>
      </c>
      <c r="AY222" s="232" t="s">
        <v>146</v>
      </c>
      <c r="BK222" s="234">
        <f>SUM(BK223:BK276)</f>
        <v>0</v>
      </c>
    </row>
    <row r="223" s="2" customFormat="1" ht="44.25" customHeight="1">
      <c r="A223" s="39"/>
      <c r="B223" s="40"/>
      <c r="C223" s="237" t="s">
        <v>275</v>
      </c>
      <c r="D223" s="237" t="s">
        <v>149</v>
      </c>
      <c r="E223" s="238" t="s">
        <v>276</v>
      </c>
      <c r="F223" s="239" t="s">
        <v>277</v>
      </c>
      <c r="G223" s="240" t="s">
        <v>278</v>
      </c>
      <c r="H223" s="241">
        <v>1</v>
      </c>
      <c r="I223" s="242"/>
      <c r="J223" s="243">
        <f>ROUND(I223*H223,2)</f>
        <v>0</v>
      </c>
      <c r="K223" s="244"/>
      <c r="L223" s="45"/>
      <c r="M223" s="245" t="s">
        <v>1</v>
      </c>
      <c r="N223" s="246" t="s">
        <v>43</v>
      </c>
      <c r="O223" s="92"/>
      <c r="P223" s="247">
        <f>O223*H223</f>
        <v>0</v>
      </c>
      <c r="Q223" s="247">
        <v>0</v>
      </c>
      <c r="R223" s="247">
        <f>Q223*H223</f>
        <v>0</v>
      </c>
      <c r="S223" s="247">
        <v>0</v>
      </c>
      <c r="T223" s="24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9" t="s">
        <v>153</v>
      </c>
      <c r="AT223" s="249" t="s">
        <v>149</v>
      </c>
      <c r="AU223" s="249" t="s">
        <v>88</v>
      </c>
      <c r="AY223" s="18" t="s">
        <v>146</v>
      </c>
      <c r="BE223" s="250">
        <f>IF(N223="základní",J223,0)</f>
        <v>0</v>
      </c>
      <c r="BF223" s="250">
        <f>IF(N223="snížená",J223,0)</f>
        <v>0</v>
      </c>
      <c r="BG223" s="250">
        <f>IF(N223="zákl. přenesená",J223,0)</f>
        <v>0</v>
      </c>
      <c r="BH223" s="250">
        <f>IF(N223="sníž. přenesená",J223,0)</f>
        <v>0</v>
      </c>
      <c r="BI223" s="250">
        <f>IF(N223="nulová",J223,0)</f>
        <v>0</v>
      </c>
      <c r="BJ223" s="18" t="s">
        <v>86</v>
      </c>
      <c r="BK223" s="250">
        <f>ROUND(I223*H223,2)</f>
        <v>0</v>
      </c>
      <c r="BL223" s="18" t="s">
        <v>153</v>
      </c>
      <c r="BM223" s="249" t="s">
        <v>279</v>
      </c>
    </row>
    <row r="224" s="2" customFormat="1" ht="55.5" customHeight="1">
      <c r="A224" s="39"/>
      <c r="B224" s="40"/>
      <c r="C224" s="237" t="s">
        <v>280</v>
      </c>
      <c r="D224" s="237" t="s">
        <v>149</v>
      </c>
      <c r="E224" s="238" t="s">
        <v>281</v>
      </c>
      <c r="F224" s="239" t="s">
        <v>282</v>
      </c>
      <c r="G224" s="240" t="s">
        <v>278</v>
      </c>
      <c r="H224" s="241">
        <v>1</v>
      </c>
      <c r="I224" s="242"/>
      <c r="J224" s="243">
        <f>ROUND(I224*H224,2)</f>
        <v>0</v>
      </c>
      <c r="K224" s="244"/>
      <c r="L224" s="45"/>
      <c r="M224" s="245" t="s">
        <v>1</v>
      </c>
      <c r="N224" s="246" t="s">
        <v>43</v>
      </c>
      <c r="O224" s="92"/>
      <c r="P224" s="247">
        <f>O224*H224</f>
        <v>0</v>
      </c>
      <c r="Q224" s="247">
        <v>0</v>
      </c>
      <c r="R224" s="247">
        <f>Q224*H224</f>
        <v>0</v>
      </c>
      <c r="S224" s="247">
        <v>0</v>
      </c>
      <c r="T224" s="24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9" t="s">
        <v>153</v>
      </c>
      <c r="AT224" s="249" t="s">
        <v>149</v>
      </c>
      <c r="AU224" s="249" t="s">
        <v>88</v>
      </c>
      <c r="AY224" s="18" t="s">
        <v>146</v>
      </c>
      <c r="BE224" s="250">
        <f>IF(N224="základní",J224,0)</f>
        <v>0</v>
      </c>
      <c r="BF224" s="250">
        <f>IF(N224="snížená",J224,0)</f>
        <v>0</v>
      </c>
      <c r="BG224" s="250">
        <f>IF(N224="zákl. přenesená",J224,0)</f>
        <v>0</v>
      </c>
      <c r="BH224" s="250">
        <f>IF(N224="sníž. přenesená",J224,0)</f>
        <v>0</v>
      </c>
      <c r="BI224" s="250">
        <f>IF(N224="nulová",J224,0)</f>
        <v>0</v>
      </c>
      <c r="BJ224" s="18" t="s">
        <v>86</v>
      </c>
      <c r="BK224" s="250">
        <f>ROUND(I224*H224,2)</f>
        <v>0</v>
      </c>
      <c r="BL224" s="18" t="s">
        <v>153</v>
      </c>
      <c r="BM224" s="249" t="s">
        <v>283</v>
      </c>
    </row>
    <row r="225" s="2" customFormat="1" ht="33" customHeight="1">
      <c r="A225" s="39"/>
      <c r="B225" s="40"/>
      <c r="C225" s="237" t="s">
        <v>284</v>
      </c>
      <c r="D225" s="237" t="s">
        <v>149</v>
      </c>
      <c r="E225" s="238" t="s">
        <v>285</v>
      </c>
      <c r="F225" s="239" t="s">
        <v>286</v>
      </c>
      <c r="G225" s="240" t="s">
        <v>278</v>
      </c>
      <c r="H225" s="241">
        <v>1</v>
      </c>
      <c r="I225" s="242"/>
      <c r="J225" s="243">
        <f>ROUND(I225*H225,2)</f>
        <v>0</v>
      </c>
      <c r="K225" s="244"/>
      <c r="L225" s="45"/>
      <c r="M225" s="245" t="s">
        <v>1</v>
      </c>
      <c r="N225" s="246" t="s">
        <v>43</v>
      </c>
      <c r="O225" s="92"/>
      <c r="P225" s="247">
        <f>O225*H225</f>
        <v>0</v>
      </c>
      <c r="Q225" s="247">
        <v>0</v>
      </c>
      <c r="R225" s="247">
        <f>Q225*H225</f>
        <v>0</v>
      </c>
      <c r="S225" s="247">
        <v>0</v>
      </c>
      <c r="T225" s="24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9" t="s">
        <v>153</v>
      </c>
      <c r="AT225" s="249" t="s">
        <v>149</v>
      </c>
      <c r="AU225" s="249" t="s">
        <v>88</v>
      </c>
      <c r="AY225" s="18" t="s">
        <v>146</v>
      </c>
      <c r="BE225" s="250">
        <f>IF(N225="základní",J225,0)</f>
        <v>0</v>
      </c>
      <c r="BF225" s="250">
        <f>IF(N225="snížená",J225,0)</f>
        <v>0</v>
      </c>
      <c r="BG225" s="250">
        <f>IF(N225="zákl. přenesená",J225,0)</f>
        <v>0</v>
      </c>
      <c r="BH225" s="250">
        <f>IF(N225="sníž. přenesená",J225,0)</f>
        <v>0</v>
      </c>
      <c r="BI225" s="250">
        <f>IF(N225="nulová",J225,0)</f>
        <v>0</v>
      </c>
      <c r="BJ225" s="18" t="s">
        <v>86</v>
      </c>
      <c r="BK225" s="250">
        <f>ROUND(I225*H225,2)</f>
        <v>0</v>
      </c>
      <c r="BL225" s="18" t="s">
        <v>153</v>
      </c>
      <c r="BM225" s="249" t="s">
        <v>287</v>
      </c>
    </row>
    <row r="226" s="2" customFormat="1" ht="21.75" customHeight="1">
      <c r="A226" s="39"/>
      <c r="B226" s="40"/>
      <c r="C226" s="237" t="s">
        <v>288</v>
      </c>
      <c r="D226" s="237" t="s">
        <v>149</v>
      </c>
      <c r="E226" s="238" t="s">
        <v>289</v>
      </c>
      <c r="F226" s="239" t="s">
        <v>290</v>
      </c>
      <c r="G226" s="240" t="s">
        <v>197</v>
      </c>
      <c r="H226" s="241">
        <v>4.5</v>
      </c>
      <c r="I226" s="242"/>
      <c r="J226" s="243">
        <f>ROUND(I226*H226,2)</f>
        <v>0</v>
      </c>
      <c r="K226" s="244"/>
      <c r="L226" s="45"/>
      <c r="M226" s="245" t="s">
        <v>1</v>
      </c>
      <c r="N226" s="246" t="s">
        <v>43</v>
      </c>
      <c r="O226" s="92"/>
      <c r="P226" s="247">
        <f>O226*H226</f>
        <v>0</v>
      </c>
      <c r="Q226" s="247">
        <v>0</v>
      </c>
      <c r="R226" s="247">
        <f>Q226*H226</f>
        <v>0</v>
      </c>
      <c r="S226" s="247">
        <v>0</v>
      </c>
      <c r="T226" s="24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9" t="s">
        <v>153</v>
      </c>
      <c r="AT226" s="249" t="s">
        <v>149</v>
      </c>
      <c r="AU226" s="249" t="s">
        <v>88</v>
      </c>
      <c r="AY226" s="18" t="s">
        <v>146</v>
      </c>
      <c r="BE226" s="250">
        <f>IF(N226="základní",J226,0)</f>
        <v>0</v>
      </c>
      <c r="BF226" s="250">
        <f>IF(N226="snížená",J226,0)</f>
        <v>0</v>
      </c>
      <c r="BG226" s="250">
        <f>IF(N226="zákl. přenesená",J226,0)</f>
        <v>0</v>
      </c>
      <c r="BH226" s="250">
        <f>IF(N226="sníž. přenesená",J226,0)</f>
        <v>0</v>
      </c>
      <c r="BI226" s="250">
        <f>IF(N226="nulová",J226,0)</f>
        <v>0</v>
      </c>
      <c r="BJ226" s="18" t="s">
        <v>86</v>
      </c>
      <c r="BK226" s="250">
        <f>ROUND(I226*H226,2)</f>
        <v>0</v>
      </c>
      <c r="BL226" s="18" t="s">
        <v>153</v>
      </c>
      <c r="BM226" s="249" t="s">
        <v>291</v>
      </c>
    </row>
    <row r="227" s="13" customFormat="1">
      <c r="A227" s="13"/>
      <c r="B227" s="251"/>
      <c r="C227" s="252"/>
      <c r="D227" s="253" t="s">
        <v>174</v>
      </c>
      <c r="E227" s="254" t="s">
        <v>1</v>
      </c>
      <c r="F227" s="255" t="s">
        <v>292</v>
      </c>
      <c r="G227" s="252"/>
      <c r="H227" s="256">
        <v>4.5</v>
      </c>
      <c r="I227" s="257"/>
      <c r="J227" s="252"/>
      <c r="K227" s="252"/>
      <c r="L227" s="258"/>
      <c r="M227" s="259"/>
      <c r="N227" s="260"/>
      <c r="O227" s="260"/>
      <c r="P227" s="260"/>
      <c r="Q227" s="260"/>
      <c r="R227" s="260"/>
      <c r="S227" s="260"/>
      <c r="T227" s="26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2" t="s">
        <v>174</v>
      </c>
      <c r="AU227" s="262" t="s">
        <v>88</v>
      </c>
      <c r="AV227" s="13" t="s">
        <v>88</v>
      </c>
      <c r="AW227" s="13" t="s">
        <v>34</v>
      </c>
      <c r="AX227" s="13" t="s">
        <v>78</v>
      </c>
      <c r="AY227" s="262" t="s">
        <v>146</v>
      </c>
    </row>
    <row r="228" s="14" customFormat="1">
      <c r="A228" s="14"/>
      <c r="B228" s="263"/>
      <c r="C228" s="264"/>
      <c r="D228" s="253" t="s">
        <v>174</v>
      </c>
      <c r="E228" s="265" t="s">
        <v>1</v>
      </c>
      <c r="F228" s="266" t="s">
        <v>201</v>
      </c>
      <c r="G228" s="264"/>
      <c r="H228" s="267">
        <v>4.5</v>
      </c>
      <c r="I228" s="268"/>
      <c r="J228" s="264"/>
      <c r="K228" s="264"/>
      <c r="L228" s="269"/>
      <c r="M228" s="270"/>
      <c r="N228" s="271"/>
      <c r="O228" s="271"/>
      <c r="P228" s="271"/>
      <c r="Q228" s="271"/>
      <c r="R228" s="271"/>
      <c r="S228" s="271"/>
      <c r="T228" s="27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3" t="s">
        <v>174</v>
      </c>
      <c r="AU228" s="273" t="s">
        <v>88</v>
      </c>
      <c r="AV228" s="14" t="s">
        <v>153</v>
      </c>
      <c r="AW228" s="14" t="s">
        <v>34</v>
      </c>
      <c r="AX228" s="14" t="s">
        <v>86</v>
      </c>
      <c r="AY228" s="273" t="s">
        <v>146</v>
      </c>
    </row>
    <row r="229" s="2" customFormat="1" ht="21.75" customHeight="1">
      <c r="A229" s="39"/>
      <c r="B229" s="40"/>
      <c r="C229" s="237" t="s">
        <v>293</v>
      </c>
      <c r="D229" s="237" t="s">
        <v>149</v>
      </c>
      <c r="E229" s="238" t="s">
        <v>294</v>
      </c>
      <c r="F229" s="239" t="s">
        <v>295</v>
      </c>
      <c r="G229" s="240" t="s">
        <v>152</v>
      </c>
      <c r="H229" s="241">
        <v>1</v>
      </c>
      <c r="I229" s="242"/>
      <c r="J229" s="243">
        <f>ROUND(I229*H229,2)</f>
        <v>0</v>
      </c>
      <c r="K229" s="244"/>
      <c r="L229" s="45"/>
      <c r="M229" s="245" t="s">
        <v>1</v>
      </c>
      <c r="N229" s="246" t="s">
        <v>43</v>
      </c>
      <c r="O229" s="92"/>
      <c r="P229" s="247">
        <f>O229*H229</f>
        <v>0</v>
      </c>
      <c r="Q229" s="247">
        <v>0</v>
      </c>
      <c r="R229" s="247">
        <f>Q229*H229</f>
        <v>0</v>
      </c>
      <c r="S229" s="247">
        <v>0</v>
      </c>
      <c r="T229" s="24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9" t="s">
        <v>153</v>
      </c>
      <c r="AT229" s="249" t="s">
        <v>149</v>
      </c>
      <c r="AU229" s="249" t="s">
        <v>88</v>
      </c>
      <c r="AY229" s="18" t="s">
        <v>146</v>
      </c>
      <c r="BE229" s="250">
        <f>IF(N229="základní",J229,0)</f>
        <v>0</v>
      </c>
      <c r="BF229" s="250">
        <f>IF(N229="snížená",J229,0)</f>
        <v>0</v>
      </c>
      <c r="BG229" s="250">
        <f>IF(N229="zákl. přenesená",J229,0)</f>
        <v>0</v>
      </c>
      <c r="BH229" s="250">
        <f>IF(N229="sníž. přenesená",J229,0)</f>
        <v>0</v>
      </c>
      <c r="BI229" s="250">
        <f>IF(N229="nulová",J229,0)</f>
        <v>0</v>
      </c>
      <c r="BJ229" s="18" t="s">
        <v>86</v>
      </c>
      <c r="BK229" s="250">
        <f>ROUND(I229*H229,2)</f>
        <v>0</v>
      </c>
      <c r="BL229" s="18" t="s">
        <v>153</v>
      </c>
      <c r="BM229" s="249" t="s">
        <v>296</v>
      </c>
    </row>
    <row r="230" s="2" customFormat="1" ht="16.5" customHeight="1">
      <c r="A230" s="39"/>
      <c r="B230" s="40"/>
      <c r="C230" s="295" t="s">
        <v>297</v>
      </c>
      <c r="D230" s="295" t="s">
        <v>270</v>
      </c>
      <c r="E230" s="296" t="s">
        <v>298</v>
      </c>
      <c r="F230" s="297" t="s">
        <v>299</v>
      </c>
      <c r="G230" s="298" t="s">
        <v>152</v>
      </c>
      <c r="H230" s="299">
        <v>1</v>
      </c>
      <c r="I230" s="300"/>
      <c r="J230" s="301">
        <f>ROUND(I230*H230,2)</f>
        <v>0</v>
      </c>
      <c r="K230" s="302"/>
      <c r="L230" s="303"/>
      <c r="M230" s="304" t="s">
        <v>1</v>
      </c>
      <c r="N230" s="305" t="s">
        <v>43</v>
      </c>
      <c r="O230" s="92"/>
      <c r="P230" s="247">
        <f>O230*H230</f>
        <v>0</v>
      </c>
      <c r="Q230" s="247">
        <v>0</v>
      </c>
      <c r="R230" s="247">
        <f>Q230*H230</f>
        <v>0</v>
      </c>
      <c r="S230" s="247">
        <v>0</v>
      </c>
      <c r="T230" s="24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9" t="s">
        <v>181</v>
      </c>
      <c r="AT230" s="249" t="s">
        <v>270</v>
      </c>
      <c r="AU230" s="249" t="s">
        <v>88</v>
      </c>
      <c r="AY230" s="18" t="s">
        <v>146</v>
      </c>
      <c r="BE230" s="250">
        <f>IF(N230="základní",J230,0)</f>
        <v>0</v>
      </c>
      <c r="BF230" s="250">
        <f>IF(N230="snížená",J230,0)</f>
        <v>0</v>
      </c>
      <c r="BG230" s="250">
        <f>IF(N230="zákl. přenesená",J230,0)</f>
        <v>0</v>
      </c>
      <c r="BH230" s="250">
        <f>IF(N230="sníž. přenesená",J230,0)</f>
        <v>0</v>
      </c>
      <c r="BI230" s="250">
        <f>IF(N230="nulová",J230,0)</f>
        <v>0</v>
      </c>
      <c r="BJ230" s="18" t="s">
        <v>86</v>
      </c>
      <c r="BK230" s="250">
        <f>ROUND(I230*H230,2)</f>
        <v>0</v>
      </c>
      <c r="BL230" s="18" t="s">
        <v>153</v>
      </c>
      <c r="BM230" s="249" t="s">
        <v>300</v>
      </c>
    </row>
    <row r="231" s="2" customFormat="1" ht="21.75" customHeight="1">
      <c r="A231" s="39"/>
      <c r="B231" s="40"/>
      <c r="C231" s="237" t="s">
        <v>301</v>
      </c>
      <c r="D231" s="237" t="s">
        <v>149</v>
      </c>
      <c r="E231" s="238" t="s">
        <v>302</v>
      </c>
      <c r="F231" s="239" t="s">
        <v>303</v>
      </c>
      <c r="G231" s="240" t="s">
        <v>162</v>
      </c>
      <c r="H231" s="241">
        <v>350.637</v>
      </c>
      <c r="I231" s="242"/>
      <c r="J231" s="243">
        <f>ROUND(I231*H231,2)</f>
        <v>0</v>
      </c>
      <c r="K231" s="244"/>
      <c r="L231" s="45"/>
      <c r="M231" s="245" t="s">
        <v>1</v>
      </c>
      <c r="N231" s="246" t="s">
        <v>43</v>
      </c>
      <c r="O231" s="92"/>
      <c r="P231" s="247">
        <f>O231*H231</f>
        <v>0</v>
      </c>
      <c r="Q231" s="247">
        <v>0</v>
      </c>
      <c r="R231" s="247">
        <f>Q231*H231</f>
        <v>0</v>
      </c>
      <c r="S231" s="247">
        <v>0</v>
      </c>
      <c r="T231" s="248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9" t="s">
        <v>153</v>
      </c>
      <c r="AT231" s="249" t="s">
        <v>149</v>
      </c>
      <c r="AU231" s="249" t="s">
        <v>88</v>
      </c>
      <c r="AY231" s="18" t="s">
        <v>146</v>
      </c>
      <c r="BE231" s="250">
        <f>IF(N231="základní",J231,0)</f>
        <v>0</v>
      </c>
      <c r="BF231" s="250">
        <f>IF(N231="snížená",J231,0)</f>
        <v>0</v>
      </c>
      <c r="BG231" s="250">
        <f>IF(N231="zákl. přenesená",J231,0)</f>
        <v>0</v>
      </c>
      <c r="BH231" s="250">
        <f>IF(N231="sníž. přenesená",J231,0)</f>
        <v>0</v>
      </c>
      <c r="BI231" s="250">
        <f>IF(N231="nulová",J231,0)</f>
        <v>0</v>
      </c>
      <c r="BJ231" s="18" t="s">
        <v>86</v>
      </c>
      <c r="BK231" s="250">
        <f>ROUND(I231*H231,2)</f>
        <v>0</v>
      </c>
      <c r="BL231" s="18" t="s">
        <v>153</v>
      </c>
      <c r="BM231" s="249" t="s">
        <v>304</v>
      </c>
    </row>
    <row r="232" s="13" customFormat="1">
      <c r="A232" s="13"/>
      <c r="B232" s="251"/>
      <c r="C232" s="252"/>
      <c r="D232" s="253" t="s">
        <v>174</v>
      </c>
      <c r="E232" s="252"/>
      <c r="F232" s="255" t="s">
        <v>305</v>
      </c>
      <c r="G232" s="252"/>
      <c r="H232" s="256">
        <v>350.637</v>
      </c>
      <c r="I232" s="257"/>
      <c r="J232" s="252"/>
      <c r="K232" s="252"/>
      <c r="L232" s="258"/>
      <c r="M232" s="259"/>
      <c r="N232" s="260"/>
      <c r="O232" s="260"/>
      <c r="P232" s="260"/>
      <c r="Q232" s="260"/>
      <c r="R232" s="260"/>
      <c r="S232" s="260"/>
      <c r="T232" s="26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2" t="s">
        <v>174</v>
      </c>
      <c r="AU232" s="262" t="s">
        <v>88</v>
      </c>
      <c r="AV232" s="13" t="s">
        <v>88</v>
      </c>
      <c r="AW232" s="13" t="s">
        <v>4</v>
      </c>
      <c r="AX232" s="13" t="s">
        <v>86</v>
      </c>
      <c r="AY232" s="262" t="s">
        <v>146</v>
      </c>
    </row>
    <row r="233" s="2" customFormat="1" ht="21.75" customHeight="1">
      <c r="A233" s="39"/>
      <c r="B233" s="40"/>
      <c r="C233" s="237" t="s">
        <v>306</v>
      </c>
      <c r="D233" s="237" t="s">
        <v>149</v>
      </c>
      <c r="E233" s="238" t="s">
        <v>307</v>
      </c>
      <c r="F233" s="239" t="s">
        <v>308</v>
      </c>
      <c r="G233" s="240" t="s">
        <v>162</v>
      </c>
      <c r="H233" s="241">
        <v>31557.330000000002</v>
      </c>
      <c r="I233" s="242"/>
      <c r="J233" s="243">
        <f>ROUND(I233*H233,2)</f>
        <v>0</v>
      </c>
      <c r="K233" s="244"/>
      <c r="L233" s="45"/>
      <c r="M233" s="245" t="s">
        <v>1</v>
      </c>
      <c r="N233" s="246" t="s">
        <v>43</v>
      </c>
      <c r="O233" s="92"/>
      <c r="P233" s="247">
        <f>O233*H233</f>
        <v>0</v>
      </c>
      <c r="Q233" s="247">
        <v>0</v>
      </c>
      <c r="R233" s="247">
        <f>Q233*H233</f>
        <v>0</v>
      </c>
      <c r="S233" s="247">
        <v>0</v>
      </c>
      <c r="T233" s="248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9" t="s">
        <v>153</v>
      </c>
      <c r="AT233" s="249" t="s">
        <v>149</v>
      </c>
      <c r="AU233" s="249" t="s">
        <v>88</v>
      </c>
      <c r="AY233" s="18" t="s">
        <v>146</v>
      </c>
      <c r="BE233" s="250">
        <f>IF(N233="základní",J233,0)</f>
        <v>0</v>
      </c>
      <c r="BF233" s="250">
        <f>IF(N233="snížená",J233,0)</f>
        <v>0</v>
      </c>
      <c r="BG233" s="250">
        <f>IF(N233="zákl. přenesená",J233,0)</f>
        <v>0</v>
      </c>
      <c r="BH233" s="250">
        <f>IF(N233="sníž. přenesená",J233,0)</f>
        <v>0</v>
      </c>
      <c r="BI233" s="250">
        <f>IF(N233="nulová",J233,0)</f>
        <v>0</v>
      </c>
      <c r="BJ233" s="18" t="s">
        <v>86</v>
      </c>
      <c r="BK233" s="250">
        <f>ROUND(I233*H233,2)</f>
        <v>0</v>
      </c>
      <c r="BL233" s="18" t="s">
        <v>153</v>
      </c>
      <c r="BM233" s="249" t="s">
        <v>309</v>
      </c>
    </row>
    <row r="234" s="13" customFormat="1">
      <c r="A234" s="13"/>
      <c r="B234" s="251"/>
      <c r="C234" s="252"/>
      <c r="D234" s="253" t="s">
        <v>174</v>
      </c>
      <c r="E234" s="252"/>
      <c r="F234" s="255" t="s">
        <v>310</v>
      </c>
      <c r="G234" s="252"/>
      <c r="H234" s="256">
        <v>31557.330000000002</v>
      </c>
      <c r="I234" s="257"/>
      <c r="J234" s="252"/>
      <c r="K234" s="252"/>
      <c r="L234" s="258"/>
      <c r="M234" s="259"/>
      <c r="N234" s="260"/>
      <c r="O234" s="260"/>
      <c r="P234" s="260"/>
      <c r="Q234" s="260"/>
      <c r="R234" s="260"/>
      <c r="S234" s="260"/>
      <c r="T234" s="26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2" t="s">
        <v>174</v>
      </c>
      <c r="AU234" s="262" t="s">
        <v>88</v>
      </c>
      <c r="AV234" s="13" t="s">
        <v>88</v>
      </c>
      <c r="AW234" s="13" t="s">
        <v>4</v>
      </c>
      <c r="AX234" s="13" t="s">
        <v>86</v>
      </c>
      <c r="AY234" s="262" t="s">
        <v>146</v>
      </c>
    </row>
    <row r="235" s="2" customFormat="1" ht="21.75" customHeight="1">
      <c r="A235" s="39"/>
      <c r="B235" s="40"/>
      <c r="C235" s="237" t="s">
        <v>311</v>
      </c>
      <c r="D235" s="237" t="s">
        <v>149</v>
      </c>
      <c r="E235" s="238" t="s">
        <v>312</v>
      </c>
      <c r="F235" s="239" t="s">
        <v>313</v>
      </c>
      <c r="G235" s="240" t="s">
        <v>162</v>
      </c>
      <c r="H235" s="241">
        <v>350.637</v>
      </c>
      <c r="I235" s="242"/>
      <c r="J235" s="243">
        <f>ROUND(I235*H235,2)</f>
        <v>0</v>
      </c>
      <c r="K235" s="244"/>
      <c r="L235" s="45"/>
      <c r="M235" s="245" t="s">
        <v>1</v>
      </c>
      <c r="N235" s="246" t="s">
        <v>43</v>
      </c>
      <c r="O235" s="92"/>
      <c r="P235" s="247">
        <f>O235*H235</f>
        <v>0</v>
      </c>
      <c r="Q235" s="247">
        <v>0</v>
      </c>
      <c r="R235" s="247">
        <f>Q235*H235</f>
        <v>0</v>
      </c>
      <c r="S235" s="247">
        <v>0</v>
      </c>
      <c r="T235" s="24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9" t="s">
        <v>153</v>
      </c>
      <c r="AT235" s="249" t="s">
        <v>149</v>
      </c>
      <c r="AU235" s="249" t="s">
        <v>88</v>
      </c>
      <c r="AY235" s="18" t="s">
        <v>146</v>
      </c>
      <c r="BE235" s="250">
        <f>IF(N235="základní",J235,0)</f>
        <v>0</v>
      </c>
      <c r="BF235" s="250">
        <f>IF(N235="snížená",J235,0)</f>
        <v>0</v>
      </c>
      <c r="BG235" s="250">
        <f>IF(N235="zákl. přenesená",J235,0)</f>
        <v>0</v>
      </c>
      <c r="BH235" s="250">
        <f>IF(N235="sníž. přenesená",J235,0)</f>
        <v>0</v>
      </c>
      <c r="BI235" s="250">
        <f>IF(N235="nulová",J235,0)</f>
        <v>0</v>
      </c>
      <c r="BJ235" s="18" t="s">
        <v>86</v>
      </c>
      <c r="BK235" s="250">
        <f>ROUND(I235*H235,2)</f>
        <v>0</v>
      </c>
      <c r="BL235" s="18" t="s">
        <v>153</v>
      </c>
      <c r="BM235" s="249" t="s">
        <v>314</v>
      </c>
    </row>
    <row r="236" s="2" customFormat="1" ht="16.5" customHeight="1">
      <c r="A236" s="39"/>
      <c r="B236" s="40"/>
      <c r="C236" s="237" t="s">
        <v>315</v>
      </c>
      <c r="D236" s="237" t="s">
        <v>149</v>
      </c>
      <c r="E236" s="238" t="s">
        <v>316</v>
      </c>
      <c r="F236" s="239" t="s">
        <v>317</v>
      </c>
      <c r="G236" s="240" t="s">
        <v>162</v>
      </c>
      <c r="H236" s="241">
        <v>350.75999999999999</v>
      </c>
      <c r="I236" s="242"/>
      <c r="J236" s="243">
        <f>ROUND(I236*H236,2)</f>
        <v>0</v>
      </c>
      <c r="K236" s="244"/>
      <c r="L236" s="45"/>
      <c r="M236" s="245" t="s">
        <v>1</v>
      </c>
      <c r="N236" s="246" t="s">
        <v>43</v>
      </c>
      <c r="O236" s="92"/>
      <c r="P236" s="247">
        <f>O236*H236</f>
        <v>0</v>
      </c>
      <c r="Q236" s="247">
        <v>0</v>
      </c>
      <c r="R236" s="247">
        <f>Q236*H236</f>
        <v>0</v>
      </c>
      <c r="S236" s="247">
        <v>0</v>
      </c>
      <c r="T236" s="24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9" t="s">
        <v>153</v>
      </c>
      <c r="AT236" s="249" t="s">
        <v>149</v>
      </c>
      <c r="AU236" s="249" t="s">
        <v>88</v>
      </c>
      <c r="AY236" s="18" t="s">
        <v>146</v>
      </c>
      <c r="BE236" s="250">
        <f>IF(N236="základní",J236,0)</f>
        <v>0</v>
      </c>
      <c r="BF236" s="250">
        <f>IF(N236="snížená",J236,0)</f>
        <v>0</v>
      </c>
      <c r="BG236" s="250">
        <f>IF(N236="zákl. přenesená",J236,0)</f>
        <v>0</v>
      </c>
      <c r="BH236" s="250">
        <f>IF(N236="sníž. přenesená",J236,0)</f>
        <v>0</v>
      </c>
      <c r="BI236" s="250">
        <f>IF(N236="nulová",J236,0)</f>
        <v>0</v>
      </c>
      <c r="BJ236" s="18" t="s">
        <v>86</v>
      </c>
      <c r="BK236" s="250">
        <f>ROUND(I236*H236,2)</f>
        <v>0</v>
      </c>
      <c r="BL236" s="18" t="s">
        <v>153</v>
      </c>
      <c r="BM236" s="249" t="s">
        <v>318</v>
      </c>
    </row>
    <row r="237" s="2" customFormat="1" ht="16.5" customHeight="1">
      <c r="A237" s="39"/>
      <c r="B237" s="40"/>
      <c r="C237" s="237" t="s">
        <v>319</v>
      </c>
      <c r="D237" s="237" t="s">
        <v>149</v>
      </c>
      <c r="E237" s="238" t="s">
        <v>320</v>
      </c>
      <c r="F237" s="239" t="s">
        <v>321</v>
      </c>
      <c r="G237" s="240" t="s">
        <v>162</v>
      </c>
      <c r="H237" s="241">
        <v>31557.330000000002</v>
      </c>
      <c r="I237" s="242"/>
      <c r="J237" s="243">
        <f>ROUND(I237*H237,2)</f>
        <v>0</v>
      </c>
      <c r="K237" s="244"/>
      <c r="L237" s="45"/>
      <c r="M237" s="245" t="s">
        <v>1</v>
      </c>
      <c r="N237" s="246" t="s">
        <v>43</v>
      </c>
      <c r="O237" s="92"/>
      <c r="P237" s="247">
        <f>O237*H237</f>
        <v>0</v>
      </c>
      <c r="Q237" s="247">
        <v>0</v>
      </c>
      <c r="R237" s="247">
        <f>Q237*H237</f>
        <v>0</v>
      </c>
      <c r="S237" s="247">
        <v>0</v>
      </c>
      <c r="T237" s="24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9" t="s">
        <v>153</v>
      </c>
      <c r="AT237" s="249" t="s">
        <v>149</v>
      </c>
      <c r="AU237" s="249" t="s">
        <v>88</v>
      </c>
      <c r="AY237" s="18" t="s">
        <v>146</v>
      </c>
      <c r="BE237" s="250">
        <f>IF(N237="základní",J237,0)</f>
        <v>0</v>
      </c>
      <c r="BF237" s="250">
        <f>IF(N237="snížená",J237,0)</f>
        <v>0</v>
      </c>
      <c r="BG237" s="250">
        <f>IF(N237="zákl. přenesená",J237,0)</f>
        <v>0</v>
      </c>
      <c r="BH237" s="250">
        <f>IF(N237="sníž. přenesená",J237,0)</f>
        <v>0</v>
      </c>
      <c r="BI237" s="250">
        <f>IF(N237="nulová",J237,0)</f>
        <v>0</v>
      </c>
      <c r="BJ237" s="18" t="s">
        <v>86</v>
      </c>
      <c r="BK237" s="250">
        <f>ROUND(I237*H237,2)</f>
        <v>0</v>
      </c>
      <c r="BL237" s="18" t="s">
        <v>153</v>
      </c>
      <c r="BM237" s="249" t="s">
        <v>322</v>
      </c>
    </row>
    <row r="238" s="13" customFormat="1">
      <c r="A238" s="13"/>
      <c r="B238" s="251"/>
      <c r="C238" s="252"/>
      <c r="D238" s="253" t="s">
        <v>174</v>
      </c>
      <c r="E238" s="252"/>
      <c r="F238" s="255" t="s">
        <v>310</v>
      </c>
      <c r="G238" s="252"/>
      <c r="H238" s="256">
        <v>31557.330000000002</v>
      </c>
      <c r="I238" s="257"/>
      <c r="J238" s="252"/>
      <c r="K238" s="252"/>
      <c r="L238" s="258"/>
      <c r="M238" s="259"/>
      <c r="N238" s="260"/>
      <c r="O238" s="260"/>
      <c r="P238" s="260"/>
      <c r="Q238" s="260"/>
      <c r="R238" s="260"/>
      <c r="S238" s="260"/>
      <c r="T238" s="26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2" t="s">
        <v>174</v>
      </c>
      <c r="AU238" s="262" t="s">
        <v>88</v>
      </c>
      <c r="AV238" s="13" t="s">
        <v>88</v>
      </c>
      <c r="AW238" s="13" t="s">
        <v>4</v>
      </c>
      <c r="AX238" s="13" t="s">
        <v>86</v>
      </c>
      <c r="AY238" s="262" t="s">
        <v>146</v>
      </c>
    </row>
    <row r="239" s="2" customFormat="1" ht="16.5" customHeight="1">
      <c r="A239" s="39"/>
      <c r="B239" s="40"/>
      <c r="C239" s="237" t="s">
        <v>323</v>
      </c>
      <c r="D239" s="237" t="s">
        <v>149</v>
      </c>
      <c r="E239" s="238" t="s">
        <v>324</v>
      </c>
      <c r="F239" s="239" t="s">
        <v>325</v>
      </c>
      <c r="G239" s="240" t="s">
        <v>162</v>
      </c>
      <c r="H239" s="241">
        <v>350.637</v>
      </c>
      <c r="I239" s="242"/>
      <c r="J239" s="243">
        <f>ROUND(I239*H239,2)</f>
        <v>0</v>
      </c>
      <c r="K239" s="244"/>
      <c r="L239" s="45"/>
      <c r="M239" s="245" t="s">
        <v>1</v>
      </c>
      <c r="N239" s="246" t="s">
        <v>43</v>
      </c>
      <c r="O239" s="92"/>
      <c r="P239" s="247">
        <f>O239*H239</f>
        <v>0</v>
      </c>
      <c r="Q239" s="247">
        <v>0</v>
      </c>
      <c r="R239" s="247">
        <f>Q239*H239</f>
        <v>0</v>
      </c>
      <c r="S239" s="247">
        <v>0</v>
      </c>
      <c r="T239" s="24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9" t="s">
        <v>153</v>
      </c>
      <c r="AT239" s="249" t="s">
        <v>149</v>
      </c>
      <c r="AU239" s="249" t="s">
        <v>88</v>
      </c>
      <c r="AY239" s="18" t="s">
        <v>146</v>
      </c>
      <c r="BE239" s="250">
        <f>IF(N239="základní",J239,0)</f>
        <v>0</v>
      </c>
      <c r="BF239" s="250">
        <f>IF(N239="snížená",J239,0)</f>
        <v>0</v>
      </c>
      <c r="BG239" s="250">
        <f>IF(N239="zákl. přenesená",J239,0)</f>
        <v>0</v>
      </c>
      <c r="BH239" s="250">
        <f>IF(N239="sníž. přenesená",J239,0)</f>
        <v>0</v>
      </c>
      <c r="BI239" s="250">
        <f>IF(N239="nulová",J239,0)</f>
        <v>0</v>
      </c>
      <c r="BJ239" s="18" t="s">
        <v>86</v>
      </c>
      <c r="BK239" s="250">
        <f>ROUND(I239*H239,2)</f>
        <v>0</v>
      </c>
      <c r="BL239" s="18" t="s">
        <v>153</v>
      </c>
      <c r="BM239" s="249" t="s">
        <v>326</v>
      </c>
    </row>
    <row r="240" s="2" customFormat="1" ht="16.5" customHeight="1">
      <c r="A240" s="39"/>
      <c r="B240" s="40"/>
      <c r="C240" s="237" t="s">
        <v>327</v>
      </c>
      <c r="D240" s="237" t="s">
        <v>149</v>
      </c>
      <c r="E240" s="238" t="s">
        <v>328</v>
      </c>
      <c r="F240" s="239" t="s">
        <v>329</v>
      </c>
      <c r="G240" s="240" t="s">
        <v>162</v>
      </c>
      <c r="H240" s="241">
        <v>39</v>
      </c>
      <c r="I240" s="242"/>
      <c r="J240" s="243">
        <f>ROUND(I240*H240,2)</f>
        <v>0</v>
      </c>
      <c r="K240" s="244"/>
      <c r="L240" s="45"/>
      <c r="M240" s="245" t="s">
        <v>1</v>
      </c>
      <c r="N240" s="246" t="s">
        <v>43</v>
      </c>
      <c r="O240" s="92"/>
      <c r="P240" s="247">
        <f>O240*H240</f>
        <v>0</v>
      </c>
      <c r="Q240" s="247">
        <v>0</v>
      </c>
      <c r="R240" s="247">
        <f>Q240*H240</f>
        <v>0</v>
      </c>
      <c r="S240" s="247">
        <v>0</v>
      </c>
      <c r="T240" s="24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9" t="s">
        <v>153</v>
      </c>
      <c r="AT240" s="249" t="s">
        <v>149</v>
      </c>
      <c r="AU240" s="249" t="s">
        <v>88</v>
      </c>
      <c r="AY240" s="18" t="s">
        <v>146</v>
      </c>
      <c r="BE240" s="250">
        <f>IF(N240="základní",J240,0)</f>
        <v>0</v>
      </c>
      <c r="BF240" s="250">
        <f>IF(N240="snížená",J240,0)</f>
        <v>0</v>
      </c>
      <c r="BG240" s="250">
        <f>IF(N240="zákl. přenesená",J240,0)</f>
        <v>0</v>
      </c>
      <c r="BH240" s="250">
        <f>IF(N240="sníž. přenesená",J240,0)</f>
        <v>0</v>
      </c>
      <c r="BI240" s="250">
        <f>IF(N240="nulová",J240,0)</f>
        <v>0</v>
      </c>
      <c r="BJ240" s="18" t="s">
        <v>86</v>
      </c>
      <c r="BK240" s="250">
        <f>ROUND(I240*H240,2)</f>
        <v>0</v>
      </c>
      <c r="BL240" s="18" t="s">
        <v>153</v>
      </c>
      <c r="BM240" s="249" t="s">
        <v>330</v>
      </c>
    </row>
    <row r="241" s="15" customFormat="1">
      <c r="A241" s="15"/>
      <c r="B241" s="274"/>
      <c r="C241" s="275"/>
      <c r="D241" s="253" t="s">
        <v>174</v>
      </c>
      <c r="E241" s="276" t="s">
        <v>1</v>
      </c>
      <c r="F241" s="277" t="s">
        <v>224</v>
      </c>
      <c r="G241" s="275"/>
      <c r="H241" s="276" t="s">
        <v>1</v>
      </c>
      <c r="I241" s="278"/>
      <c r="J241" s="275"/>
      <c r="K241" s="275"/>
      <c r="L241" s="279"/>
      <c r="M241" s="280"/>
      <c r="N241" s="281"/>
      <c r="O241" s="281"/>
      <c r="P241" s="281"/>
      <c r="Q241" s="281"/>
      <c r="R241" s="281"/>
      <c r="S241" s="281"/>
      <c r="T241" s="282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83" t="s">
        <v>174</v>
      </c>
      <c r="AU241" s="283" t="s">
        <v>88</v>
      </c>
      <c r="AV241" s="15" t="s">
        <v>86</v>
      </c>
      <c r="AW241" s="15" t="s">
        <v>34</v>
      </c>
      <c r="AX241" s="15" t="s">
        <v>78</v>
      </c>
      <c r="AY241" s="283" t="s">
        <v>146</v>
      </c>
    </row>
    <row r="242" s="13" customFormat="1">
      <c r="A242" s="13"/>
      <c r="B242" s="251"/>
      <c r="C242" s="252"/>
      <c r="D242" s="253" t="s">
        <v>174</v>
      </c>
      <c r="E242" s="254" t="s">
        <v>1</v>
      </c>
      <c r="F242" s="255" t="s">
        <v>233</v>
      </c>
      <c r="G242" s="252"/>
      <c r="H242" s="256">
        <v>0.95999999999999996</v>
      </c>
      <c r="I242" s="257"/>
      <c r="J242" s="252"/>
      <c r="K242" s="252"/>
      <c r="L242" s="258"/>
      <c r="M242" s="259"/>
      <c r="N242" s="260"/>
      <c r="O242" s="260"/>
      <c r="P242" s="260"/>
      <c r="Q242" s="260"/>
      <c r="R242" s="260"/>
      <c r="S242" s="260"/>
      <c r="T242" s="26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2" t="s">
        <v>174</v>
      </c>
      <c r="AU242" s="262" t="s">
        <v>88</v>
      </c>
      <c r="AV242" s="13" t="s">
        <v>88</v>
      </c>
      <c r="AW242" s="13" t="s">
        <v>34</v>
      </c>
      <c r="AX242" s="13" t="s">
        <v>78</v>
      </c>
      <c r="AY242" s="262" t="s">
        <v>146</v>
      </c>
    </row>
    <row r="243" s="13" customFormat="1">
      <c r="A243" s="13"/>
      <c r="B243" s="251"/>
      <c r="C243" s="252"/>
      <c r="D243" s="253" t="s">
        <v>174</v>
      </c>
      <c r="E243" s="254" t="s">
        <v>1</v>
      </c>
      <c r="F243" s="255" t="s">
        <v>234</v>
      </c>
      <c r="G243" s="252"/>
      <c r="H243" s="256">
        <v>0.71999999999999997</v>
      </c>
      <c r="I243" s="257"/>
      <c r="J243" s="252"/>
      <c r="K243" s="252"/>
      <c r="L243" s="258"/>
      <c r="M243" s="259"/>
      <c r="N243" s="260"/>
      <c r="O243" s="260"/>
      <c r="P243" s="260"/>
      <c r="Q243" s="260"/>
      <c r="R243" s="260"/>
      <c r="S243" s="260"/>
      <c r="T243" s="26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2" t="s">
        <v>174</v>
      </c>
      <c r="AU243" s="262" t="s">
        <v>88</v>
      </c>
      <c r="AV243" s="13" t="s">
        <v>88</v>
      </c>
      <c r="AW243" s="13" t="s">
        <v>34</v>
      </c>
      <c r="AX243" s="13" t="s">
        <v>78</v>
      </c>
      <c r="AY243" s="262" t="s">
        <v>146</v>
      </c>
    </row>
    <row r="244" s="13" customFormat="1">
      <c r="A244" s="13"/>
      <c r="B244" s="251"/>
      <c r="C244" s="252"/>
      <c r="D244" s="253" t="s">
        <v>174</v>
      </c>
      <c r="E244" s="254" t="s">
        <v>1</v>
      </c>
      <c r="F244" s="255" t="s">
        <v>235</v>
      </c>
      <c r="G244" s="252"/>
      <c r="H244" s="256">
        <v>12</v>
      </c>
      <c r="I244" s="257"/>
      <c r="J244" s="252"/>
      <c r="K244" s="252"/>
      <c r="L244" s="258"/>
      <c r="M244" s="259"/>
      <c r="N244" s="260"/>
      <c r="O244" s="260"/>
      <c r="P244" s="260"/>
      <c r="Q244" s="260"/>
      <c r="R244" s="260"/>
      <c r="S244" s="260"/>
      <c r="T244" s="26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2" t="s">
        <v>174</v>
      </c>
      <c r="AU244" s="262" t="s">
        <v>88</v>
      </c>
      <c r="AV244" s="13" t="s">
        <v>88</v>
      </c>
      <c r="AW244" s="13" t="s">
        <v>34</v>
      </c>
      <c r="AX244" s="13" t="s">
        <v>78</v>
      </c>
      <c r="AY244" s="262" t="s">
        <v>146</v>
      </c>
    </row>
    <row r="245" s="13" customFormat="1">
      <c r="A245" s="13"/>
      <c r="B245" s="251"/>
      <c r="C245" s="252"/>
      <c r="D245" s="253" t="s">
        <v>174</v>
      </c>
      <c r="E245" s="254" t="s">
        <v>1</v>
      </c>
      <c r="F245" s="255" t="s">
        <v>236</v>
      </c>
      <c r="G245" s="252"/>
      <c r="H245" s="256">
        <v>3.3599999999999999</v>
      </c>
      <c r="I245" s="257"/>
      <c r="J245" s="252"/>
      <c r="K245" s="252"/>
      <c r="L245" s="258"/>
      <c r="M245" s="259"/>
      <c r="N245" s="260"/>
      <c r="O245" s="260"/>
      <c r="P245" s="260"/>
      <c r="Q245" s="260"/>
      <c r="R245" s="260"/>
      <c r="S245" s="260"/>
      <c r="T245" s="26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2" t="s">
        <v>174</v>
      </c>
      <c r="AU245" s="262" t="s">
        <v>88</v>
      </c>
      <c r="AV245" s="13" t="s">
        <v>88</v>
      </c>
      <c r="AW245" s="13" t="s">
        <v>34</v>
      </c>
      <c r="AX245" s="13" t="s">
        <v>78</v>
      </c>
      <c r="AY245" s="262" t="s">
        <v>146</v>
      </c>
    </row>
    <row r="246" s="13" customFormat="1">
      <c r="A246" s="13"/>
      <c r="B246" s="251"/>
      <c r="C246" s="252"/>
      <c r="D246" s="253" t="s">
        <v>174</v>
      </c>
      <c r="E246" s="254" t="s">
        <v>1</v>
      </c>
      <c r="F246" s="255" t="s">
        <v>237</v>
      </c>
      <c r="G246" s="252"/>
      <c r="H246" s="256">
        <v>1.3999999999999999</v>
      </c>
      <c r="I246" s="257"/>
      <c r="J246" s="252"/>
      <c r="K246" s="252"/>
      <c r="L246" s="258"/>
      <c r="M246" s="259"/>
      <c r="N246" s="260"/>
      <c r="O246" s="260"/>
      <c r="P246" s="260"/>
      <c r="Q246" s="260"/>
      <c r="R246" s="260"/>
      <c r="S246" s="260"/>
      <c r="T246" s="26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2" t="s">
        <v>174</v>
      </c>
      <c r="AU246" s="262" t="s">
        <v>88</v>
      </c>
      <c r="AV246" s="13" t="s">
        <v>88</v>
      </c>
      <c r="AW246" s="13" t="s">
        <v>34</v>
      </c>
      <c r="AX246" s="13" t="s">
        <v>78</v>
      </c>
      <c r="AY246" s="262" t="s">
        <v>146</v>
      </c>
    </row>
    <row r="247" s="13" customFormat="1">
      <c r="A247" s="13"/>
      <c r="B247" s="251"/>
      <c r="C247" s="252"/>
      <c r="D247" s="253" t="s">
        <v>174</v>
      </c>
      <c r="E247" s="254" t="s">
        <v>1</v>
      </c>
      <c r="F247" s="255" t="s">
        <v>236</v>
      </c>
      <c r="G247" s="252"/>
      <c r="H247" s="256">
        <v>3.3599999999999999</v>
      </c>
      <c r="I247" s="257"/>
      <c r="J247" s="252"/>
      <c r="K247" s="252"/>
      <c r="L247" s="258"/>
      <c r="M247" s="259"/>
      <c r="N247" s="260"/>
      <c r="O247" s="260"/>
      <c r="P247" s="260"/>
      <c r="Q247" s="260"/>
      <c r="R247" s="260"/>
      <c r="S247" s="260"/>
      <c r="T247" s="26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2" t="s">
        <v>174</v>
      </c>
      <c r="AU247" s="262" t="s">
        <v>88</v>
      </c>
      <c r="AV247" s="13" t="s">
        <v>88</v>
      </c>
      <c r="AW247" s="13" t="s">
        <v>34</v>
      </c>
      <c r="AX247" s="13" t="s">
        <v>78</v>
      </c>
      <c r="AY247" s="262" t="s">
        <v>146</v>
      </c>
    </row>
    <row r="248" s="13" customFormat="1">
      <c r="A248" s="13"/>
      <c r="B248" s="251"/>
      <c r="C248" s="252"/>
      <c r="D248" s="253" t="s">
        <v>174</v>
      </c>
      <c r="E248" s="254" t="s">
        <v>1</v>
      </c>
      <c r="F248" s="255" t="s">
        <v>238</v>
      </c>
      <c r="G248" s="252"/>
      <c r="H248" s="256">
        <v>2.7999999999999998</v>
      </c>
      <c r="I248" s="257"/>
      <c r="J248" s="252"/>
      <c r="K248" s="252"/>
      <c r="L248" s="258"/>
      <c r="M248" s="259"/>
      <c r="N248" s="260"/>
      <c r="O248" s="260"/>
      <c r="P248" s="260"/>
      <c r="Q248" s="260"/>
      <c r="R248" s="260"/>
      <c r="S248" s="260"/>
      <c r="T248" s="26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2" t="s">
        <v>174</v>
      </c>
      <c r="AU248" s="262" t="s">
        <v>88</v>
      </c>
      <c r="AV248" s="13" t="s">
        <v>88</v>
      </c>
      <c r="AW248" s="13" t="s">
        <v>34</v>
      </c>
      <c r="AX248" s="13" t="s">
        <v>78</v>
      </c>
      <c r="AY248" s="262" t="s">
        <v>146</v>
      </c>
    </row>
    <row r="249" s="13" customFormat="1">
      <c r="A249" s="13"/>
      <c r="B249" s="251"/>
      <c r="C249" s="252"/>
      <c r="D249" s="253" t="s">
        <v>174</v>
      </c>
      <c r="E249" s="254" t="s">
        <v>1</v>
      </c>
      <c r="F249" s="255" t="s">
        <v>239</v>
      </c>
      <c r="G249" s="252"/>
      <c r="H249" s="256">
        <v>5.04</v>
      </c>
      <c r="I249" s="257"/>
      <c r="J249" s="252"/>
      <c r="K249" s="252"/>
      <c r="L249" s="258"/>
      <c r="M249" s="259"/>
      <c r="N249" s="260"/>
      <c r="O249" s="260"/>
      <c r="P249" s="260"/>
      <c r="Q249" s="260"/>
      <c r="R249" s="260"/>
      <c r="S249" s="260"/>
      <c r="T249" s="26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2" t="s">
        <v>174</v>
      </c>
      <c r="AU249" s="262" t="s">
        <v>88</v>
      </c>
      <c r="AV249" s="13" t="s">
        <v>88</v>
      </c>
      <c r="AW249" s="13" t="s">
        <v>34</v>
      </c>
      <c r="AX249" s="13" t="s">
        <v>78</v>
      </c>
      <c r="AY249" s="262" t="s">
        <v>146</v>
      </c>
    </row>
    <row r="250" s="16" customFormat="1">
      <c r="A250" s="16"/>
      <c r="B250" s="284"/>
      <c r="C250" s="285"/>
      <c r="D250" s="253" t="s">
        <v>174</v>
      </c>
      <c r="E250" s="286" t="s">
        <v>1</v>
      </c>
      <c r="F250" s="287" t="s">
        <v>240</v>
      </c>
      <c r="G250" s="285"/>
      <c r="H250" s="288">
        <v>29.639999999999997</v>
      </c>
      <c r="I250" s="289"/>
      <c r="J250" s="285"/>
      <c r="K250" s="285"/>
      <c r="L250" s="290"/>
      <c r="M250" s="291"/>
      <c r="N250" s="292"/>
      <c r="O250" s="292"/>
      <c r="P250" s="292"/>
      <c r="Q250" s="292"/>
      <c r="R250" s="292"/>
      <c r="S250" s="292"/>
      <c r="T250" s="293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94" t="s">
        <v>174</v>
      </c>
      <c r="AU250" s="294" t="s">
        <v>88</v>
      </c>
      <c r="AV250" s="16" t="s">
        <v>147</v>
      </c>
      <c r="AW250" s="16" t="s">
        <v>34</v>
      </c>
      <c r="AX250" s="16" t="s">
        <v>78</v>
      </c>
      <c r="AY250" s="294" t="s">
        <v>146</v>
      </c>
    </row>
    <row r="251" s="15" customFormat="1">
      <c r="A251" s="15"/>
      <c r="B251" s="274"/>
      <c r="C251" s="275"/>
      <c r="D251" s="253" t="s">
        <v>174</v>
      </c>
      <c r="E251" s="276" t="s">
        <v>1</v>
      </c>
      <c r="F251" s="277" t="s">
        <v>241</v>
      </c>
      <c r="G251" s="275"/>
      <c r="H251" s="276" t="s">
        <v>1</v>
      </c>
      <c r="I251" s="278"/>
      <c r="J251" s="275"/>
      <c r="K251" s="275"/>
      <c r="L251" s="279"/>
      <c r="M251" s="280"/>
      <c r="N251" s="281"/>
      <c r="O251" s="281"/>
      <c r="P251" s="281"/>
      <c r="Q251" s="281"/>
      <c r="R251" s="281"/>
      <c r="S251" s="281"/>
      <c r="T251" s="282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83" t="s">
        <v>174</v>
      </c>
      <c r="AU251" s="283" t="s">
        <v>88</v>
      </c>
      <c r="AV251" s="15" t="s">
        <v>86</v>
      </c>
      <c r="AW251" s="15" t="s">
        <v>34</v>
      </c>
      <c r="AX251" s="15" t="s">
        <v>78</v>
      </c>
      <c r="AY251" s="283" t="s">
        <v>146</v>
      </c>
    </row>
    <row r="252" s="13" customFormat="1">
      <c r="A252" s="13"/>
      <c r="B252" s="251"/>
      <c r="C252" s="252"/>
      <c r="D252" s="253" t="s">
        <v>174</v>
      </c>
      <c r="E252" s="254" t="s">
        <v>1</v>
      </c>
      <c r="F252" s="255" t="s">
        <v>242</v>
      </c>
      <c r="G252" s="252"/>
      <c r="H252" s="256">
        <v>9.3599999999999994</v>
      </c>
      <c r="I252" s="257"/>
      <c r="J252" s="252"/>
      <c r="K252" s="252"/>
      <c r="L252" s="258"/>
      <c r="M252" s="259"/>
      <c r="N252" s="260"/>
      <c r="O252" s="260"/>
      <c r="P252" s="260"/>
      <c r="Q252" s="260"/>
      <c r="R252" s="260"/>
      <c r="S252" s="260"/>
      <c r="T252" s="26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2" t="s">
        <v>174</v>
      </c>
      <c r="AU252" s="262" t="s">
        <v>88</v>
      </c>
      <c r="AV252" s="13" t="s">
        <v>88</v>
      </c>
      <c r="AW252" s="13" t="s">
        <v>34</v>
      </c>
      <c r="AX252" s="13" t="s">
        <v>78</v>
      </c>
      <c r="AY252" s="262" t="s">
        <v>146</v>
      </c>
    </row>
    <row r="253" s="16" customFormat="1">
      <c r="A253" s="16"/>
      <c r="B253" s="284"/>
      <c r="C253" s="285"/>
      <c r="D253" s="253" t="s">
        <v>174</v>
      </c>
      <c r="E253" s="286" t="s">
        <v>1</v>
      </c>
      <c r="F253" s="287" t="s">
        <v>240</v>
      </c>
      <c r="G253" s="285"/>
      <c r="H253" s="288">
        <v>9.3599999999999994</v>
      </c>
      <c r="I253" s="289"/>
      <c r="J253" s="285"/>
      <c r="K253" s="285"/>
      <c r="L253" s="290"/>
      <c r="M253" s="291"/>
      <c r="N253" s="292"/>
      <c r="O253" s="292"/>
      <c r="P253" s="292"/>
      <c r="Q253" s="292"/>
      <c r="R253" s="292"/>
      <c r="S253" s="292"/>
      <c r="T253" s="293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94" t="s">
        <v>174</v>
      </c>
      <c r="AU253" s="294" t="s">
        <v>88</v>
      </c>
      <c r="AV253" s="16" t="s">
        <v>147</v>
      </c>
      <c r="AW253" s="16" t="s">
        <v>34</v>
      </c>
      <c r="AX253" s="16" t="s">
        <v>78</v>
      </c>
      <c r="AY253" s="294" t="s">
        <v>146</v>
      </c>
    </row>
    <row r="254" s="14" customFormat="1">
      <c r="A254" s="14"/>
      <c r="B254" s="263"/>
      <c r="C254" s="264"/>
      <c r="D254" s="253" t="s">
        <v>174</v>
      </c>
      <c r="E254" s="265" t="s">
        <v>1</v>
      </c>
      <c r="F254" s="266" t="s">
        <v>201</v>
      </c>
      <c r="G254" s="264"/>
      <c r="H254" s="267">
        <v>39</v>
      </c>
      <c r="I254" s="268"/>
      <c r="J254" s="264"/>
      <c r="K254" s="264"/>
      <c r="L254" s="269"/>
      <c r="M254" s="270"/>
      <c r="N254" s="271"/>
      <c r="O254" s="271"/>
      <c r="P254" s="271"/>
      <c r="Q254" s="271"/>
      <c r="R254" s="271"/>
      <c r="S254" s="271"/>
      <c r="T254" s="27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3" t="s">
        <v>174</v>
      </c>
      <c r="AU254" s="273" t="s">
        <v>88</v>
      </c>
      <c r="AV254" s="14" t="s">
        <v>153</v>
      </c>
      <c r="AW254" s="14" t="s">
        <v>34</v>
      </c>
      <c r="AX254" s="14" t="s">
        <v>86</v>
      </c>
      <c r="AY254" s="273" t="s">
        <v>146</v>
      </c>
    </row>
    <row r="255" s="2" customFormat="1" ht="33" customHeight="1">
      <c r="A255" s="39"/>
      <c r="B255" s="40"/>
      <c r="C255" s="237" t="s">
        <v>331</v>
      </c>
      <c r="D255" s="237" t="s">
        <v>149</v>
      </c>
      <c r="E255" s="238" t="s">
        <v>332</v>
      </c>
      <c r="F255" s="239" t="s">
        <v>333</v>
      </c>
      <c r="G255" s="240" t="s">
        <v>162</v>
      </c>
      <c r="H255" s="241">
        <v>333.94</v>
      </c>
      <c r="I255" s="242"/>
      <c r="J255" s="243">
        <f>ROUND(I255*H255,2)</f>
        <v>0</v>
      </c>
      <c r="K255" s="244"/>
      <c r="L255" s="45"/>
      <c r="M255" s="245" t="s">
        <v>1</v>
      </c>
      <c r="N255" s="246" t="s">
        <v>43</v>
      </c>
      <c r="O255" s="92"/>
      <c r="P255" s="247">
        <f>O255*H255</f>
        <v>0</v>
      </c>
      <c r="Q255" s="247">
        <v>0</v>
      </c>
      <c r="R255" s="247">
        <f>Q255*H255</f>
        <v>0</v>
      </c>
      <c r="S255" s="247">
        <v>0.058999999999999997</v>
      </c>
      <c r="T255" s="248">
        <f>S255*H255</f>
        <v>19.702459999999999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9" t="s">
        <v>153</v>
      </c>
      <c r="AT255" s="249" t="s">
        <v>149</v>
      </c>
      <c r="AU255" s="249" t="s">
        <v>88</v>
      </c>
      <c r="AY255" s="18" t="s">
        <v>146</v>
      </c>
      <c r="BE255" s="250">
        <f>IF(N255="základní",J255,0)</f>
        <v>0</v>
      </c>
      <c r="BF255" s="250">
        <f>IF(N255="snížená",J255,0)</f>
        <v>0</v>
      </c>
      <c r="BG255" s="250">
        <f>IF(N255="zákl. přenesená",J255,0)</f>
        <v>0</v>
      </c>
      <c r="BH255" s="250">
        <f>IF(N255="sníž. přenesená",J255,0)</f>
        <v>0</v>
      </c>
      <c r="BI255" s="250">
        <f>IF(N255="nulová",J255,0)</f>
        <v>0</v>
      </c>
      <c r="BJ255" s="18" t="s">
        <v>86</v>
      </c>
      <c r="BK255" s="250">
        <f>ROUND(I255*H255,2)</f>
        <v>0</v>
      </c>
      <c r="BL255" s="18" t="s">
        <v>153</v>
      </c>
      <c r="BM255" s="249" t="s">
        <v>334</v>
      </c>
    </row>
    <row r="256" s="15" customFormat="1">
      <c r="A256" s="15"/>
      <c r="B256" s="274"/>
      <c r="C256" s="275"/>
      <c r="D256" s="253" t="s">
        <v>174</v>
      </c>
      <c r="E256" s="276" t="s">
        <v>1</v>
      </c>
      <c r="F256" s="277" t="s">
        <v>209</v>
      </c>
      <c r="G256" s="275"/>
      <c r="H256" s="276" t="s">
        <v>1</v>
      </c>
      <c r="I256" s="278"/>
      <c r="J256" s="275"/>
      <c r="K256" s="275"/>
      <c r="L256" s="279"/>
      <c r="M256" s="280"/>
      <c r="N256" s="281"/>
      <c r="O256" s="281"/>
      <c r="P256" s="281"/>
      <c r="Q256" s="281"/>
      <c r="R256" s="281"/>
      <c r="S256" s="281"/>
      <c r="T256" s="282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83" t="s">
        <v>174</v>
      </c>
      <c r="AU256" s="283" t="s">
        <v>88</v>
      </c>
      <c r="AV256" s="15" t="s">
        <v>86</v>
      </c>
      <c r="AW256" s="15" t="s">
        <v>34</v>
      </c>
      <c r="AX256" s="15" t="s">
        <v>78</v>
      </c>
      <c r="AY256" s="283" t="s">
        <v>146</v>
      </c>
    </row>
    <row r="257" s="13" customFormat="1">
      <c r="A257" s="13"/>
      <c r="B257" s="251"/>
      <c r="C257" s="252"/>
      <c r="D257" s="253" t="s">
        <v>174</v>
      </c>
      <c r="E257" s="254" t="s">
        <v>1</v>
      </c>
      <c r="F257" s="255" t="s">
        <v>247</v>
      </c>
      <c r="G257" s="252"/>
      <c r="H257" s="256">
        <v>48.399999999999999</v>
      </c>
      <c r="I257" s="257"/>
      <c r="J257" s="252"/>
      <c r="K257" s="252"/>
      <c r="L257" s="258"/>
      <c r="M257" s="259"/>
      <c r="N257" s="260"/>
      <c r="O257" s="260"/>
      <c r="P257" s="260"/>
      <c r="Q257" s="260"/>
      <c r="R257" s="260"/>
      <c r="S257" s="260"/>
      <c r="T257" s="26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2" t="s">
        <v>174</v>
      </c>
      <c r="AU257" s="262" t="s">
        <v>88</v>
      </c>
      <c r="AV257" s="13" t="s">
        <v>88</v>
      </c>
      <c r="AW257" s="13" t="s">
        <v>34</v>
      </c>
      <c r="AX257" s="13" t="s">
        <v>78</v>
      </c>
      <c r="AY257" s="262" t="s">
        <v>146</v>
      </c>
    </row>
    <row r="258" s="13" customFormat="1">
      <c r="A258" s="13"/>
      <c r="B258" s="251"/>
      <c r="C258" s="252"/>
      <c r="D258" s="253" t="s">
        <v>174</v>
      </c>
      <c r="E258" s="254" t="s">
        <v>1</v>
      </c>
      <c r="F258" s="255" t="s">
        <v>248</v>
      </c>
      <c r="G258" s="252"/>
      <c r="H258" s="256">
        <v>40.299999999999997</v>
      </c>
      <c r="I258" s="257"/>
      <c r="J258" s="252"/>
      <c r="K258" s="252"/>
      <c r="L258" s="258"/>
      <c r="M258" s="259"/>
      <c r="N258" s="260"/>
      <c r="O258" s="260"/>
      <c r="P258" s="260"/>
      <c r="Q258" s="260"/>
      <c r="R258" s="260"/>
      <c r="S258" s="260"/>
      <c r="T258" s="26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2" t="s">
        <v>174</v>
      </c>
      <c r="AU258" s="262" t="s">
        <v>88</v>
      </c>
      <c r="AV258" s="13" t="s">
        <v>88</v>
      </c>
      <c r="AW258" s="13" t="s">
        <v>34</v>
      </c>
      <c r="AX258" s="13" t="s">
        <v>78</v>
      </c>
      <c r="AY258" s="262" t="s">
        <v>146</v>
      </c>
    </row>
    <row r="259" s="13" customFormat="1">
      <c r="A259" s="13"/>
      <c r="B259" s="251"/>
      <c r="C259" s="252"/>
      <c r="D259" s="253" t="s">
        <v>174</v>
      </c>
      <c r="E259" s="254" t="s">
        <v>1</v>
      </c>
      <c r="F259" s="255" t="s">
        <v>249</v>
      </c>
      <c r="G259" s="252"/>
      <c r="H259" s="256">
        <v>7.1500000000000004</v>
      </c>
      <c r="I259" s="257"/>
      <c r="J259" s="252"/>
      <c r="K259" s="252"/>
      <c r="L259" s="258"/>
      <c r="M259" s="259"/>
      <c r="N259" s="260"/>
      <c r="O259" s="260"/>
      <c r="P259" s="260"/>
      <c r="Q259" s="260"/>
      <c r="R259" s="260"/>
      <c r="S259" s="260"/>
      <c r="T259" s="26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2" t="s">
        <v>174</v>
      </c>
      <c r="AU259" s="262" t="s">
        <v>88</v>
      </c>
      <c r="AV259" s="13" t="s">
        <v>88</v>
      </c>
      <c r="AW259" s="13" t="s">
        <v>34</v>
      </c>
      <c r="AX259" s="13" t="s">
        <v>78</v>
      </c>
      <c r="AY259" s="262" t="s">
        <v>146</v>
      </c>
    </row>
    <row r="260" s="13" customFormat="1">
      <c r="A260" s="13"/>
      <c r="B260" s="251"/>
      <c r="C260" s="252"/>
      <c r="D260" s="253" t="s">
        <v>174</v>
      </c>
      <c r="E260" s="254" t="s">
        <v>1</v>
      </c>
      <c r="F260" s="255" t="s">
        <v>250</v>
      </c>
      <c r="G260" s="252"/>
      <c r="H260" s="256">
        <v>9.9199999999999999</v>
      </c>
      <c r="I260" s="257"/>
      <c r="J260" s="252"/>
      <c r="K260" s="252"/>
      <c r="L260" s="258"/>
      <c r="M260" s="259"/>
      <c r="N260" s="260"/>
      <c r="O260" s="260"/>
      <c r="P260" s="260"/>
      <c r="Q260" s="260"/>
      <c r="R260" s="260"/>
      <c r="S260" s="260"/>
      <c r="T260" s="26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2" t="s">
        <v>174</v>
      </c>
      <c r="AU260" s="262" t="s">
        <v>88</v>
      </c>
      <c r="AV260" s="13" t="s">
        <v>88</v>
      </c>
      <c r="AW260" s="13" t="s">
        <v>34</v>
      </c>
      <c r="AX260" s="13" t="s">
        <v>78</v>
      </c>
      <c r="AY260" s="262" t="s">
        <v>146</v>
      </c>
    </row>
    <row r="261" s="16" customFormat="1">
      <c r="A261" s="16"/>
      <c r="B261" s="284"/>
      <c r="C261" s="285"/>
      <c r="D261" s="253" t="s">
        <v>174</v>
      </c>
      <c r="E261" s="286" t="s">
        <v>1</v>
      </c>
      <c r="F261" s="287" t="s">
        <v>240</v>
      </c>
      <c r="G261" s="285"/>
      <c r="H261" s="288">
        <v>105.77</v>
      </c>
      <c r="I261" s="289"/>
      <c r="J261" s="285"/>
      <c r="K261" s="285"/>
      <c r="L261" s="290"/>
      <c r="M261" s="291"/>
      <c r="N261" s="292"/>
      <c r="O261" s="292"/>
      <c r="P261" s="292"/>
      <c r="Q261" s="292"/>
      <c r="R261" s="292"/>
      <c r="S261" s="292"/>
      <c r="T261" s="293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94" t="s">
        <v>174</v>
      </c>
      <c r="AU261" s="294" t="s">
        <v>88</v>
      </c>
      <c r="AV261" s="16" t="s">
        <v>147</v>
      </c>
      <c r="AW261" s="16" t="s">
        <v>34</v>
      </c>
      <c r="AX261" s="16" t="s">
        <v>78</v>
      </c>
      <c r="AY261" s="294" t="s">
        <v>146</v>
      </c>
    </row>
    <row r="262" s="15" customFormat="1">
      <c r="A262" s="15"/>
      <c r="B262" s="274"/>
      <c r="C262" s="275"/>
      <c r="D262" s="253" t="s">
        <v>174</v>
      </c>
      <c r="E262" s="276" t="s">
        <v>1</v>
      </c>
      <c r="F262" s="277" t="s">
        <v>206</v>
      </c>
      <c r="G262" s="275"/>
      <c r="H262" s="276" t="s">
        <v>1</v>
      </c>
      <c r="I262" s="278"/>
      <c r="J262" s="275"/>
      <c r="K262" s="275"/>
      <c r="L262" s="279"/>
      <c r="M262" s="280"/>
      <c r="N262" s="281"/>
      <c r="O262" s="281"/>
      <c r="P262" s="281"/>
      <c r="Q262" s="281"/>
      <c r="R262" s="281"/>
      <c r="S262" s="281"/>
      <c r="T262" s="282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83" t="s">
        <v>174</v>
      </c>
      <c r="AU262" s="283" t="s">
        <v>88</v>
      </c>
      <c r="AV262" s="15" t="s">
        <v>86</v>
      </c>
      <c r="AW262" s="15" t="s">
        <v>34</v>
      </c>
      <c r="AX262" s="15" t="s">
        <v>78</v>
      </c>
      <c r="AY262" s="283" t="s">
        <v>146</v>
      </c>
    </row>
    <row r="263" s="13" customFormat="1">
      <c r="A263" s="13"/>
      <c r="B263" s="251"/>
      <c r="C263" s="252"/>
      <c r="D263" s="253" t="s">
        <v>174</v>
      </c>
      <c r="E263" s="254" t="s">
        <v>1</v>
      </c>
      <c r="F263" s="255" t="s">
        <v>247</v>
      </c>
      <c r="G263" s="252"/>
      <c r="H263" s="256">
        <v>48.399999999999999</v>
      </c>
      <c r="I263" s="257"/>
      <c r="J263" s="252"/>
      <c r="K263" s="252"/>
      <c r="L263" s="258"/>
      <c r="M263" s="259"/>
      <c r="N263" s="260"/>
      <c r="O263" s="260"/>
      <c r="P263" s="260"/>
      <c r="Q263" s="260"/>
      <c r="R263" s="260"/>
      <c r="S263" s="260"/>
      <c r="T263" s="26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2" t="s">
        <v>174</v>
      </c>
      <c r="AU263" s="262" t="s">
        <v>88</v>
      </c>
      <c r="AV263" s="13" t="s">
        <v>88</v>
      </c>
      <c r="AW263" s="13" t="s">
        <v>34</v>
      </c>
      <c r="AX263" s="13" t="s">
        <v>78</v>
      </c>
      <c r="AY263" s="262" t="s">
        <v>146</v>
      </c>
    </row>
    <row r="264" s="13" customFormat="1">
      <c r="A264" s="13"/>
      <c r="B264" s="251"/>
      <c r="C264" s="252"/>
      <c r="D264" s="253" t="s">
        <v>174</v>
      </c>
      <c r="E264" s="254" t="s">
        <v>1</v>
      </c>
      <c r="F264" s="255" t="s">
        <v>248</v>
      </c>
      <c r="G264" s="252"/>
      <c r="H264" s="256">
        <v>40.299999999999997</v>
      </c>
      <c r="I264" s="257"/>
      <c r="J264" s="252"/>
      <c r="K264" s="252"/>
      <c r="L264" s="258"/>
      <c r="M264" s="259"/>
      <c r="N264" s="260"/>
      <c r="O264" s="260"/>
      <c r="P264" s="260"/>
      <c r="Q264" s="260"/>
      <c r="R264" s="260"/>
      <c r="S264" s="260"/>
      <c r="T264" s="26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2" t="s">
        <v>174</v>
      </c>
      <c r="AU264" s="262" t="s">
        <v>88</v>
      </c>
      <c r="AV264" s="13" t="s">
        <v>88</v>
      </c>
      <c r="AW264" s="13" t="s">
        <v>34</v>
      </c>
      <c r="AX264" s="13" t="s">
        <v>78</v>
      </c>
      <c r="AY264" s="262" t="s">
        <v>146</v>
      </c>
    </row>
    <row r="265" s="13" customFormat="1">
      <c r="A265" s="13"/>
      <c r="B265" s="251"/>
      <c r="C265" s="252"/>
      <c r="D265" s="253" t="s">
        <v>174</v>
      </c>
      <c r="E265" s="254" t="s">
        <v>1</v>
      </c>
      <c r="F265" s="255" t="s">
        <v>249</v>
      </c>
      <c r="G265" s="252"/>
      <c r="H265" s="256">
        <v>7.1500000000000004</v>
      </c>
      <c r="I265" s="257"/>
      <c r="J265" s="252"/>
      <c r="K265" s="252"/>
      <c r="L265" s="258"/>
      <c r="M265" s="259"/>
      <c r="N265" s="260"/>
      <c r="O265" s="260"/>
      <c r="P265" s="260"/>
      <c r="Q265" s="260"/>
      <c r="R265" s="260"/>
      <c r="S265" s="260"/>
      <c r="T265" s="26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2" t="s">
        <v>174</v>
      </c>
      <c r="AU265" s="262" t="s">
        <v>88</v>
      </c>
      <c r="AV265" s="13" t="s">
        <v>88</v>
      </c>
      <c r="AW265" s="13" t="s">
        <v>34</v>
      </c>
      <c r="AX265" s="13" t="s">
        <v>78</v>
      </c>
      <c r="AY265" s="262" t="s">
        <v>146</v>
      </c>
    </row>
    <row r="266" s="13" customFormat="1">
      <c r="A266" s="13"/>
      <c r="B266" s="251"/>
      <c r="C266" s="252"/>
      <c r="D266" s="253" t="s">
        <v>174</v>
      </c>
      <c r="E266" s="254" t="s">
        <v>1</v>
      </c>
      <c r="F266" s="255" t="s">
        <v>250</v>
      </c>
      <c r="G266" s="252"/>
      <c r="H266" s="256">
        <v>9.9199999999999999</v>
      </c>
      <c r="I266" s="257"/>
      <c r="J266" s="252"/>
      <c r="K266" s="252"/>
      <c r="L266" s="258"/>
      <c r="M266" s="259"/>
      <c r="N266" s="260"/>
      <c r="O266" s="260"/>
      <c r="P266" s="260"/>
      <c r="Q266" s="260"/>
      <c r="R266" s="260"/>
      <c r="S266" s="260"/>
      <c r="T266" s="26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2" t="s">
        <v>174</v>
      </c>
      <c r="AU266" s="262" t="s">
        <v>88</v>
      </c>
      <c r="AV266" s="13" t="s">
        <v>88</v>
      </c>
      <c r="AW266" s="13" t="s">
        <v>34</v>
      </c>
      <c r="AX266" s="13" t="s">
        <v>78</v>
      </c>
      <c r="AY266" s="262" t="s">
        <v>146</v>
      </c>
    </row>
    <row r="267" s="16" customFormat="1">
      <c r="A267" s="16"/>
      <c r="B267" s="284"/>
      <c r="C267" s="285"/>
      <c r="D267" s="253" t="s">
        <v>174</v>
      </c>
      <c r="E267" s="286" t="s">
        <v>1</v>
      </c>
      <c r="F267" s="287" t="s">
        <v>240</v>
      </c>
      <c r="G267" s="285"/>
      <c r="H267" s="288">
        <v>105.77</v>
      </c>
      <c r="I267" s="289"/>
      <c r="J267" s="285"/>
      <c r="K267" s="285"/>
      <c r="L267" s="290"/>
      <c r="M267" s="291"/>
      <c r="N267" s="292"/>
      <c r="O267" s="292"/>
      <c r="P267" s="292"/>
      <c r="Q267" s="292"/>
      <c r="R267" s="292"/>
      <c r="S267" s="292"/>
      <c r="T267" s="293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94" t="s">
        <v>174</v>
      </c>
      <c r="AU267" s="294" t="s">
        <v>88</v>
      </c>
      <c r="AV267" s="16" t="s">
        <v>147</v>
      </c>
      <c r="AW267" s="16" t="s">
        <v>34</v>
      </c>
      <c r="AX267" s="16" t="s">
        <v>78</v>
      </c>
      <c r="AY267" s="294" t="s">
        <v>146</v>
      </c>
    </row>
    <row r="268" s="15" customFormat="1">
      <c r="A268" s="15"/>
      <c r="B268" s="274"/>
      <c r="C268" s="275"/>
      <c r="D268" s="253" t="s">
        <v>174</v>
      </c>
      <c r="E268" s="276" t="s">
        <v>1</v>
      </c>
      <c r="F268" s="277" t="s">
        <v>211</v>
      </c>
      <c r="G268" s="275"/>
      <c r="H268" s="276" t="s">
        <v>1</v>
      </c>
      <c r="I268" s="278"/>
      <c r="J268" s="275"/>
      <c r="K268" s="275"/>
      <c r="L268" s="279"/>
      <c r="M268" s="280"/>
      <c r="N268" s="281"/>
      <c r="O268" s="281"/>
      <c r="P268" s="281"/>
      <c r="Q268" s="281"/>
      <c r="R268" s="281"/>
      <c r="S268" s="281"/>
      <c r="T268" s="282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83" t="s">
        <v>174</v>
      </c>
      <c r="AU268" s="283" t="s">
        <v>88</v>
      </c>
      <c r="AV268" s="15" t="s">
        <v>86</v>
      </c>
      <c r="AW268" s="15" t="s">
        <v>34</v>
      </c>
      <c r="AX268" s="15" t="s">
        <v>78</v>
      </c>
      <c r="AY268" s="283" t="s">
        <v>146</v>
      </c>
    </row>
    <row r="269" s="13" customFormat="1">
      <c r="A269" s="13"/>
      <c r="B269" s="251"/>
      <c r="C269" s="252"/>
      <c r="D269" s="253" t="s">
        <v>174</v>
      </c>
      <c r="E269" s="254" t="s">
        <v>1</v>
      </c>
      <c r="F269" s="255" t="s">
        <v>251</v>
      </c>
      <c r="G269" s="252"/>
      <c r="H269" s="256">
        <v>46.799999999999997</v>
      </c>
      <c r="I269" s="257"/>
      <c r="J269" s="252"/>
      <c r="K269" s="252"/>
      <c r="L269" s="258"/>
      <c r="M269" s="259"/>
      <c r="N269" s="260"/>
      <c r="O269" s="260"/>
      <c r="P269" s="260"/>
      <c r="Q269" s="260"/>
      <c r="R269" s="260"/>
      <c r="S269" s="260"/>
      <c r="T269" s="26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2" t="s">
        <v>174</v>
      </c>
      <c r="AU269" s="262" t="s">
        <v>88</v>
      </c>
      <c r="AV269" s="13" t="s">
        <v>88</v>
      </c>
      <c r="AW269" s="13" t="s">
        <v>34</v>
      </c>
      <c r="AX269" s="13" t="s">
        <v>78</v>
      </c>
      <c r="AY269" s="262" t="s">
        <v>146</v>
      </c>
    </row>
    <row r="270" s="13" customFormat="1">
      <c r="A270" s="13"/>
      <c r="B270" s="251"/>
      <c r="C270" s="252"/>
      <c r="D270" s="253" t="s">
        <v>174</v>
      </c>
      <c r="E270" s="254" t="s">
        <v>1</v>
      </c>
      <c r="F270" s="255" t="s">
        <v>252</v>
      </c>
      <c r="G270" s="252"/>
      <c r="H270" s="256">
        <v>14.4</v>
      </c>
      <c r="I270" s="257"/>
      <c r="J270" s="252"/>
      <c r="K270" s="252"/>
      <c r="L270" s="258"/>
      <c r="M270" s="259"/>
      <c r="N270" s="260"/>
      <c r="O270" s="260"/>
      <c r="P270" s="260"/>
      <c r="Q270" s="260"/>
      <c r="R270" s="260"/>
      <c r="S270" s="260"/>
      <c r="T270" s="26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2" t="s">
        <v>174</v>
      </c>
      <c r="AU270" s="262" t="s">
        <v>88</v>
      </c>
      <c r="AV270" s="13" t="s">
        <v>88</v>
      </c>
      <c r="AW270" s="13" t="s">
        <v>34</v>
      </c>
      <c r="AX270" s="13" t="s">
        <v>78</v>
      </c>
      <c r="AY270" s="262" t="s">
        <v>146</v>
      </c>
    </row>
    <row r="271" s="16" customFormat="1">
      <c r="A271" s="16"/>
      <c r="B271" s="284"/>
      <c r="C271" s="285"/>
      <c r="D271" s="253" t="s">
        <v>174</v>
      </c>
      <c r="E271" s="286" t="s">
        <v>1</v>
      </c>
      <c r="F271" s="287" t="s">
        <v>240</v>
      </c>
      <c r="G271" s="285"/>
      <c r="H271" s="288">
        <v>61.199999999999996</v>
      </c>
      <c r="I271" s="289"/>
      <c r="J271" s="285"/>
      <c r="K271" s="285"/>
      <c r="L271" s="290"/>
      <c r="M271" s="291"/>
      <c r="N271" s="292"/>
      <c r="O271" s="292"/>
      <c r="P271" s="292"/>
      <c r="Q271" s="292"/>
      <c r="R271" s="292"/>
      <c r="S271" s="292"/>
      <c r="T271" s="293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294" t="s">
        <v>174</v>
      </c>
      <c r="AU271" s="294" t="s">
        <v>88</v>
      </c>
      <c r="AV271" s="16" t="s">
        <v>147</v>
      </c>
      <c r="AW271" s="16" t="s">
        <v>34</v>
      </c>
      <c r="AX271" s="16" t="s">
        <v>78</v>
      </c>
      <c r="AY271" s="294" t="s">
        <v>146</v>
      </c>
    </row>
    <row r="272" s="15" customFormat="1">
      <c r="A272" s="15"/>
      <c r="B272" s="274"/>
      <c r="C272" s="275"/>
      <c r="D272" s="253" t="s">
        <v>174</v>
      </c>
      <c r="E272" s="276" t="s">
        <v>1</v>
      </c>
      <c r="F272" s="277" t="s">
        <v>212</v>
      </c>
      <c r="G272" s="275"/>
      <c r="H272" s="276" t="s">
        <v>1</v>
      </c>
      <c r="I272" s="278"/>
      <c r="J272" s="275"/>
      <c r="K272" s="275"/>
      <c r="L272" s="279"/>
      <c r="M272" s="280"/>
      <c r="N272" s="281"/>
      <c r="O272" s="281"/>
      <c r="P272" s="281"/>
      <c r="Q272" s="281"/>
      <c r="R272" s="281"/>
      <c r="S272" s="281"/>
      <c r="T272" s="282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83" t="s">
        <v>174</v>
      </c>
      <c r="AU272" s="283" t="s">
        <v>88</v>
      </c>
      <c r="AV272" s="15" t="s">
        <v>86</v>
      </c>
      <c r="AW272" s="15" t="s">
        <v>34</v>
      </c>
      <c r="AX272" s="15" t="s">
        <v>78</v>
      </c>
      <c r="AY272" s="283" t="s">
        <v>146</v>
      </c>
    </row>
    <row r="273" s="13" customFormat="1">
      <c r="A273" s="13"/>
      <c r="B273" s="251"/>
      <c r="C273" s="252"/>
      <c r="D273" s="253" t="s">
        <v>174</v>
      </c>
      <c r="E273" s="254" t="s">
        <v>1</v>
      </c>
      <c r="F273" s="255" t="s">
        <v>251</v>
      </c>
      <c r="G273" s="252"/>
      <c r="H273" s="256">
        <v>46.799999999999997</v>
      </c>
      <c r="I273" s="257"/>
      <c r="J273" s="252"/>
      <c r="K273" s="252"/>
      <c r="L273" s="258"/>
      <c r="M273" s="259"/>
      <c r="N273" s="260"/>
      <c r="O273" s="260"/>
      <c r="P273" s="260"/>
      <c r="Q273" s="260"/>
      <c r="R273" s="260"/>
      <c r="S273" s="260"/>
      <c r="T273" s="26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2" t="s">
        <v>174</v>
      </c>
      <c r="AU273" s="262" t="s">
        <v>88</v>
      </c>
      <c r="AV273" s="13" t="s">
        <v>88</v>
      </c>
      <c r="AW273" s="13" t="s">
        <v>34</v>
      </c>
      <c r="AX273" s="13" t="s">
        <v>78</v>
      </c>
      <c r="AY273" s="262" t="s">
        <v>146</v>
      </c>
    </row>
    <row r="274" s="13" customFormat="1">
      <c r="A274" s="13"/>
      <c r="B274" s="251"/>
      <c r="C274" s="252"/>
      <c r="D274" s="253" t="s">
        <v>174</v>
      </c>
      <c r="E274" s="254" t="s">
        <v>1</v>
      </c>
      <c r="F274" s="255" t="s">
        <v>252</v>
      </c>
      <c r="G274" s="252"/>
      <c r="H274" s="256">
        <v>14.4</v>
      </c>
      <c r="I274" s="257"/>
      <c r="J274" s="252"/>
      <c r="K274" s="252"/>
      <c r="L274" s="258"/>
      <c r="M274" s="259"/>
      <c r="N274" s="260"/>
      <c r="O274" s="260"/>
      <c r="P274" s="260"/>
      <c r="Q274" s="260"/>
      <c r="R274" s="260"/>
      <c r="S274" s="260"/>
      <c r="T274" s="26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2" t="s">
        <v>174</v>
      </c>
      <c r="AU274" s="262" t="s">
        <v>88</v>
      </c>
      <c r="AV274" s="13" t="s">
        <v>88</v>
      </c>
      <c r="AW274" s="13" t="s">
        <v>34</v>
      </c>
      <c r="AX274" s="13" t="s">
        <v>78</v>
      </c>
      <c r="AY274" s="262" t="s">
        <v>146</v>
      </c>
    </row>
    <row r="275" s="16" customFormat="1">
      <c r="A275" s="16"/>
      <c r="B275" s="284"/>
      <c r="C275" s="285"/>
      <c r="D275" s="253" t="s">
        <v>174</v>
      </c>
      <c r="E275" s="286" t="s">
        <v>1</v>
      </c>
      <c r="F275" s="287" t="s">
        <v>240</v>
      </c>
      <c r="G275" s="285"/>
      <c r="H275" s="288">
        <v>61.199999999999996</v>
      </c>
      <c r="I275" s="289"/>
      <c r="J275" s="285"/>
      <c r="K275" s="285"/>
      <c r="L275" s="290"/>
      <c r="M275" s="291"/>
      <c r="N275" s="292"/>
      <c r="O275" s="292"/>
      <c r="P275" s="292"/>
      <c r="Q275" s="292"/>
      <c r="R275" s="292"/>
      <c r="S275" s="292"/>
      <c r="T275" s="293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94" t="s">
        <v>174</v>
      </c>
      <c r="AU275" s="294" t="s">
        <v>88</v>
      </c>
      <c r="AV275" s="16" t="s">
        <v>147</v>
      </c>
      <c r="AW275" s="16" t="s">
        <v>34</v>
      </c>
      <c r="AX275" s="16" t="s">
        <v>78</v>
      </c>
      <c r="AY275" s="294" t="s">
        <v>146</v>
      </c>
    </row>
    <row r="276" s="14" customFormat="1">
      <c r="A276" s="14"/>
      <c r="B276" s="263"/>
      <c r="C276" s="264"/>
      <c r="D276" s="253" t="s">
        <v>174</v>
      </c>
      <c r="E276" s="265" t="s">
        <v>1</v>
      </c>
      <c r="F276" s="266" t="s">
        <v>201</v>
      </c>
      <c r="G276" s="264"/>
      <c r="H276" s="267">
        <v>333.93999999999994</v>
      </c>
      <c r="I276" s="268"/>
      <c r="J276" s="264"/>
      <c r="K276" s="264"/>
      <c r="L276" s="269"/>
      <c r="M276" s="270"/>
      <c r="N276" s="271"/>
      <c r="O276" s="271"/>
      <c r="P276" s="271"/>
      <c r="Q276" s="271"/>
      <c r="R276" s="271"/>
      <c r="S276" s="271"/>
      <c r="T276" s="27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3" t="s">
        <v>174</v>
      </c>
      <c r="AU276" s="273" t="s">
        <v>88</v>
      </c>
      <c r="AV276" s="14" t="s">
        <v>153</v>
      </c>
      <c r="AW276" s="14" t="s">
        <v>34</v>
      </c>
      <c r="AX276" s="14" t="s">
        <v>86</v>
      </c>
      <c r="AY276" s="273" t="s">
        <v>146</v>
      </c>
    </row>
    <row r="277" s="12" customFormat="1" ht="22.8" customHeight="1">
      <c r="A277" s="12"/>
      <c r="B277" s="221"/>
      <c r="C277" s="222"/>
      <c r="D277" s="223" t="s">
        <v>77</v>
      </c>
      <c r="E277" s="235" t="s">
        <v>335</v>
      </c>
      <c r="F277" s="235" t="s">
        <v>336</v>
      </c>
      <c r="G277" s="222"/>
      <c r="H277" s="222"/>
      <c r="I277" s="225"/>
      <c r="J277" s="236">
        <f>BK277</f>
        <v>0</v>
      </c>
      <c r="K277" s="222"/>
      <c r="L277" s="227"/>
      <c r="M277" s="228"/>
      <c r="N277" s="229"/>
      <c r="O277" s="229"/>
      <c r="P277" s="230">
        <f>SUM(P278:P288)</f>
        <v>0</v>
      </c>
      <c r="Q277" s="229"/>
      <c r="R277" s="230">
        <f>SUM(R278:R288)</f>
        <v>0</v>
      </c>
      <c r="S277" s="229"/>
      <c r="T277" s="231">
        <f>SUM(T278:T288)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32" t="s">
        <v>86</v>
      </c>
      <c r="AT277" s="233" t="s">
        <v>77</v>
      </c>
      <c r="AU277" s="233" t="s">
        <v>86</v>
      </c>
      <c r="AY277" s="232" t="s">
        <v>146</v>
      </c>
      <c r="BK277" s="234">
        <f>SUM(BK278:BK288)</f>
        <v>0</v>
      </c>
    </row>
    <row r="278" s="2" customFormat="1" ht="44.25" customHeight="1">
      <c r="A278" s="39"/>
      <c r="B278" s="40"/>
      <c r="C278" s="237" t="s">
        <v>337</v>
      </c>
      <c r="D278" s="237" t="s">
        <v>149</v>
      </c>
      <c r="E278" s="238" t="s">
        <v>338</v>
      </c>
      <c r="F278" s="239" t="s">
        <v>339</v>
      </c>
      <c r="G278" s="240" t="s">
        <v>340</v>
      </c>
      <c r="H278" s="241">
        <v>0.10000000000000001</v>
      </c>
      <c r="I278" s="242"/>
      <c r="J278" s="243">
        <f>ROUND(I278*H278,2)</f>
        <v>0</v>
      </c>
      <c r="K278" s="244"/>
      <c r="L278" s="45"/>
      <c r="M278" s="245" t="s">
        <v>1</v>
      </c>
      <c r="N278" s="246" t="s">
        <v>43</v>
      </c>
      <c r="O278" s="92"/>
      <c r="P278" s="247">
        <f>O278*H278</f>
        <v>0</v>
      </c>
      <c r="Q278" s="247">
        <v>0</v>
      </c>
      <c r="R278" s="247">
        <f>Q278*H278</f>
        <v>0</v>
      </c>
      <c r="S278" s="247">
        <v>0</v>
      </c>
      <c r="T278" s="248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9" t="s">
        <v>153</v>
      </c>
      <c r="AT278" s="249" t="s">
        <v>149</v>
      </c>
      <c r="AU278" s="249" t="s">
        <v>88</v>
      </c>
      <c r="AY278" s="18" t="s">
        <v>146</v>
      </c>
      <c r="BE278" s="250">
        <f>IF(N278="základní",J278,0)</f>
        <v>0</v>
      </c>
      <c r="BF278" s="250">
        <f>IF(N278="snížená",J278,0)</f>
        <v>0</v>
      </c>
      <c r="BG278" s="250">
        <f>IF(N278="zákl. přenesená",J278,0)</f>
        <v>0</v>
      </c>
      <c r="BH278" s="250">
        <f>IF(N278="sníž. přenesená",J278,0)</f>
        <v>0</v>
      </c>
      <c r="BI278" s="250">
        <f>IF(N278="nulová",J278,0)</f>
        <v>0</v>
      </c>
      <c r="BJ278" s="18" t="s">
        <v>86</v>
      </c>
      <c r="BK278" s="250">
        <f>ROUND(I278*H278,2)</f>
        <v>0</v>
      </c>
      <c r="BL278" s="18" t="s">
        <v>153</v>
      </c>
      <c r="BM278" s="249" t="s">
        <v>341</v>
      </c>
    </row>
    <row r="279" s="2" customFormat="1" ht="21.75" customHeight="1">
      <c r="A279" s="39"/>
      <c r="B279" s="40"/>
      <c r="C279" s="237" t="s">
        <v>342</v>
      </c>
      <c r="D279" s="237" t="s">
        <v>149</v>
      </c>
      <c r="E279" s="238" t="s">
        <v>343</v>
      </c>
      <c r="F279" s="239" t="s">
        <v>344</v>
      </c>
      <c r="G279" s="240" t="s">
        <v>340</v>
      </c>
      <c r="H279" s="241">
        <v>21.242000000000001</v>
      </c>
      <c r="I279" s="242"/>
      <c r="J279" s="243">
        <f>ROUND(I279*H279,2)</f>
        <v>0</v>
      </c>
      <c r="K279" s="244"/>
      <c r="L279" s="45"/>
      <c r="M279" s="245" t="s">
        <v>1</v>
      </c>
      <c r="N279" s="246" t="s">
        <v>43</v>
      </c>
      <c r="O279" s="92"/>
      <c r="P279" s="247">
        <f>O279*H279</f>
        <v>0</v>
      </c>
      <c r="Q279" s="247">
        <v>0</v>
      </c>
      <c r="R279" s="247">
        <f>Q279*H279</f>
        <v>0</v>
      </c>
      <c r="S279" s="247">
        <v>0</v>
      </c>
      <c r="T279" s="24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9" t="s">
        <v>153</v>
      </c>
      <c r="AT279" s="249" t="s">
        <v>149</v>
      </c>
      <c r="AU279" s="249" t="s">
        <v>88</v>
      </c>
      <c r="AY279" s="18" t="s">
        <v>146</v>
      </c>
      <c r="BE279" s="250">
        <f>IF(N279="základní",J279,0)</f>
        <v>0</v>
      </c>
      <c r="BF279" s="250">
        <f>IF(N279="snížená",J279,0)</f>
        <v>0</v>
      </c>
      <c r="BG279" s="250">
        <f>IF(N279="zákl. přenesená",J279,0)</f>
        <v>0</v>
      </c>
      <c r="BH279" s="250">
        <f>IF(N279="sníž. přenesená",J279,0)</f>
        <v>0</v>
      </c>
      <c r="BI279" s="250">
        <f>IF(N279="nulová",J279,0)</f>
        <v>0</v>
      </c>
      <c r="BJ279" s="18" t="s">
        <v>86</v>
      </c>
      <c r="BK279" s="250">
        <f>ROUND(I279*H279,2)</f>
        <v>0</v>
      </c>
      <c r="BL279" s="18" t="s">
        <v>153</v>
      </c>
      <c r="BM279" s="249" t="s">
        <v>345</v>
      </c>
    </row>
    <row r="280" s="2" customFormat="1" ht="21.75" customHeight="1">
      <c r="A280" s="39"/>
      <c r="B280" s="40"/>
      <c r="C280" s="237" t="s">
        <v>346</v>
      </c>
      <c r="D280" s="237" t="s">
        <v>149</v>
      </c>
      <c r="E280" s="238" t="s">
        <v>347</v>
      </c>
      <c r="F280" s="239" t="s">
        <v>348</v>
      </c>
      <c r="G280" s="240" t="s">
        <v>340</v>
      </c>
      <c r="H280" s="241">
        <v>21.242000000000001</v>
      </c>
      <c r="I280" s="242"/>
      <c r="J280" s="243">
        <f>ROUND(I280*H280,2)</f>
        <v>0</v>
      </c>
      <c r="K280" s="244"/>
      <c r="L280" s="45"/>
      <c r="M280" s="245" t="s">
        <v>1</v>
      </c>
      <c r="N280" s="246" t="s">
        <v>43</v>
      </c>
      <c r="O280" s="92"/>
      <c r="P280" s="247">
        <f>O280*H280</f>
        <v>0</v>
      </c>
      <c r="Q280" s="247">
        <v>0</v>
      </c>
      <c r="R280" s="247">
        <f>Q280*H280</f>
        <v>0</v>
      </c>
      <c r="S280" s="247">
        <v>0</v>
      </c>
      <c r="T280" s="248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9" t="s">
        <v>153</v>
      </c>
      <c r="AT280" s="249" t="s">
        <v>149</v>
      </c>
      <c r="AU280" s="249" t="s">
        <v>88</v>
      </c>
      <c r="AY280" s="18" t="s">
        <v>146</v>
      </c>
      <c r="BE280" s="250">
        <f>IF(N280="základní",J280,0)</f>
        <v>0</v>
      </c>
      <c r="BF280" s="250">
        <f>IF(N280="snížená",J280,0)</f>
        <v>0</v>
      </c>
      <c r="BG280" s="250">
        <f>IF(N280="zákl. přenesená",J280,0)</f>
        <v>0</v>
      </c>
      <c r="BH280" s="250">
        <f>IF(N280="sníž. přenesená",J280,0)</f>
        <v>0</v>
      </c>
      <c r="BI280" s="250">
        <f>IF(N280="nulová",J280,0)</f>
        <v>0</v>
      </c>
      <c r="BJ280" s="18" t="s">
        <v>86</v>
      </c>
      <c r="BK280" s="250">
        <f>ROUND(I280*H280,2)</f>
        <v>0</v>
      </c>
      <c r="BL280" s="18" t="s">
        <v>153</v>
      </c>
      <c r="BM280" s="249" t="s">
        <v>349</v>
      </c>
    </row>
    <row r="281" s="2" customFormat="1" ht="21.75" customHeight="1">
      <c r="A281" s="39"/>
      <c r="B281" s="40"/>
      <c r="C281" s="237" t="s">
        <v>350</v>
      </c>
      <c r="D281" s="237" t="s">
        <v>149</v>
      </c>
      <c r="E281" s="238" t="s">
        <v>351</v>
      </c>
      <c r="F281" s="239" t="s">
        <v>352</v>
      </c>
      <c r="G281" s="240" t="s">
        <v>340</v>
      </c>
      <c r="H281" s="241">
        <v>403.59800000000001</v>
      </c>
      <c r="I281" s="242"/>
      <c r="J281" s="243">
        <f>ROUND(I281*H281,2)</f>
        <v>0</v>
      </c>
      <c r="K281" s="244"/>
      <c r="L281" s="45"/>
      <c r="M281" s="245" t="s">
        <v>1</v>
      </c>
      <c r="N281" s="246" t="s">
        <v>43</v>
      </c>
      <c r="O281" s="92"/>
      <c r="P281" s="247">
        <f>O281*H281</f>
        <v>0</v>
      </c>
      <c r="Q281" s="247">
        <v>0</v>
      </c>
      <c r="R281" s="247">
        <f>Q281*H281</f>
        <v>0</v>
      </c>
      <c r="S281" s="247">
        <v>0</v>
      </c>
      <c r="T281" s="248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9" t="s">
        <v>153</v>
      </c>
      <c r="AT281" s="249" t="s">
        <v>149</v>
      </c>
      <c r="AU281" s="249" t="s">
        <v>88</v>
      </c>
      <c r="AY281" s="18" t="s">
        <v>146</v>
      </c>
      <c r="BE281" s="250">
        <f>IF(N281="základní",J281,0)</f>
        <v>0</v>
      </c>
      <c r="BF281" s="250">
        <f>IF(N281="snížená",J281,0)</f>
        <v>0</v>
      </c>
      <c r="BG281" s="250">
        <f>IF(N281="zákl. přenesená",J281,0)</f>
        <v>0</v>
      </c>
      <c r="BH281" s="250">
        <f>IF(N281="sníž. přenesená",J281,0)</f>
        <v>0</v>
      </c>
      <c r="BI281" s="250">
        <f>IF(N281="nulová",J281,0)</f>
        <v>0</v>
      </c>
      <c r="BJ281" s="18" t="s">
        <v>86</v>
      </c>
      <c r="BK281" s="250">
        <f>ROUND(I281*H281,2)</f>
        <v>0</v>
      </c>
      <c r="BL281" s="18" t="s">
        <v>153</v>
      </c>
      <c r="BM281" s="249" t="s">
        <v>353</v>
      </c>
    </row>
    <row r="282" s="13" customFormat="1">
      <c r="A282" s="13"/>
      <c r="B282" s="251"/>
      <c r="C282" s="252"/>
      <c r="D282" s="253" t="s">
        <v>174</v>
      </c>
      <c r="E282" s="252"/>
      <c r="F282" s="255" t="s">
        <v>354</v>
      </c>
      <c r="G282" s="252"/>
      <c r="H282" s="256">
        <v>403.59800000000001</v>
      </c>
      <c r="I282" s="257"/>
      <c r="J282" s="252"/>
      <c r="K282" s="252"/>
      <c r="L282" s="258"/>
      <c r="M282" s="259"/>
      <c r="N282" s="260"/>
      <c r="O282" s="260"/>
      <c r="P282" s="260"/>
      <c r="Q282" s="260"/>
      <c r="R282" s="260"/>
      <c r="S282" s="260"/>
      <c r="T282" s="26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2" t="s">
        <v>174</v>
      </c>
      <c r="AU282" s="262" t="s">
        <v>88</v>
      </c>
      <c r="AV282" s="13" t="s">
        <v>88</v>
      </c>
      <c r="AW282" s="13" t="s">
        <v>4</v>
      </c>
      <c r="AX282" s="13" t="s">
        <v>86</v>
      </c>
      <c r="AY282" s="262" t="s">
        <v>146</v>
      </c>
    </row>
    <row r="283" s="2" customFormat="1" ht="21.75" customHeight="1">
      <c r="A283" s="39"/>
      <c r="B283" s="40"/>
      <c r="C283" s="237" t="s">
        <v>355</v>
      </c>
      <c r="D283" s="237" t="s">
        <v>149</v>
      </c>
      <c r="E283" s="238" t="s">
        <v>356</v>
      </c>
      <c r="F283" s="239" t="s">
        <v>357</v>
      </c>
      <c r="G283" s="240" t="s">
        <v>340</v>
      </c>
      <c r="H283" s="241">
        <v>1.44</v>
      </c>
      <c r="I283" s="242"/>
      <c r="J283" s="243">
        <f>ROUND(I283*H283,2)</f>
        <v>0</v>
      </c>
      <c r="K283" s="244"/>
      <c r="L283" s="45"/>
      <c r="M283" s="245" t="s">
        <v>1</v>
      </c>
      <c r="N283" s="246" t="s">
        <v>43</v>
      </c>
      <c r="O283" s="92"/>
      <c r="P283" s="247">
        <f>O283*H283</f>
        <v>0</v>
      </c>
      <c r="Q283" s="247">
        <v>0</v>
      </c>
      <c r="R283" s="247">
        <f>Q283*H283</f>
        <v>0</v>
      </c>
      <c r="S283" s="247">
        <v>0</v>
      </c>
      <c r="T283" s="248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9" t="s">
        <v>153</v>
      </c>
      <c r="AT283" s="249" t="s">
        <v>149</v>
      </c>
      <c r="AU283" s="249" t="s">
        <v>88</v>
      </c>
      <c r="AY283" s="18" t="s">
        <v>146</v>
      </c>
      <c r="BE283" s="250">
        <f>IF(N283="základní",J283,0)</f>
        <v>0</v>
      </c>
      <c r="BF283" s="250">
        <f>IF(N283="snížená",J283,0)</f>
        <v>0</v>
      </c>
      <c r="BG283" s="250">
        <f>IF(N283="zákl. přenesená",J283,0)</f>
        <v>0</v>
      </c>
      <c r="BH283" s="250">
        <f>IF(N283="sníž. přenesená",J283,0)</f>
        <v>0</v>
      </c>
      <c r="BI283" s="250">
        <f>IF(N283="nulová",J283,0)</f>
        <v>0</v>
      </c>
      <c r="BJ283" s="18" t="s">
        <v>86</v>
      </c>
      <c r="BK283" s="250">
        <f>ROUND(I283*H283,2)</f>
        <v>0</v>
      </c>
      <c r="BL283" s="18" t="s">
        <v>153</v>
      </c>
      <c r="BM283" s="249" t="s">
        <v>358</v>
      </c>
    </row>
    <row r="284" s="13" customFormat="1">
      <c r="A284" s="13"/>
      <c r="B284" s="251"/>
      <c r="C284" s="252"/>
      <c r="D284" s="253" t="s">
        <v>174</v>
      </c>
      <c r="E284" s="254" t="s">
        <v>1</v>
      </c>
      <c r="F284" s="255" t="s">
        <v>359</v>
      </c>
      <c r="G284" s="252"/>
      <c r="H284" s="256">
        <v>21.242000000000001</v>
      </c>
      <c r="I284" s="257"/>
      <c r="J284" s="252"/>
      <c r="K284" s="252"/>
      <c r="L284" s="258"/>
      <c r="M284" s="259"/>
      <c r="N284" s="260"/>
      <c r="O284" s="260"/>
      <c r="P284" s="260"/>
      <c r="Q284" s="260"/>
      <c r="R284" s="260"/>
      <c r="S284" s="260"/>
      <c r="T284" s="26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2" t="s">
        <v>174</v>
      </c>
      <c r="AU284" s="262" t="s">
        <v>88</v>
      </c>
      <c r="AV284" s="13" t="s">
        <v>88</v>
      </c>
      <c r="AW284" s="13" t="s">
        <v>34</v>
      </c>
      <c r="AX284" s="13" t="s">
        <v>78</v>
      </c>
      <c r="AY284" s="262" t="s">
        <v>146</v>
      </c>
    </row>
    <row r="285" s="13" customFormat="1">
      <c r="A285" s="13"/>
      <c r="B285" s="251"/>
      <c r="C285" s="252"/>
      <c r="D285" s="253" t="s">
        <v>174</v>
      </c>
      <c r="E285" s="254" t="s">
        <v>1</v>
      </c>
      <c r="F285" s="255" t="s">
        <v>360</v>
      </c>
      <c r="G285" s="252"/>
      <c r="H285" s="256">
        <v>-19.702000000000002</v>
      </c>
      <c r="I285" s="257"/>
      <c r="J285" s="252"/>
      <c r="K285" s="252"/>
      <c r="L285" s="258"/>
      <c r="M285" s="259"/>
      <c r="N285" s="260"/>
      <c r="O285" s="260"/>
      <c r="P285" s="260"/>
      <c r="Q285" s="260"/>
      <c r="R285" s="260"/>
      <c r="S285" s="260"/>
      <c r="T285" s="26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2" t="s">
        <v>174</v>
      </c>
      <c r="AU285" s="262" t="s">
        <v>88</v>
      </c>
      <c r="AV285" s="13" t="s">
        <v>88</v>
      </c>
      <c r="AW285" s="13" t="s">
        <v>34</v>
      </c>
      <c r="AX285" s="13" t="s">
        <v>78</v>
      </c>
      <c r="AY285" s="262" t="s">
        <v>146</v>
      </c>
    </row>
    <row r="286" s="13" customFormat="1">
      <c r="A286" s="13"/>
      <c r="B286" s="251"/>
      <c r="C286" s="252"/>
      <c r="D286" s="253" t="s">
        <v>174</v>
      </c>
      <c r="E286" s="254" t="s">
        <v>1</v>
      </c>
      <c r="F286" s="255" t="s">
        <v>361</v>
      </c>
      <c r="G286" s="252"/>
      <c r="H286" s="256">
        <v>-0.10000000000000001</v>
      </c>
      <c r="I286" s="257"/>
      <c r="J286" s="252"/>
      <c r="K286" s="252"/>
      <c r="L286" s="258"/>
      <c r="M286" s="259"/>
      <c r="N286" s="260"/>
      <c r="O286" s="260"/>
      <c r="P286" s="260"/>
      <c r="Q286" s="260"/>
      <c r="R286" s="260"/>
      <c r="S286" s="260"/>
      <c r="T286" s="26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2" t="s">
        <v>174</v>
      </c>
      <c r="AU286" s="262" t="s">
        <v>88</v>
      </c>
      <c r="AV286" s="13" t="s">
        <v>88</v>
      </c>
      <c r="AW286" s="13" t="s">
        <v>34</v>
      </c>
      <c r="AX286" s="13" t="s">
        <v>78</v>
      </c>
      <c r="AY286" s="262" t="s">
        <v>146</v>
      </c>
    </row>
    <row r="287" s="14" customFormat="1">
      <c r="A287" s="14"/>
      <c r="B287" s="263"/>
      <c r="C287" s="264"/>
      <c r="D287" s="253" t="s">
        <v>174</v>
      </c>
      <c r="E287" s="265" t="s">
        <v>1</v>
      </c>
      <c r="F287" s="266" t="s">
        <v>201</v>
      </c>
      <c r="G287" s="264"/>
      <c r="H287" s="267">
        <v>1.4399999999999991</v>
      </c>
      <c r="I287" s="268"/>
      <c r="J287" s="264"/>
      <c r="K287" s="264"/>
      <c r="L287" s="269"/>
      <c r="M287" s="270"/>
      <c r="N287" s="271"/>
      <c r="O287" s="271"/>
      <c r="P287" s="271"/>
      <c r="Q287" s="271"/>
      <c r="R287" s="271"/>
      <c r="S287" s="271"/>
      <c r="T287" s="27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3" t="s">
        <v>174</v>
      </c>
      <c r="AU287" s="273" t="s">
        <v>88</v>
      </c>
      <c r="AV287" s="14" t="s">
        <v>153</v>
      </c>
      <c r="AW287" s="14" t="s">
        <v>34</v>
      </c>
      <c r="AX287" s="14" t="s">
        <v>86</v>
      </c>
      <c r="AY287" s="273" t="s">
        <v>146</v>
      </c>
    </row>
    <row r="288" s="2" customFormat="1" ht="21.75" customHeight="1">
      <c r="A288" s="39"/>
      <c r="B288" s="40"/>
      <c r="C288" s="237" t="s">
        <v>362</v>
      </c>
      <c r="D288" s="237" t="s">
        <v>149</v>
      </c>
      <c r="E288" s="238" t="s">
        <v>363</v>
      </c>
      <c r="F288" s="239" t="s">
        <v>364</v>
      </c>
      <c r="G288" s="240" t="s">
        <v>340</v>
      </c>
      <c r="H288" s="241">
        <v>19.702000000000002</v>
      </c>
      <c r="I288" s="242"/>
      <c r="J288" s="243">
        <f>ROUND(I288*H288,2)</f>
        <v>0</v>
      </c>
      <c r="K288" s="244"/>
      <c r="L288" s="45"/>
      <c r="M288" s="245" t="s">
        <v>1</v>
      </c>
      <c r="N288" s="246" t="s">
        <v>43</v>
      </c>
      <c r="O288" s="92"/>
      <c r="P288" s="247">
        <f>O288*H288</f>
        <v>0</v>
      </c>
      <c r="Q288" s="247">
        <v>0</v>
      </c>
      <c r="R288" s="247">
        <f>Q288*H288</f>
        <v>0</v>
      </c>
      <c r="S288" s="247">
        <v>0</v>
      </c>
      <c r="T288" s="248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9" t="s">
        <v>153</v>
      </c>
      <c r="AT288" s="249" t="s">
        <v>149</v>
      </c>
      <c r="AU288" s="249" t="s">
        <v>88</v>
      </c>
      <c r="AY288" s="18" t="s">
        <v>146</v>
      </c>
      <c r="BE288" s="250">
        <f>IF(N288="základní",J288,0)</f>
        <v>0</v>
      </c>
      <c r="BF288" s="250">
        <f>IF(N288="snížená",J288,0)</f>
        <v>0</v>
      </c>
      <c r="BG288" s="250">
        <f>IF(N288="zákl. přenesená",J288,0)</f>
        <v>0</v>
      </c>
      <c r="BH288" s="250">
        <f>IF(N288="sníž. přenesená",J288,0)</f>
        <v>0</v>
      </c>
      <c r="BI288" s="250">
        <f>IF(N288="nulová",J288,0)</f>
        <v>0</v>
      </c>
      <c r="BJ288" s="18" t="s">
        <v>86</v>
      </c>
      <c r="BK288" s="250">
        <f>ROUND(I288*H288,2)</f>
        <v>0</v>
      </c>
      <c r="BL288" s="18" t="s">
        <v>153</v>
      </c>
      <c r="BM288" s="249" t="s">
        <v>365</v>
      </c>
    </row>
    <row r="289" s="12" customFormat="1" ht="22.8" customHeight="1">
      <c r="A289" s="12"/>
      <c r="B289" s="221"/>
      <c r="C289" s="222"/>
      <c r="D289" s="223" t="s">
        <v>77</v>
      </c>
      <c r="E289" s="235" t="s">
        <v>366</v>
      </c>
      <c r="F289" s="235" t="s">
        <v>367</v>
      </c>
      <c r="G289" s="222"/>
      <c r="H289" s="222"/>
      <c r="I289" s="225"/>
      <c r="J289" s="236">
        <f>BK289</f>
        <v>0</v>
      </c>
      <c r="K289" s="222"/>
      <c r="L289" s="227"/>
      <c r="M289" s="228"/>
      <c r="N289" s="229"/>
      <c r="O289" s="229"/>
      <c r="P289" s="230">
        <f>P290</f>
        <v>0</v>
      </c>
      <c r="Q289" s="229"/>
      <c r="R289" s="230">
        <f>R290</f>
        <v>0</v>
      </c>
      <c r="S289" s="229"/>
      <c r="T289" s="231">
        <f>T290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32" t="s">
        <v>86</v>
      </c>
      <c r="AT289" s="233" t="s">
        <v>77</v>
      </c>
      <c r="AU289" s="233" t="s">
        <v>86</v>
      </c>
      <c r="AY289" s="232" t="s">
        <v>146</v>
      </c>
      <c r="BK289" s="234">
        <f>BK290</f>
        <v>0</v>
      </c>
    </row>
    <row r="290" s="2" customFormat="1" ht="16.5" customHeight="1">
      <c r="A290" s="39"/>
      <c r="B290" s="40"/>
      <c r="C290" s="237" t="s">
        <v>368</v>
      </c>
      <c r="D290" s="237" t="s">
        <v>149</v>
      </c>
      <c r="E290" s="238" t="s">
        <v>369</v>
      </c>
      <c r="F290" s="239" t="s">
        <v>370</v>
      </c>
      <c r="G290" s="240" t="s">
        <v>340</v>
      </c>
      <c r="H290" s="241">
        <v>32.789999999999999</v>
      </c>
      <c r="I290" s="242"/>
      <c r="J290" s="243">
        <f>ROUND(I290*H290,2)</f>
        <v>0</v>
      </c>
      <c r="K290" s="244"/>
      <c r="L290" s="45"/>
      <c r="M290" s="245" t="s">
        <v>1</v>
      </c>
      <c r="N290" s="246" t="s">
        <v>43</v>
      </c>
      <c r="O290" s="92"/>
      <c r="P290" s="247">
        <f>O290*H290</f>
        <v>0</v>
      </c>
      <c r="Q290" s="247">
        <v>0</v>
      </c>
      <c r="R290" s="247">
        <f>Q290*H290</f>
        <v>0</v>
      </c>
      <c r="S290" s="247">
        <v>0</v>
      </c>
      <c r="T290" s="248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9" t="s">
        <v>153</v>
      </c>
      <c r="AT290" s="249" t="s">
        <v>149</v>
      </c>
      <c r="AU290" s="249" t="s">
        <v>88</v>
      </c>
      <c r="AY290" s="18" t="s">
        <v>146</v>
      </c>
      <c r="BE290" s="250">
        <f>IF(N290="základní",J290,0)</f>
        <v>0</v>
      </c>
      <c r="BF290" s="250">
        <f>IF(N290="snížená",J290,0)</f>
        <v>0</v>
      </c>
      <c r="BG290" s="250">
        <f>IF(N290="zákl. přenesená",J290,0)</f>
        <v>0</v>
      </c>
      <c r="BH290" s="250">
        <f>IF(N290="sníž. přenesená",J290,0)</f>
        <v>0</v>
      </c>
      <c r="BI290" s="250">
        <f>IF(N290="nulová",J290,0)</f>
        <v>0</v>
      </c>
      <c r="BJ290" s="18" t="s">
        <v>86</v>
      </c>
      <c r="BK290" s="250">
        <f>ROUND(I290*H290,2)</f>
        <v>0</v>
      </c>
      <c r="BL290" s="18" t="s">
        <v>153</v>
      </c>
      <c r="BM290" s="249" t="s">
        <v>371</v>
      </c>
    </row>
    <row r="291" s="12" customFormat="1" ht="25.92" customHeight="1">
      <c r="A291" s="12"/>
      <c r="B291" s="221"/>
      <c r="C291" s="222"/>
      <c r="D291" s="223" t="s">
        <v>77</v>
      </c>
      <c r="E291" s="224" t="s">
        <v>372</v>
      </c>
      <c r="F291" s="224" t="s">
        <v>373</v>
      </c>
      <c r="G291" s="222"/>
      <c r="H291" s="222"/>
      <c r="I291" s="225"/>
      <c r="J291" s="226">
        <f>BK291</f>
        <v>0</v>
      </c>
      <c r="K291" s="222"/>
      <c r="L291" s="227"/>
      <c r="M291" s="228"/>
      <c r="N291" s="229"/>
      <c r="O291" s="229"/>
      <c r="P291" s="230">
        <f>P292+P294+P307+P309+P325+P331+P347</f>
        <v>0</v>
      </c>
      <c r="Q291" s="229"/>
      <c r="R291" s="230">
        <f>R292+R294+R307+R309+R325+R331+R347</f>
        <v>0.12768080000000001</v>
      </c>
      <c r="S291" s="229"/>
      <c r="T291" s="231">
        <f>T292+T294+T307+T309+T325+T331+T347</f>
        <v>1.5397460000000001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32" t="s">
        <v>88</v>
      </c>
      <c r="AT291" s="233" t="s">
        <v>77</v>
      </c>
      <c r="AU291" s="233" t="s">
        <v>78</v>
      </c>
      <c r="AY291" s="232" t="s">
        <v>146</v>
      </c>
      <c r="BK291" s="234">
        <f>BK292+BK294+BK307+BK309+BK325+BK331+BK347</f>
        <v>0</v>
      </c>
    </row>
    <row r="292" s="12" customFormat="1" ht="22.8" customHeight="1">
      <c r="A292" s="12"/>
      <c r="B292" s="221"/>
      <c r="C292" s="222"/>
      <c r="D292" s="223" t="s">
        <v>77</v>
      </c>
      <c r="E292" s="235" t="s">
        <v>374</v>
      </c>
      <c r="F292" s="235" t="s">
        <v>99</v>
      </c>
      <c r="G292" s="222"/>
      <c r="H292" s="222"/>
      <c r="I292" s="225"/>
      <c r="J292" s="236">
        <f>BK292</f>
        <v>0</v>
      </c>
      <c r="K292" s="222"/>
      <c r="L292" s="227"/>
      <c r="M292" s="228"/>
      <c r="N292" s="229"/>
      <c r="O292" s="229"/>
      <c r="P292" s="230">
        <f>P293</f>
        <v>0</v>
      </c>
      <c r="Q292" s="229"/>
      <c r="R292" s="230">
        <f>R293</f>
        <v>0</v>
      </c>
      <c r="S292" s="229"/>
      <c r="T292" s="231">
        <f>T293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32" t="s">
        <v>88</v>
      </c>
      <c r="AT292" s="233" t="s">
        <v>77</v>
      </c>
      <c r="AU292" s="233" t="s">
        <v>86</v>
      </c>
      <c r="AY292" s="232" t="s">
        <v>146</v>
      </c>
      <c r="BK292" s="234">
        <f>BK293</f>
        <v>0</v>
      </c>
    </row>
    <row r="293" s="2" customFormat="1" ht="21.75" customHeight="1">
      <c r="A293" s="39"/>
      <c r="B293" s="40"/>
      <c r="C293" s="237" t="s">
        <v>375</v>
      </c>
      <c r="D293" s="237" t="s">
        <v>149</v>
      </c>
      <c r="E293" s="238" t="s">
        <v>376</v>
      </c>
      <c r="F293" s="239" t="s">
        <v>377</v>
      </c>
      <c r="G293" s="240" t="s">
        <v>278</v>
      </c>
      <c r="H293" s="241">
        <v>1</v>
      </c>
      <c r="I293" s="242"/>
      <c r="J293" s="243">
        <f>ROUND(I293*H293,2)</f>
        <v>0</v>
      </c>
      <c r="K293" s="244"/>
      <c r="L293" s="45"/>
      <c r="M293" s="245" t="s">
        <v>1</v>
      </c>
      <c r="N293" s="246" t="s">
        <v>43</v>
      </c>
      <c r="O293" s="92"/>
      <c r="P293" s="247">
        <f>O293*H293</f>
        <v>0</v>
      </c>
      <c r="Q293" s="247">
        <v>0</v>
      </c>
      <c r="R293" s="247">
        <f>Q293*H293</f>
        <v>0</v>
      </c>
      <c r="S293" s="247">
        <v>0</v>
      </c>
      <c r="T293" s="248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9" t="s">
        <v>229</v>
      </c>
      <c r="AT293" s="249" t="s">
        <v>149</v>
      </c>
      <c r="AU293" s="249" t="s">
        <v>88</v>
      </c>
      <c r="AY293" s="18" t="s">
        <v>146</v>
      </c>
      <c r="BE293" s="250">
        <f>IF(N293="základní",J293,0)</f>
        <v>0</v>
      </c>
      <c r="BF293" s="250">
        <f>IF(N293="snížená",J293,0)</f>
        <v>0</v>
      </c>
      <c r="BG293" s="250">
        <f>IF(N293="zákl. přenesená",J293,0)</f>
        <v>0</v>
      </c>
      <c r="BH293" s="250">
        <f>IF(N293="sníž. přenesená",J293,0)</f>
        <v>0</v>
      </c>
      <c r="BI293" s="250">
        <f>IF(N293="nulová",J293,0)</f>
        <v>0</v>
      </c>
      <c r="BJ293" s="18" t="s">
        <v>86</v>
      </c>
      <c r="BK293" s="250">
        <f>ROUND(I293*H293,2)</f>
        <v>0</v>
      </c>
      <c r="BL293" s="18" t="s">
        <v>229</v>
      </c>
      <c r="BM293" s="249" t="s">
        <v>378</v>
      </c>
    </row>
    <row r="294" s="12" customFormat="1" ht="22.8" customHeight="1">
      <c r="A294" s="12"/>
      <c r="B294" s="221"/>
      <c r="C294" s="222"/>
      <c r="D294" s="223" t="s">
        <v>77</v>
      </c>
      <c r="E294" s="235" t="s">
        <v>379</v>
      </c>
      <c r="F294" s="235" t="s">
        <v>380</v>
      </c>
      <c r="G294" s="222"/>
      <c r="H294" s="222"/>
      <c r="I294" s="225"/>
      <c r="J294" s="236">
        <f>BK294</f>
        <v>0</v>
      </c>
      <c r="K294" s="222"/>
      <c r="L294" s="227"/>
      <c r="M294" s="228"/>
      <c r="N294" s="229"/>
      <c r="O294" s="229"/>
      <c r="P294" s="230">
        <f>SUM(P295:P306)</f>
        <v>0</v>
      </c>
      <c r="Q294" s="229"/>
      <c r="R294" s="230">
        <f>SUM(R295:R306)</f>
        <v>0</v>
      </c>
      <c r="S294" s="229"/>
      <c r="T294" s="231">
        <f>SUM(T295:T306)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32" t="s">
        <v>88</v>
      </c>
      <c r="AT294" s="233" t="s">
        <v>77</v>
      </c>
      <c r="AU294" s="233" t="s">
        <v>86</v>
      </c>
      <c r="AY294" s="232" t="s">
        <v>146</v>
      </c>
      <c r="BK294" s="234">
        <f>SUM(BK295:BK306)</f>
        <v>0</v>
      </c>
    </row>
    <row r="295" s="2" customFormat="1" ht="16.5" customHeight="1">
      <c r="A295" s="39"/>
      <c r="B295" s="40"/>
      <c r="C295" s="237" t="s">
        <v>381</v>
      </c>
      <c r="D295" s="237" t="s">
        <v>149</v>
      </c>
      <c r="E295" s="238" t="s">
        <v>382</v>
      </c>
      <c r="F295" s="239" t="s">
        <v>383</v>
      </c>
      <c r="G295" s="240" t="s">
        <v>152</v>
      </c>
      <c r="H295" s="241">
        <v>1</v>
      </c>
      <c r="I295" s="242"/>
      <c r="J295" s="243">
        <f>ROUND(I295*H295,2)</f>
        <v>0</v>
      </c>
      <c r="K295" s="244"/>
      <c r="L295" s="45"/>
      <c r="M295" s="245" t="s">
        <v>1</v>
      </c>
      <c r="N295" s="246" t="s">
        <v>43</v>
      </c>
      <c r="O295" s="92"/>
      <c r="P295" s="247">
        <f>O295*H295</f>
        <v>0</v>
      </c>
      <c r="Q295" s="247">
        <v>0</v>
      </c>
      <c r="R295" s="247">
        <f>Q295*H295</f>
        <v>0</v>
      </c>
      <c r="S295" s="247">
        <v>0</v>
      </c>
      <c r="T295" s="248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9" t="s">
        <v>229</v>
      </c>
      <c r="AT295" s="249" t="s">
        <v>149</v>
      </c>
      <c r="AU295" s="249" t="s">
        <v>88</v>
      </c>
      <c r="AY295" s="18" t="s">
        <v>146</v>
      </c>
      <c r="BE295" s="250">
        <f>IF(N295="základní",J295,0)</f>
        <v>0</v>
      </c>
      <c r="BF295" s="250">
        <f>IF(N295="snížená",J295,0)</f>
        <v>0</v>
      </c>
      <c r="BG295" s="250">
        <f>IF(N295="zákl. přenesená",J295,0)</f>
        <v>0</v>
      </c>
      <c r="BH295" s="250">
        <f>IF(N295="sníž. přenesená",J295,0)</f>
        <v>0</v>
      </c>
      <c r="BI295" s="250">
        <f>IF(N295="nulová",J295,0)</f>
        <v>0</v>
      </c>
      <c r="BJ295" s="18" t="s">
        <v>86</v>
      </c>
      <c r="BK295" s="250">
        <f>ROUND(I295*H295,2)</f>
        <v>0</v>
      </c>
      <c r="BL295" s="18" t="s">
        <v>229</v>
      </c>
      <c r="BM295" s="249" t="s">
        <v>384</v>
      </c>
    </row>
    <row r="296" s="2" customFormat="1" ht="16.5" customHeight="1">
      <c r="A296" s="39"/>
      <c r="B296" s="40"/>
      <c r="C296" s="295" t="s">
        <v>385</v>
      </c>
      <c r="D296" s="295" t="s">
        <v>270</v>
      </c>
      <c r="E296" s="296" t="s">
        <v>386</v>
      </c>
      <c r="F296" s="297" t="s">
        <v>387</v>
      </c>
      <c r="G296" s="298" t="s">
        <v>152</v>
      </c>
      <c r="H296" s="299">
        <v>1</v>
      </c>
      <c r="I296" s="300"/>
      <c r="J296" s="301">
        <f>ROUND(I296*H296,2)</f>
        <v>0</v>
      </c>
      <c r="K296" s="302"/>
      <c r="L296" s="303"/>
      <c r="M296" s="304" t="s">
        <v>1</v>
      </c>
      <c r="N296" s="305" t="s">
        <v>43</v>
      </c>
      <c r="O296" s="92"/>
      <c r="P296" s="247">
        <f>O296*H296</f>
        <v>0</v>
      </c>
      <c r="Q296" s="247">
        <v>0</v>
      </c>
      <c r="R296" s="247">
        <f>Q296*H296</f>
        <v>0</v>
      </c>
      <c r="S296" s="247">
        <v>0</v>
      </c>
      <c r="T296" s="24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9" t="s">
        <v>315</v>
      </c>
      <c r="AT296" s="249" t="s">
        <v>270</v>
      </c>
      <c r="AU296" s="249" t="s">
        <v>88</v>
      </c>
      <c r="AY296" s="18" t="s">
        <v>146</v>
      </c>
      <c r="BE296" s="250">
        <f>IF(N296="základní",J296,0)</f>
        <v>0</v>
      </c>
      <c r="BF296" s="250">
        <f>IF(N296="snížená",J296,0)</f>
        <v>0</v>
      </c>
      <c r="BG296" s="250">
        <f>IF(N296="zákl. přenesená",J296,0)</f>
        <v>0</v>
      </c>
      <c r="BH296" s="250">
        <f>IF(N296="sníž. přenesená",J296,0)</f>
        <v>0</v>
      </c>
      <c r="BI296" s="250">
        <f>IF(N296="nulová",J296,0)</f>
        <v>0</v>
      </c>
      <c r="BJ296" s="18" t="s">
        <v>86</v>
      </c>
      <c r="BK296" s="250">
        <f>ROUND(I296*H296,2)</f>
        <v>0</v>
      </c>
      <c r="BL296" s="18" t="s">
        <v>229</v>
      </c>
      <c r="BM296" s="249" t="s">
        <v>388</v>
      </c>
    </row>
    <row r="297" s="2" customFormat="1" ht="21.75" customHeight="1">
      <c r="A297" s="39"/>
      <c r="B297" s="40"/>
      <c r="C297" s="237" t="s">
        <v>389</v>
      </c>
      <c r="D297" s="237" t="s">
        <v>149</v>
      </c>
      <c r="E297" s="238" t="s">
        <v>390</v>
      </c>
      <c r="F297" s="239" t="s">
        <v>391</v>
      </c>
      <c r="G297" s="240" t="s">
        <v>152</v>
      </c>
      <c r="H297" s="241">
        <v>4</v>
      </c>
      <c r="I297" s="242"/>
      <c r="J297" s="243">
        <f>ROUND(I297*H297,2)</f>
        <v>0</v>
      </c>
      <c r="K297" s="244"/>
      <c r="L297" s="45"/>
      <c r="M297" s="245" t="s">
        <v>1</v>
      </c>
      <c r="N297" s="246" t="s">
        <v>43</v>
      </c>
      <c r="O297" s="92"/>
      <c r="P297" s="247">
        <f>O297*H297</f>
        <v>0</v>
      </c>
      <c r="Q297" s="247">
        <v>0</v>
      </c>
      <c r="R297" s="247">
        <f>Q297*H297</f>
        <v>0</v>
      </c>
      <c r="S297" s="247">
        <v>0</v>
      </c>
      <c r="T297" s="248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9" t="s">
        <v>229</v>
      </c>
      <c r="AT297" s="249" t="s">
        <v>149</v>
      </c>
      <c r="AU297" s="249" t="s">
        <v>88</v>
      </c>
      <c r="AY297" s="18" t="s">
        <v>146</v>
      </c>
      <c r="BE297" s="250">
        <f>IF(N297="základní",J297,0)</f>
        <v>0</v>
      </c>
      <c r="BF297" s="250">
        <f>IF(N297="snížená",J297,0)</f>
        <v>0</v>
      </c>
      <c r="BG297" s="250">
        <f>IF(N297="zákl. přenesená",J297,0)</f>
        <v>0</v>
      </c>
      <c r="BH297" s="250">
        <f>IF(N297="sníž. přenesená",J297,0)</f>
        <v>0</v>
      </c>
      <c r="BI297" s="250">
        <f>IF(N297="nulová",J297,0)</f>
        <v>0</v>
      </c>
      <c r="BJ297" s="18" t="s">
        <v>86</v>
      </c>
      <c r="BK297" s="250">
        <f>ROUND(I297*H297,2)</f>
        <v>0</v>
      </c>
      <c r="BL297" s="18" t="s">
        <v>229</v>
      </c>
      <c r="BM297" s="249" t="s">
        <v>392</v>
      </c>
    </row>
    <row r="298" s="2" customFormat="1" ht="21.75" customHeight="1">
      <c r="A298" s="39"/>
      <c r="B298" s="40"/>
      <c r="C298" s="295" t="s">
        <v>393</v>
      </c>
      <c r="D298" s="295" t="s">
        <v>270</v>
      </c>
      <c r="E298" s="296" t="s">
        <v>394</v>
      </c>
      <c r="F298" s="297" t="s">
        <v>395</v>
      </c>
      <c r="G298" s="298" t="s">
        <v>152</v>
      </c>
      <c r="H298" s="299">
        <v>4</v>
      </c>
      <c r="I298" s="300"/>
      <c r="J298" s="301">
        <f>ROUND(I298*H298,2)</f>
        <v>0</v>
      </c>
      <c r="K298" s="302"/>
      <c r="L298" s="303"/>
      <c r="M298" s="304" t="s">
        <v>1</v>
      </c>
      <c r="N298" s="305" t="s">
        <v>43</v>
      </c>
      <c r="O298" s="92"/>
      <c r="P298" s="247">
        <f>O298*H298</f>
        <v>0</v>
      </c>
      <c r="Q298" s="247">
        <v>0</v>
      </c>
      <c r="R298" s="247">
        <f>Q298*H298</f>
        <v>0</v>
      </c>
      <c r="S298" s="247">
        <v>0</v>
      </c>
      <c r="T298" s="248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9" t="s">
        <v>315</v>
      </c>
      <c r="AT298" s="249" t="s">
        <v>270</v>
      </c>
      <c r="AU298" s="249" t="s">
        <v>88</v>
      </c>
      <c r="AY298" s="18" t="s">
        <v>146</v>
      </c>
      <c r="BE298" s="250">
        <f>IF(N298="základní",J298,0)</f>
        <v>0</v>
      </c>
      <c r="BF298" s="250">
        <f>IF(N298="snížená",J298,0)</f>
        <v>0</v>
      </c>
      <c r="BG298" s="250">
        <f>IF(N298="zákl. přenesená",J298,0)</f>
        <v>0</v>
      </c>
      <c r="BH298" s="250">
        <f>IF(N298="sníž. přenesená",J298,0)</f>
        <v>0</v>
      </c>
      <c r="BI298" s="250">
        <f>IF(N298="nulová",J298,0)</f>
        <v>0</v>
      </c>
      <c r="BJ298" s="18" t="s">
        <v>86</v>
      </c>
      <c r="BK298" s="250">
        <f>ROUND(I298*H298,2)</f>
        <v>0</v>
      </c>
      <c r="BL298" s="18" t="s">
        <v>229</v>
      </c>
      <c r="BM298" s="249" t="s">
        <v>396</v>
      </c>
    </row>
    <row r="299" s="2" customFormat="1" ht="16.5" customHeight="1">
      <c r="A299" s="39"/>
      <c r="B299" s="40"/>
      <c r="C299" s="237" t="s">
        <v>397</v>
      </c>
      <c r="D299" s="237" t="s">
        <v>149</v>
      </c>
      <c r="E299" s="238" t="s">
        <v>398</v>
      </c>
      <c r="F299" s="239" t="s">
        <v>399</v>
      </c>
      <c r="G299" s="240" t="s">
        <v>197</v>
      </c>
      <c r="H299" s="241">
        <v>150</v>
      </c>
      <c r="I299" s="242"/>
      <c r="J299" s="243">
        <f>ROUND(I299*H299,2)</f>
        <v>0</v>
      </c>
      <c r="K299" s="244"/>
      <c r="L299" s="45"/>
      <c r="M299" s="245" t="s">
        <v>1</v>
      </c>
      <c r="N299" s="246" t="s">
        <v>43</v>
      </c>
      <c r="O299" s="92"/>
      <c r="P299" s="247">
        <f>O299*H299</f>
        <v>0</v>
      </c>
      <c r="Q299" s="247">
        <v>0</v>
      </c>
      <c r="R299" s="247">
        <f>Q299*H299</f>
        <v>0</v>
      </c>
      <c r="S299" s="247">
        <v>0</v>
      </c>
      <c r="T299" s="248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9" t="s">
        <v>229</v>
      </c>
      <c r="AT299" s="249" t="s">
        <v>149</v>
      </c>
      <c r="AU299" s="249" t="s">
        <v>88</v>
      </c>
      <c r="AY299" s="18" t="s">
        <v>146</v>
      </c>
      <c r="BE299" s="250">
        <f>IF(N299="základní",J299,0)</f>
        <v>0</v>
      </c>
      <c r="BF299" s="250">
        <f>IF(N299="snížená",J299,0)</f>
        <v>0</v>
      </c>
      <c r="BG299" s="250">
        <f>IF(N299="zákl. přenesená",J299,0)</f>
        <v>0</v>
      </c>
      <c r="BH299" s="250">
        <f>IF(N299="sníž. přenesená",J299,0)</f>
        <v>0</v>
      </c>
      <c r="BI299" s="250">
        <f>IF(N299="nulová",J299,0)</f>
        <v>0</v>
      </c>
      <c r="BJ299" s="18" t="s">
        <v>86</v>
      </c>
      <c r="BK299" s="250">
        <f>ROUND(I299*H299,2)</f>
        <v>0</v>
      </c>
      <c r="BL299" s="18" t="s">
        <v>229</v>
      </c>
      <c r="BM299" s="249" t="s">
        <v>400</v>
      </c>
    </row>
    <row r="300" s="2" customFormat="1" ht="16.5" customHeight="1">
      <c r="A300" s="39"/>
      <c r="B300" s="40"/>
      <c r="C300" s="295" t="s">
        <v>401</v>
      </c>
      <c r="D300" s="295" t="s">
        <v>270</v>
      </c>
      <c r="E300" s="296" t="s">
        <v>402</v>
      </c>
      <c r="F300" s="297" t="s">
        <v>403</v>
      </c>
      <c r="G300" s="298" t="s">
        <v>197</v>
      </c>
      <c r="H300" s="299">
        <v>165</v>
      </c>
      <c r="I300" s="300"/>
      <c r="J300" s="301">
        <f>ROUND(I300*H300,2)</f>
        <v>0</v>
      </c>
      <c r="K300" s="302"/>
      <c r="L300" s="303"/>
      <c r="M300" s="304" t="s">
        <v>1</v>
      </c>
      <c r="N300" s="305" t="s">
        <v>43</v>
      </c>
      <c r="O300" s="92"/>
      <c r="P300" s="247">
        <f>O300*H300</f>
        <v>0</v>
      </c>
      <c r="Q300" s="247">
        <v>0</v>
      </c>
      <c r="R300" s="247">
        <f>Q300*H300</f>
        <v>0</v>
      </c>
      <c r="S300" s="247">
        <v>0</v>
      </c>
      <c r="T300" s="248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9" t="s">
        <v>315</v>
      </c>
      <c r="AT300" s="249" t="s">
        <v>270</v>
      </c>
      <c r="AU300" s="249" t="s">
        <v>88</v>
      </c>
      <c r="AY300" s="18" t="s">
        <v>146</v>
      </c>
      <c r="BE300" s="250">
        <f>IF(N300="základní",J300,0)</f>
        <v>0</v>
      </c>
      <c r="BF300" s="250">
        <f>IF(N300="snížená",J300,0)</f>
        <v>0</v>
      </c>
      <c r="BG300" s="250">
        <f>IF(N300="zákl. přenesená",J300,0)</f>
        <v>0</v>
      </c>
      <c r="BH300" s="250">
        <f>IF(N300="sníž. přenesená",J300,0)</f>
        <v>0</v>
      </c>
      <c r="BI300" s="250">
        <f>IF(N300="nulová",J300,0)</f>
        <v>0</v>
      </c>
      <c r="BJ300" s="18" t="s">
        <v>86</v>
      </c>
      <c r="BK300" s="250">
        <f>ROUND(I300*H300,2)</f>
        <v>0</v>
      </c>
      <c r="BL300" s="18" t="s">
        <v>229</v>
      </c>
      <c r="BM300" s="249" t="s">
        <v>404</v>
      </c>
    </row>
    <row r="301" s="13" customFormat="1">
      <c r="A301" s="13"/>
      <c r="B301" s="251"/>
      <c r="C301" s="252"/>
      <c r="D301" s="253" t="s">
        <v>174</v>
      </c>
      <c r="E301" s="254" t="s">
        <v>1</v>
      </c>
      <c r="F301" s="255" t="s">
        <v>405</v>
      </c>
      <c r="G301" s="252"/>
      <c r="H301" s="256">
        <v>165</v>
      </c>
      <c r="I301" s="257"/>
      <c r="J301" s="252"/>
      <c r="K301" s="252"/>
      <c r="L301" s="258"/>
      <c r="M301" s="259"/>
      <c r="N301" s="260"/>
      <c r="O301" s="260"/>
      <c r="P301" s="260"/>
      <c r="Q301" s="260"/>
      <c r="R301" s="260"/>
      <c r="S301" s="260"/>
      <c r="T301" s="26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2" t="s">
        <v>174</v>
      </c>
      <c r="AU301" s="262" t="s">
        <v>88</v>
      </c>
      <c r="AV301" s="13" t="s">
        <v>88</v>
      </c>
      <c r="AW301" s="13" t="s">
        <v>34</v>
      </c>
      <c r="AX301" s="13" t="s">
        <v>78</v>
      </c>
      <c r="AY301" s="262" t="s">
        <v>146</v>
      </c>
    </row>
    <row r="302" s="14" customFormat="1">
      <c r="A302" s="14"/>
      <c r="B302" s="263"/>
      <c r="C302" s="264"/>
      <c r="D302" s="253" t="s">
        <v>174</v>
      </c>
      <c r="E302" s="265" t="s">
        <v>1</v>
      </c>
      <c r="F302" s="266" t="s">
        <v>201</v>
      </c>
      <c r="G302" s="264"/>
      <c r="H302" s="267">
        <v>165</v>
      </c>
      <c r="I302" s="268"/>
      <c r="J302" s="264"/>
      <c r="K302" s="264"/>
      <c r="L302" s="269"/>
      <c r="M302" s="270"/>
      <c r="N302" s="271"/>
      <c r="O302" s="271"/>
      <c r="P302" s="271"/>
      <c r="Q302" s="271"/>
      <c r="R302" s="271"/>
      <c r="S302" s="271"/>
      <c r="T302" s="27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3" t="s">
        <v>174</v>
      </c>
      <c r="AU302" s="273" t="s">
        <v>88</v>
      </c>
      <c r="AV302" s="14" t="s">
        <v>153</v>
      </c>
      <c r="AW302" s="14" t="s">
        <v>34</v>
      </c>
      <c r="AX302" s="14" t="s">
        <v>86</v>
      </c>
      <c r="AY302" s="273" t="s">
        <v>146</v>
      </c>
    </row>
    <row r="303" s="2" customFormat="1" ht="16.5" customHeight="1">
      <c r="A303" s="39"/>
      <c r="B303" s="40"/>
      <c r="C303" s="237" t="s">
        <v>406</v>
      </c>
      <c r="D303" s="237" t="s">
        <v>149</v>
      </c>
      <c r="E303" s="238" t="s">
        <v>407</v>
      </c>
      <c r="F303" s="239" t="s">
        <v>408</v>
      </c>
      <c r="G303" s="240" t="s">
        <v>197</v>
      </c>
      <c r="H303" s="241">
        <v>400</v>
      </c>
      <c r="I303" s="242"/>
      <c r="J303" s="243">
        <f>ROUND(I303*H303,2)</f>
        <v>0</v>
      </c>
      <c r="K303" s="244"/>
      <c r="L303" s="45"/>
      <c r="M303" s="245" t="s">
        <v>1</v>
      </c>
      <c r="N303" s="246" t="s">
        <v>43</v>
      </c>
      <c r="O303" s="92"/>
      <c r="P303" s="247">
        <f>O303*H303</f>
        <v>0</v>
      </c>
      <c r="Q303" s="247">
        <v>0</v>
      </c>
      <c r="R303" s="247">
        <f>Q303*H303</f>
        <v>0</v>
      </c>
      <c r="S303" s="247">
        <v>0</v>
      </c>
      <c r="T303" s="248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9" t="s">
        <v>229</v>
      </c>
      <c r="AT303" s="249" t="s">
        <v>149</v>
      </c>
      <c r="AU303" s="249" t="s">
        <v>88</v>
      </c>
      <c r="AY303" s="18" t="s">
        <v>146</v>
      </c>
      <c r="BE303" s="250">
        <f>IF(N303="základní",J303,0)</f>
        <v>0</v>
      </c>
      <c r="BF303" s="250">
        <f>IF(N303="snížená",J303,0)</f>
        <v>0</v>
      </c>
      <c r="BG303" s="250">
        <f>IF(N303="zákl. přenesená",J303,0)</f>
        <v>0</v>
      </c>
      <c r="BH303" s="250">
        <f>IF(N303="sníž. přenesená",J303,0)</f>
        <v>0</v>
      </c>
      <c r="BI303" s="250">
        <f>IF(N303="nulová",J303,0)</f>
        <v>0</v>
      </c>
      <c r="BJ303" s="18" t="s">
        <v>86</v>
      </c>
      <c r="BK303" s="250">
        <f>ROUND(I303*H303,2)</f>
        <v>0</v>
      </c>
      <c r="BL303" s="18" t="s">
        <v>229</v>
      </c>
      <c r="BM303" s="249" t="s">
        <v>409</v>
      </c>
    </row>
    <row r="304" s="2" customFormat="1" ht="21.75" customHeight="1">
      <c r="A304" s="39"/>
      <c r="B304" s="40"/>
      <c r="C304" s="295" t="s">
        <v>410</v>
      </c>
      <c r="D304" s="295" t="s">
        <v>270</v>
      </c>
      <c r="E304" s="296" t="s">
        <v>411</v>
      </c>
      <c r="F304" s="297" t="s">
        <v>412</v>
      </c>
      <c r="G304" s="298" t="s">
        <v>197</v>
      </c>
      <c r="H304" s="299">
        <v>440</v>
      </c>
      <c r="I304" s="300"/>
      <c r="J304" s="301">
        <f>ROUND(I304*H304,2)</f>
        <v>0</v>
      </c>
      <c r="K304" s="302"/>
      <c r="L304" s="303"/>
      <c r="M304" s="304" t="s">
        <v>1</v>
      </c>
      <c r="N304" s="305" t="s">
        <v>43</v>
      </c>
      <c r="O304" s="92"/>
      <c r="P304" s="247">
        <f>O304*H304</f>
        <v>0</v>
      </c>
      <c r="Q304" s="247">
        <v>0</v>
      </c>
      <c r="R304" s="247">
        <f>Q304*H304</f>
        <v>0</v>
      </c>
      <c r="S304" s="247">
        <v>0</v>
      </c>
      <c r="T304" s="248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9" t="s">
        <v>315</v>
      </c>
      <c r="AT304" s="249" t="s">
        <v>270</v>
      </c>
      <c r="AU304" s="249" t="s">
        <v>88</v>
      </c>
      <c r="AY304" s="18" t="s">
        <v>146</v>
      </c>
      <c r="BE304" s="250">
        <f>IF(N304="základní",J304,0)</f>
        <v>0</v>
      </c>
      <c r="BF304" s="250">
        <f>IF(N304="snížená",J304,0)</f>
        <v>0</v>
      </c>
      <c r="BG304" s="250">
        <f>IF(N304="zákl. přenesená",J304,0)</f>
        <v>0</v>
      </c>
      <c r="BH304" s="250">
        <f>IF(N304="sníž. přenesená",J304,0)</f>
        <v>0</v>
      </c>
      <c r="BI304" s="250">
        <f>IF(N304="nulová",J304,0)</f>
        <v>0</v>
      </c>
      <c r="BJ304" s="18" t="s">
        <v>86</v>
      </c>
      <c r="BK304" s="250">
        <f>ROUND(I304*H304,2)</f>
        <v>0</v>
      </c>
      <c r="BL304" s="18" t="s">
        <v>229</v>
      </c>
      <c r="BM304" s="249" t="s">
        <v>413</v>
      </c>
    </row>
    <row r="305" s="13" customFormat="1">
      <c r="A305" s="13"/>
      <c r="B305" s="251"/>
      <c r="C305" s="252"/>
      <c r="D305" s="253" t="s">
        <v>174</v>
      </c>
      <c r="E305" s="254" t="s">
        <v>1</v>
      </c>
      <c r="F305" s="255" t="s">
        <v>414</v>
      </c>
      <c r="G305" s="252"/>
      <c r="H305" s="256">
        <v>440</v>
      </c>
      <c r="I305" s="257"/>
      <c r="J305" s="252"/>
      <c r="K305" s="252"/>
      <c r="L305" s="258"/>
      <c r="M305" s="259"/>
      <c r="N305" s="260"/>
      <c r="O305" s="260"/>
      <c r="P305" s="260"/>
      <c r="Q305" s="260"/>
      <c r="R305" s="260"/>
      <c r="S305" s="260"/>
      <c r="T305" s="26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2" t="s">
        <v>174</v>
      </c>
      <c r="AU305" s="262" t="s">
        <v>88</v>
      </c>
      <c r="AV305" s="13" t="s">
        <v>88</v>
      </c>
      <c r="AW305" s="13" t="s">
        <v>34</v>
      </c>
      <c r="AX305" s="13" t="s">
        <v>78</v>
      </c>
      <c r="AY305" s="262" t="s">
        <v>146</v>
      </c>
    </row>
    <row r="306" s="14" customFormat="1">
      <c r="A306" s="14"/>
      <c r="B306" s="263"/>
      <c r="C306" s="264"/>
      <c r="D306" s="253" t="s">
        <v>174</v>
      </c>
      <c r="E306" s="265" t="s">
        <v>1</v>
      </c>
      <c r="F306" s="266" t="s">
        <v>201</v>
      </c>
      <c r="G306" s="264"/>
      <c r="H306" s="267">
        <v>440</v>
      </c>
      <c r="I306" s="268"/>
      <c r="J306" s="264"/>
      <c r="K306" s="264"/>
      <c r="L306" s="269"/>
      <c r="M306" s="270"/>
      <c r="N306" s="271"/>
      <c r="O306" s="271"/>
      <c r="P306" s="271"/>
      <c r="Q306" s="271"/>
      <c r="R306" s="271"/>
      <c r="S306" s="271"/>
      <c r="T306" s="27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3" t="s">
        <v>174</v>
      </c>
      <c r="AU306" s="273" t="s">
        <v>88</v>
      </c>
      <c r="AV306" s="14" t="s">
        <v>153</v>
      </c>
      <c r="AW306" s="14" t="s">
        <v>34</v>
      </c>
      <c r="AX306" s="14" t="s">
        <v>86</v>
      </c>
      <c r="AY306" s="273" t="s">
        <v>146</v>
      </c>
    </row>
    <row r="307" s="12" customFormat="1" ht="22.8" customHeight="1">
      <c r="A307" s="12"/>
      <c r="B307" s="221"/>
      <c r="C307" s="222"/>
      <c r="D307" s="223" t="s">
        <v>77</v>
      </c>
      <c r="E307" s="235" t="s">
        <v>415</v>
      </c>
      <c r="F307" s="235" t="s">
        <v>416</v>
      </c>
      <c r="G307" s="222"/>
      <c r="H307" s="222"/>
      <c r="I307" s="225"/>
      <c r="J307" s="236">
        <f>BK307</f>
        <v>0</v>
      </c>
      <c r="K307" s="222"/>
      <c r="L307" s="227"/>
      <c r="M307" s="228"/>
      <c r="N307" s="229"/>
      <c r="O307" s="229"/>
      <c r="P307" s="230">
        <f>P308</f>
        <v>0</v>
      </c>
      <c r="Q307" s="229"/>
      <c r="R307" s="230">
        <f>R308</f>
        <v>0</v>
      </c>
      <c r="S307" s="229"/>
      <c r="T307" s="231">
        <f>T308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32" t="s">
        <v>88</v>
      </c>
      <c r="AT307" s="233" t="s">
        <v>77</v>
      </c>
      <c r="AU307" s="233" t="s">
        <v>86</v>
      </c>
      <c r="AY307" s="232" t="s">
        <v>146</v>
      </c>
      <c r="BK307" s="234">
        <f>BK308</f>
        <v>0</v>
      </c>
    </row>
    <row r="308" s="2" customFormat="1" ht="21.75" customHeight="1">
      <c r="A308" s="39"/>
      <c r="B308" s="40"/>
      <c r="C308" s="237" t="s">
        <v>417</v>
      </c>
      <c r="D308" s="237" t="s">
        <v>149</v>
      </c>
      <c r="E308" s="238" t="s">
        <v>418</v>
      </c>
      <c r="F308" s="239" t="s">
        <v>419</v>
      </c>
      <c r="G308" s="240" t="s">
        <v>152</v>
      </c>
      <c r="H308" s="241">
        <v>4</v>
      </c>
      <c r="I308" s="242"/>
      <c r="J308" s="243">
        <f>ROUND(I308*H308,2)</f>
        <v>0</v>
      </c>
      <c r="K308" s="244"/>
      <c r="L308" s="45"/>
      <c r="M308" s="245" t="s">
        <v>1</v>
      </c>
      <c r="N308" s="246" t="s">
        <v>43</v>
      </c>
      <c r="O308" s="92"/>
      <c r="P308" s="247">
        <f>O308*H308</f>
        <v>0</v>
      </c>
      <c r="Q308" s="247">
        <v>0</v>
      </c>
      <c r="R308" s="247">
        <f>Q308*H308</f>
        <v>0</v>
      </c>
      <c r="S308" s="247">
        <v>0</v>
      </c>
      <c r="T308" s="248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9" t="s">
        <v>229</v>
      </c>
      <c r="AT308" s="249" t="s">
        <v>149</v>
      </c>
      <c r="AU308" s="249" t="s">
        <v>88</v>
      </c>
      <c r="AY308" s="18" t="s">
        <v>146</v>
      </c>
      <c r="BE308" s="250">
        <f>IF(N308="základní",J308,0)</f>
        <v>0</v>
      </c>
      <c r="BF308" s="250">
        <f>IF(N308="snížená",J308,0)</f>
        <v>0</v>
      </c>
      <c r="BG308" s="250">
        <f>IF(N308="zákl. přenesená",J308,0)</f>
        <v>0</v>
      </c>
      <c r="BH308" s="250">
        <f>IF(N308="sníž. přenesená",J308,0)</f>
        <v>0</v>
      </c>
      <c r="BI308" s="250">
        <f>IF(N308="nulová",J308,0)</f>
        <v>0</v>
      </c>
      <c r="BJ308" s="18" t="s">
        <v>86</v>
      </c>
      <c r="BK308" s="250">
        <f>ROUND(I308*H308,2)</f>
        <v>0</v>
      </c>
      <c r="BL308" s="18" t="s">
        <v>229</v>
      </c>
      <c r="BM308" s="249" t="s">
        <v>420</v>
      </c>
    </row>
    <row r="309" s="12" customFormat="1" ht="22.8" customHeight="1">
      <c r="A309" s="12"/>
      <c r="B309" s="221"/>
      <c r="C309" s="222"/>
      <c r="D309" s="223" t="s">
        <v>77</v>
      </c>
      <c r="E309" s="235" t="s">
        <v>421</v>
      </c>
      <c r="F309" s="235" t="s">
        <v>422</v>
      </c>
      <c r="G309" s="222"/>
      <c r="H309" s="222"/>
      <c r="I309" s="225"/>
      <c r="J309" s="236">
        <f>BK309</f>
        <v>0</v>
      </c>
      <c r="K309" s="222"/>
      <c r="L309" s="227"/>
      <c r="M309" s="228"/>
      <c r="N309" s="229"/>
      <c r="O309" s="229"/>
      <c r="P309" s="230">
        <f>SUM(P310:P324)</f>
        <v>0</v>
      </c>
      <c r="Q309" s="229"/>
      <c r="R309" s="230">
        <f>SUM(R310:R324)</f>
        <v>0.053816000000000003</v>
      </c>
      <c r="S309" s="229"/>
      <c r="T309" s="231">
        <f>SUM(T310:T324)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32" t="s">
        <v>88</v>
      </c>
      <c r="AT309" s="233" t="s">
        <v>77</v>
      </c>
      <c r="AU309" s="233" t="s">
        <v>86</v>
      </c>
      <c r="AY309" s="232" t="s">
        <v>146</v>
      </c>
      <c r="BK309" s="234">
        <f>SUM(BK310:BK324)</f>
        <v>0</v>
      </c>
    </row>
    <row r="310" s="2" customFormat="1" ht="16.5" customHeight="1">
      <c r="A310" s="39"/>
      <c r="B310" s="40"/>
      <c r="C310" s="237" t="s">
        <v>423</v>
      </c>
      <c r="D310" s="237" t="s">
        <v>149</v>
      </c>
      <c r="E310" s="238" t="s">
        <v>424</v>
      </c>
      <c r="F310" s="239" t="s">
        <v>425</v>
      </c>
      <c r="G310" s="240" t="s">
        <v>197</v>
      </c>
      <c r="H310" s="241">
        <v>24.800000000000001</v>
      </c>
      <c r="I310" s="242"/>
      <c r="J310" s="243">
        <f>ROUND(I310*H310,2)</f>
        <v>0</v>
      </c>
      <c r="K310" s="244"/>
      <c r="L310" s="45"/>
      <c r="M310" s="245" t="s">
        <v>1</v>
      </c>
      <c r="N310" s="246" t="s">
        <v>43</v>
      </c>
      <c r="O310" s="92"/>
      <c r="P310" s="247">
        <f>O310*H310</f>
        <v>0</v>
      </c>
      <c r="Q310" s="247">
        <v>0</v>
      </c>
      <c r="R310" s="247">
        <f>Q310*H310</f>
        <v>0</v>
      </c>
      <c r="S310" s="247">
        <v>0</v>
      </c>
      <c r="T310" s="248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9" t="s">
        <v>229</v>
      </c>
      <c r="AT310" s="249" t="s">
        <v>149</v>
      </c>
      <c r="AU310" s="249" t="s">
        <v>88</v>
      </c>
      <c r="AY310" s="18" t="s">
        <v>146</v>
      </c>
      <c r="BE310" s="250">
        <f>IF(N310="základní",J310,0)</f>
        <v>0</v>
      </c>
      <c r="BF310" s="250">
        <f>IF(N310="snížená",J310,0)</f>
        <v>0</v>
      </c>
      <c r="BG310" s="250">
        <f>IF(N310="zákl. přenesená",J310,0)</f>
        <v>0</v>
      </c>
      <c r="BH310" s="250">
        <f>IF(N310="sníž. přenesená",J310,0)</f>
        <v>0</v>
      </c>
      <c r="BI310" s="250">
        <f>IF(N310="nulová",J310,0)</f>
        <v>0</v>
      </c>
      <c r="BJ310" s="18" t="s">
        <v>86</v>
      </c>
      <c r="BK310" s="250">
        <f>ROUND(I310*H310,2)</f>
        <v>0</v>
      </c>
      <c r="BL310" s="18" t="s">
        <v>229</v>
      </c>
      <c r="BM310" s="249" t="s">
        <v>426</v>
      </c>
    </row>
    <row r="311" s="13" customFormat="1">
      <c r="A311" s="13"/>
      <c r="B311" s="251"/>
      <c r="C311" s="252"/>
      <c r="D311" s="253" t="s">
        <v>174</v>
      </c>
      <c r="E311" s="254" t="s">
        <v>1</v>
      </c>
      <c r="F311" s="255" t="s">
        <v>427</v>
      </c>
      <c r="G311" s="252"/>
      <c r="H311" s="256">
        <v>24.800000000000001</v>
      </c>
      <c r="I311" s="257"/>
      <c r="J311" s="252"/>
      <c r="K311" s="252"/>
      <c r="L311" s="258"/>
      <c r="M311" s="259"/>
      <c r="N311" s="260"/>
      <c r="O311" s="260"/>
      <c r="P311" s="260"/>
      <c r="Q311" s="260"/>
      <c r="R311" s="260"/>
      <c r="S311" s="260"/>
      <c r="T311" s="26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2" t="s">
        <v>174</v>
      </c>
      <c r="AU311" s="262" t="s">
        <v>88</v>
      </c>
      <c r="AV311" s="13" t="s">
        <v>88</v>
      </c>
      <c r="AW311" s="13" t="s">
        <v>34</v>
      </c>
      <c r="AX311" s="13" t="s">
        <v>78</v>
      </c>
      <c r="AY311" s="262" t="s">
        <v>146</v>
      </c>
    </row>
    <row r="312" s="14" customFormat="1">
      <c r="A312" s="14"/>
      <c r="B312" s="263"/>
      <c r="C312" s="264"/>
      <c r="D312" s="253" t="s">
        <v>174</v>
      </c>
      <c r="E312" s="265" t="s">
        <v>1</v>
      </c>
      <c r="F312" s="266" t="s">
        <v>201</v>
      </c>
      <c r="G312" s="264"/>
      <c r="H312" s="267">
        <v>24.800000000000001</v>
      </c>
      <c r="I312" s="268"/>
      <c r="J312" s="264"/>
      <c r="K312" s="264"/>
      <c r="L312" s="269"/>
      <c r="M312" s="270"/>
      <c r="N312" s="271"/>
      <c r="O312" s="271"/>
      <c r="P312" s="271"/>
      <c r="Q312" s="271"/>
      <c r="R312" s="271"/>
      <c r="S312" s="271"/>
      <c r="T312" s="27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3" t="s">
        <v>174</v>
      </c>
      <c r="AU312" s="273" t="s">
        <v>88</v>
      </c>
      <c r="AV312" s="14" t="s">
        <v>153</v>
      </c>
      <c r="AW312" s="14" t="s">
        <v>34</v>
      </c>
      <c r="AX312" s="14" t="s">
        <v>86</v>
      </c>
      <c r="AY312" s="273" t="s">
        <v>146</v>
      </c>
    </row>
    <row r="313" s="2" customFormat="1" ht="33" customHeight="1">
      <c r="A313" s="39"/>
      <c r="B313" s="40"/>
      <c r="C313" s="237" t="s">
        <v>428</v>
      </c>
      <c r="D313" s="237" t="s">
        <v>149</v>
      </c>
      <c r="E313" s="238" t="s">
        <v>429</v>
      </c>
      <c r="F313" s="239" t="s">
        <v>430</v>
      </c>
      <c r="G313" s="240" t="s">
        <v>197</v>
      </c>
      <c r="H313" s="241">
        <v>20.199999999999999</v>
      </c>
      <c r="I313" s="242"/>
      <c r="J313" s="243">
        <f>ROUND(I313*H313,2)</f>
        <v>0</v>
      </c>
      <c r="K313" s="244"/>
      <c r="L313" s="45"/>
      <c r="M313" s="245" t="s">
        <v>1</v>
      </c>
      <c r="N313" s="246" t="s">
        <v>43</v>
      </c>
      <c r="O313" s="92"/>
      <c r="P313" s="247">
        <f>O313*H313</f>
        <v>0</v>
      </c>
      <c r="Q313" s="247">
        <v>0</v>
      </c>
      <c r="R313" s="247">
        <f>Q313*H313</f>
        <v>0</v>
      </c>
      <c r="S313" s="247">
        <v>0</v>
      </c>
      <c r="T313" s="248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9" t="s">
        <v>229</v>
      </c>
      <c r="AT313" s="249" t="s">
        <v>149</v>
      </c>
      <c r="AU313" s="249" t="s">
        <v>88</v>
      </c>
      <c r="AY313" s="18" t="s">
        <v>146</v>
      </c>
      <c r="BE313" s="250">
        <f>IF(N313="základní",J313,0)</f>
        <v>0</v>
      </c>
      <c r="BF313" s="250">
        <f>IF(N313="snížená",J313,0)</f>
        <v>0</v>
      </c>
      <c r="BG313" s="250">
        <f>IF(N313="zákl. přenesená",J313,0)</f>
        <v>0</v>
      </c>
      <c r="BH313" s="250">
        <f>IF(N313="sníž. přenesená",J313,0)</f>
        <v>0</v>
      </c>
      <c r="BI313" s="250">
        <f>IF(N313="nulová",J313,0)</f>
        <v>0</v>
      </c>
      <c r="BJ313" s="18" t="s">
        <v>86</v>
      </c>
      <c r="BK313" s="250">
        <f>ROUND(I313*H313,2)</f>
        <v>0</v>
      </c>
      <c r="BL313" s="18" t="s">
        <v>229</v>
      </c>
      <c r="BM313" s="249" t="s">
        <v>431</v>
      </c>
    </row>
    <row r="314" s="15" customFormat="1">
      <c r="A314" s="15"/>
      <c r="B314" s="274"/>
      <c r="C314" s="275"/>
      <c r="D314" s="253" t="s">
        <v>174</v>
      </c>
      <c r="E314" s="276" t="s">
        <v>1</v>
      </c>
      <c r="F314" s="277" t="s">
        <v>224</v>
      </c>
      <c r="G314" s="275"/>
      <c r="H314" s="276" t="s">
        <v>1</v>
      </c>
      <c r="I314" s="278"/>
      <c r="J314" s="275"/>
      <c r="K314" s="275"/>
      <c r="L314" s="279"/>
      <c r="M314" s="280"/>
      <c r="N314" s="281"/>
      <c r="O314" s="281"/>
      <c r="P314" s="281"/>
      <c r="Q314" s="281"/>
      <c r="R314" s="281"/>
      <c r="S314" s="281"/>
      <c r="T314" s="282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83" t="s">
        <v>174</v>
      </c>
      <c r="AU314" s="283" t="s">
        <v>88</v>
      </c>
      <c r="AV314" s="15" t="s">
        <v>86</v>
      </c>
      <c r="AW314" s="15" t="s">
        <v>34</v>
      </c>
      <c r="AX314" s="15" t="s">
        <v>78</v>
      </c>
      <c r="AY314" s="283" t="s">
        <v>146</v>
      </c>
    </row>
    <row r="315" s="13" customFormat="1">
      <c r="A315" s="13"/>
      <c r="B315" s="251"/>
      <c r="C315" s="252"/>
      <c r="D315" s="253" t="s">
        <v>174</v>
      </c>
      <c r="E315" s="254" t="s">
        <v>1</v>
      </c>
      <c r="F315" s="255" t="s">
        <v>225</v>
      </c>
      <c r="G315" s="252"/>
      <c r="H315" s="256">
        <v>2.3999999999999999</v>
      </c>
      <c r="I315" s="257"/>
      <c r="J315" s="252"/>
      <c r="K315" s="252"/>
      <c r="L315" s="258"/>
      <c r="M315" s="259"/>
      <c r="N315" s="260"/>
      <c r="O315" s="260"/>
      <c r="P315" s="260"/>
      <c r="Q315" s="260"/>
      <c r="R315" s="260"/>
      <c r="S315" s="260"/>
      <c r="T315" s="26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2" t="s">
        <v>174</v>
      </c>
      <c r="AU315" s="262" t="s">
        <v>88</v>
      </c>
      <c r="AV315" s="13" t="s">
        <v>88</v>
      </c>
      <c r="AW315" s="13" t="s">
        <v>34</v>
      </c>
      <c r="AX315" s="13" t="s">
        <v>78</v>
      </c>
      <c r="AY315" s="262" t="s">
        <v>146</v>
      </c>
    </row>
    <row r="316" s="13" customFormat="1">
      <c r="A316" s="13"/>
      <c r="B316" s="251"/>
      <c r="C316" s="252"/>
      <c r="D316" s="253" t="s">
        <v>174</v>
      </c>
      <c r="E316" s="254" t="s">
        <v>1</v>
      </c>
      <c r="F316" s="255" t="s">
        <v>226</v>
      </c>
      <c r="G316" s="252"/>
      <c r="H316" s="256">
        <v>6</v>
      </c>
      <c r="I316" s="257"/>
      <c r="J316" s="252"/>
      <c r="K316" s="252"/>
      <c r="L316" s="258"/>
      <c r="M316" s="259"/>
      <c r="N316" s="260"/>
      <c r="O316" s="260"/>
      <c r="P316" s="260"/>
      <c r="Q316" s="260"/>
      <c r="R316" s="260"/>
      <c r="S316" s="260"/>
      <c r="T316" s="26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2" t="s">
        <v>174</v>
      </c>
      <c r="AU316" s="262" t="s">
        <v>88</v>
      </c>
      <c r="AV316" s="13" t="s">
        <v>88</v>
      </c>
      <c r="AW316" s="13" t="s">
        <v>34</v>
      </c>
      <c r="AX316" s="13" t="s">
        <v>78</v>
      </c>
      <c r="AY316" s="262" t="s">
        <v>146</v>
      </c>
    </row>
    <row r="317" s="13" customFormat="1">
      <c r="A317" s="13"/>
      <c r="B317" s="251"/>
      <c r="C317" s="252"/>
      <c r="D317" s="253" t="s">
        <v>174</v>
      </c>
      <c r="E317" s="254" t="s">
        <v>1</v>
      </c>
      <c r="F317" s="255" t="s">
        <v>207</v>
      </c>
      <c r="G317" s="252"/>
      <c r="H317" s="256">
        <v>2.3999999999999999</v>
      </c>
      <c r="I317" s="257"/>
      <c r="J317" s="252"/>
      <c r="K317" s="252"/>
      <c r="L317" s="258"/>
      <c r="M317" s="259"/>
      <c r="N317" s="260"/>
      <c r="O317" s="260"/>
      <c r="P317" s="260"/>
      <c r="Q317" s="260"/>
      <c r="R317" s="260"/>
      <c r="S317" s="260"/>
      <c r="T317" s="26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2" t="s">
        <v>174</v>
      </c>
      <c r="AU317" s="262" t="s">
        <v>88</v>
      </c>
      <c r="AV317" s="13" t="s">
        <v>88</v>
      </c>
      <c r="AW317" s="13" t="s">
        <v>34</v>
      </c>
      <c r="AX317" s="13" t="s">
        <v>78</v>
      </c>
      <c r="AY317" s="262" t="s">
        <v>146</v>
      </c>
    </row>
    <row r="318" s="13" customFormat="1">
      <c r="A318" s="13"/>
      <c r="B318" s="251"/>
      <c r="C318" s="252"/>
      <c r="D318" s="253" t="s">
        <v>174</v>
      </c>
      <c r="E318" s="254" t="s">
        <v>1</v>
      </c>
      <c r="F318" s="255" t="s">
        <v>227</v>
      </c>
      <c r="G318" s="252"/>
      <c r="H318" s="256">
        <v>1.3999999999999999</v>
      </c>
      <c r="I318" s="257"/>
      <c r="J318" s="252"/>
      <c r="K318" s="252"/>
      <c r="L318" s="258"/>
      <c r="M318" s="259"/>
      <c r="N318" s="260"/>
      <c r="O318" s="260"/>
      <c r="P318" s="260"/>
      <c r="Q318" s="260"/>
      <c r="R318" s="260"/>
      <c r="S318" s="260"/>
      <c r="T318" s="26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2" t="s">
        <v>174</v>
      </c>
      <c r="AU318" s="262" t="s">
        <v>88</v>
      </c>
      <c r="AV318" s="13" t="s">
        <v>88</v>
      </c>
      <c r="AW318" s="13" t="s">
        <v>34</v>
      </c>
      <c r="AX318" s="13" t="s">
        <v>78</v>
      </c>
      <c r="AY318" s="262" t="s">
        <v>146</v>
      </c>
    </row>
    <row r="319" s="13" customFormat="1">
      <c r="A319" s="13"/>
      <c r="B319" s="251"/>
      <c r="C319" s="252"/>
      <c r="D319" s="253" t="s">
        <v>174</v>
      </c>
      <c r="E319" s="254" t="s">
        <v>1</v>
      </c>
      <c r="F319" s="255" t="s">
        <v>207</v>
      </c>
      <c r="G319" s="252"/>
      <c r="H319" s="256">
        <v>2.3999999999999999</v>
      </c>
      <c r="I319" s="257"/>
      <c r="J319" s="252"/>
      <c r="K319" s="252"/>
      <c r="L319" s="258"/>
      <c r="M319" s="259"/>
      <c r="N319" s="260"/>
      <c r="O319" s="260"/>
      <c r="P319" s="260"/>
      <c r="Q319" s="260"/>
      <c r="R319" s="260"/>
      <c r="S319" s="260"/>
      <c r="T319" s="26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2" t="s">
        <v>174</v>
      </c>
      <c r="AU319" s="262" t="s">
        <v>88</v>
      </c>
      <c r="AV319" s="13" t="s">
        <v>88</v>
      </c>
      <c r="AW319" s="13" t="s">
        <v>34</v>
      </c>
      <c r="AX319" s="13" t="s">
        <v>78</v>
      </c>
      <c r="AY319" s="262" t="s">
        <v>146</v>
      </c>
    </row>
    <row r="320" s="13" customFormat="1">
      <c r="A320" s="13"/>
      <c r="B320" s="251"/>
      <c r="C320" s="252"/>
      <c r="D320" s="253" t="s">
        <v>174</v>
      </c>
      <c r="E320" s="254" t="s">
        <v>1</v>
      </c>
      <c r="F320" s="255" t="s">
        <v>210</v>
      </c>
      <c r="G320" s="252"/>
      <c r="H320" s="256">
        <v>2</v>
      </c>
      <c r="I320" s="257"/>
      <c r="J320" s="252"/>
      <c r="K320" s="252"/>
      <c r="L320" s="258"/>
      <c r="M320" s="259"/>
      <c r="N320" s="260"/>
      <c r="O320" s="260"/>
      <c r="P320" s="260"/>
      <c r="Q320" s="260"/>
      <c r="R320" s="260"/>
      <c r="S320" s="260"/>
      <c r="T320" s="26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2" t="s">
        <v>174</v>
      </c>
      <c r="AU320" s="262" t="s">
        <v>88</v>
      </c>
      <c r="AV320" s="13" t="s">
        <v>88</v>
      </c>
      <c r="AW320" s="13" t="s">
        <v>34</v>
      </c>
      <c r="AX320" s="13" t="s">
        <v>78</v>
      </c>
      <c r="AY320" s="262" t="s">
        <v>146</v>
      </c>
    </row>
    <row r="321" s="13" customFormat="1">
      <c r="A321" s="13"/>
      <c r="B321" s="251"/>
      <c r="C321" s="252"/>
      <c r="D321" s="253" t="s">
        <v>174</v>
      </c>
      <c r="E321" s="254" t="s">
        <v>1</v>
      </c>
      <c r="F321" s="255" t="s">
        <v>228</v>
      </c>
      <c r="G321" s="252"/>
      <c r="H321" s="256">
        <v>3.6000000000000001</v>
      </c>
      <c r="I321" s="257"/>
      <c r="J321" s="252"/>
      <c r="K321" s="252"/>
      <c r="L321" s="258"/>
      <c r="M321" s="259"/>
      <c r="N321" s="260"/>
      <c r="O321" s="260"/>
      <c r="P321" s="260"/>
      <c r="Q321" s="260"/>
      <c r="R321" s="260"/>
      <c r="S321" s="260"/>
      <c r="T321" s="26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2" t="s">
        <v>174</v>
      </c>
      <c r="AU321" s="262" t="s">
        <v>88</v>
      </c>
      <c r="AV321" s="13" t="s">
        <v>88</v>
      </c>
      <c r="AW321" s="13" t="s">
        <v>34</v>
      </c>
      <c r="AX321" s="13" t="s">
        <v>78</v>
      </c>
      <c r="AY321" s="262" t="s">
        <v>146</v>
      </c>
    </row>
    <row r="322" s="14" customFormat="1">
      <c r="A322" s="14"/>
      <c r="B322" s="263"/>
      <c r="C322" s="264"/>
      <c r="D322" s="253" t="s">
        <v>174</v>
      </c>
      <c r="E322" s="265" t="s">
        <v>1</v>
      </c>
      <c r="F322" s="266" t="s">
        <v>201</v>
      </c>
      <c r="G322" s="264"/>
      <c r="H322" s="267">
        <v>20.200000000000003</v>
      </c>
      <c r="I322" s="268"/>
      <c r="J322" s="264"/>
      <c r="K322" s="264"/>
      <c r="L322" s="269"/>
      <c r="M322" s="270"/>
      <c r="N322" s="271"/>
      <c r="O322" s="271"/>
      <c r="P322" s="271"/>
      <c r="Q322" s="271"/>
      <c r="R322" s="271"/>
      <c r="S322" s="271"/>
      <c r="T322" s="27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3" t="s">
        <v>174</v>
      </c>
      <c r="AU322" s="273" t="s">
        <v>88</v>
      </c>
      <c r="AV322" s="14" t="s">
        <v>153</v>
      </c>
      <c r="AW322" s="14" t="s">
        <v>34</v>
      </c>
      <c r="AX322" s="14" t="s">
        <v>86</v>
      </c>
      <c r="AY322" s="273" t="s">
        <v>146</v>
      </c>
    </row>
    <row r="323" s="2" customFormat="1" ht="21.75" customHeight="1">
      <c r="A323" s="39"/>
      <c r="B323" s="40"/>
      <c r="C323" s="237" t="s">
        <v>432</v>
      </c>
      <c r="D323" s="237" t="s">
        <v>149</v>
      </c>
      <c r="E323" s="238" t="s">
        <v>433</v>
      </c>
      <c r="F323" s="239" t="s">
        <v>434</v>
      </c>
      <c r="G323" s="240" t="s">
        <v>197</v>
      </c>
      <c r="H323" s="241">
        <v>24.800000000000001</v>
      </c>
      <c r="I323" s="242"/>
      <c r="J323" s="243">
        <f>ROUND(I323*H323,2)</f>
        <v>0</v>
      </c>
      <c r="K323" s="244"/>
      <c r="L323" s="45"/>
      <c r="M323" s="245" t="s">
        <v>1</v>
      </c>
      <c r="N323" s="246" t="s">
        <v>43</v>
      </c>
      <c r="O323" s="92"/>
      <c r="P323" s="247">
        <f>O323*H323</f>
        <v>0</v>
      </c>
      <c r="Q323" s="247">
        <v>0.0021700000000000001</v>
      </c>
      <c r="R323" s="247">
        <f>Q323*H323</f>
        <v>0.053816000000000003</v>
      </c>
      <c r="S323" s="247">
        <v>0</v>
      </c>
      <c r="T323" s="248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9" t="s">
        <v>229</v>
      </c>
      <c r="AT323" s="249" t="s">
        <v>149</v>
      </c>
      <c r="AU323" s="249" t="s">
        <v>88</v>
      </c>
      <c r="AY323" s="18" t="s">
        <v>146</v>
      </c>
      <c r="BE323" s="250">
        <f>IF(N323="základní",J323,0)</f>
        <v>0</v>
      </c>
      <c r="BF323" s="250">
        <f>IF(N323="snížená",J323,0)</f>
        <v>0</v>
      </c>
      <c r="BG323" s="250">
        <f>IF(N323="zákl. přenesená",J323,0)</f>
        <v>0</v>
      </c>
      <c r="BH323" s="250">
        <f>IF(N323="sníž. přenesená",J323,0)</f>
        <v>0</v>
      </c>
      <c r="BI323" s="250">
        <f>IF(N323="nulová",J323,0)</f>
        <v>0</v>
      </c>
      <c r="BJ323" s="18" t="s">
        <v>86</v>
      </c>
      <c r="BK323" s="250">
        <f>ROUND(I323*H323,2)</f>
        <v>0</v>
      </c>
      <c r="BL323" s="18" t="s">
        <v>229</v>
      </c>
      <c r="BM323" s="249" t="s">
        <v>435</v>
      </c>
    </row>
    <row r="324" s="2" customFormat="1" ht="21.75" customHeight="1">
      <c r="A324" s="39"/>
      <c r="B324" s="40"/>
      <c r="C324" s="237" t="s">
        <v>436</v>
      </c>
      <c r="D324" s="237" t="s">
        <v>149</v>
      </c>
      <c r="E324" s="238" t="s">
        <v>437</v>
      </c>
      <c r="F324" s="239" t="s">
        <v>438</v>
      </c>
      <c r="G324" s="240" t="s">
        <v>439</v>
      </c>
      <c r="H324" s="306"/>
      <c r="I324" s="242"/>
      <c r="J324" s="243">
        <f>ROUND(I324*H324,2)</f>
        <v>0</v>
      </c>
      <c r="K324" s="244"/>
      <c r="L324" s="45"/>
      <c r="M324" s="245" t="s">
        <v>1</v>
      </c>
      <c r="N324" s="246" t="s">
        <v>43</v>
      </c>
      <c r="O324" s="92"/>
      <c r="P324" s="247">
        <f>O324*H324</f>
        <v>0</v>
      </c>
      <c r="Q324" s="247">
        <v>0</v>
      </c>
      <c r="R324" s="247">
        <f>Q324*H324</f>
        <v>0</v>
      </c>
      <c r="S324" s="247">
        <v>0</v>
      </c>
      <c r="T324" s="248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9" t="s">
        <v>229</v>
      </c>
      <c r="AT324" s="249" t="s">
        <v>149</v>
      </c>
      <c r="AU324" s="249" t="s">
        <v>88</v>
      </c>
      <c r="AY324" s="18" t="s">
        <v>146</v>
      </c>
      <c r="BE324" s="250">
        <f>IF(N324="základní",J324,0)</f>
        <v>0</v>
      </c>
      <c r="BF324" s="250">
        <f>IF(N324="snížená",J324,0)</f>
        <v>0</v>
      </c>
      <c r="BG324" s="250">
        <f>IF(N324="zákl. přenesená",J324,0)</f>
        <v>0</v>
      </c>
      <c r="BH324" s="250">
        <f>IF(N324="sníž. přenesená",J324,0)</f>
        <v>0</v>
      </c>
      <c r="BI324" s="250">
        <f>IF(N324="nulová",J324,0)</f>
        <v>0</v>
      </c>
      <c r="BJ324" s="18" t="s">
        <v>86</v>
      </c>
      <c r="BK324" s="250">
        <f>ROUND(I324*H324,2)</f>
        <v>0</v>
      </c>
      <c r="BL324" s="18" t="s">
        <v>229</v>
      </c>
      <c r="BM324" s="249" t="s">
        <v>440</v>
      </c>
    </row>
    <row r="325" s="12" customFormat="1" ht="22.8" customHeight="1">
      <c r="A325" s="12"/>
      <c r="B325" s="221"/>
      <c r="C325" s="222"/>
      <c r="D325" s="223" t="s">
        <v>77</v>
      </c>
      <c r="E325" s="235" t="s">
        <v>441</v>
      </c>
      <c r="F325" s="235" t="s">
        <v>442</v>
      </c>
      <c r="G325" s="222"/>
      <c r="H325" s="222"/>
      <c r="I325" s="225"/>
      <c r="J325" s="236">
        <f>BK325</f>
        <v>0</v>
      </c>
      <c r="K325" s="222"/>
      <c r="L325" s="227"/>
      <c r="M325" s="228"/>
      <c r="N325" s="229"/>
      <c r="O325" s="229"/>
      <c r="P325" s="230">
        <f>SUM(P326:P330)</f>
        <v>0</v>
      </c>
      <c r="Q325" s="229"/>
      <c r="R325" s="230">
        <f>SUM(R326:R330)</f>
        <v>0</v>
      </c>
      <c r="S325" s="229"/>
      <c r="T325" s="231">
        <f>SUM(T326:T330)</f>
        <v>1.5397460000000001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32" t="s">
        <v>88</v>
      </c>
      <c r="AT325" s="233" t="s">
        <v>77</v>
      </c>
      <c r="AU325" s="233" t="s">
        <v>86</v>
      </c>
      <c r="AY325" s="232" t="s">
        <v>146</v>
      </c>
      <c r="BK325" s="234">
        <f>SUM(BK326:BK330)</f>
        <v>0</v>
      </c>
    </row>
    <row r="326" s="2" customFormat="1" ht="16.5" customHeight="1">
      <c r="A326" s="39"/>
      <c r="B326" s="40"/>
      <c r="C326" s="237" t="s">
        <v>443</v>
      </c>
      <c r="D326" s="237" t="s">
        <v>149</v>
      </c>
      <c r="E326" s="238" t="s">
        <v>444</v>
      </c>
      <c r="F326" s="239" t="s">
        <v>445</v>
      </c>
      <c r="G326" s="240" t="s">
        <v>162</v>
      </c>
      <c r="H326" s="241">
        <v>77.700000000000003</v>
      </c>
      <c r="I326" s="242"/>
      <c r="J326" s="243">
        <f>ROUND(I326*H326,2)</f>
        <v>0</v>
      </c>
      <c r="K326" s="244"/>
      <c r="L326" s="45"/>
      <c r="M326" s="245" t="s">
        <v>1</v>
      </c>
      <c r="N326" s="246" t="s">
        <v>43</v>
      </c>
      <c r="O326" s="92"/>
      <c r="P326" s="247">
        <f>O326*H326</f>
        <v>0</v>
      </c>
      <c r="Q326" s="247">
        <v>0</v>
      </c>
      <c r="R326" s="247">
        <f>Q326*H326</f>
        <v>0</v>
      </c>
      <c r="S326" s="247">
        <v>0.01098</v>
      </c>
      <c r="T326" s="248">
        <f>S326*H326</f>
        <v>0.85314600000000007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9" t="s">
        <v>229</v>
      </c>
      <c r="AT326" s="249" t="s">
        <v>149</v>
      </c>
      <c r="AU326" s="249" t="s">
        <v>88</v>
      </c>
      <c r="AY326" s="18" t="s">
        <v>146</v>
      </c>
      <c r="BE326" s="250">
        <f>IF(N326="základní",J326,0)</f>
        <v>0</v>
      </c>
      <c r="BF326" s="250">
        <f>IF(N326="snížená",J326,0)</f>
        <v>0</v>
      </c>
      <c r="BG326" s="250">
        <f>IF(N326="zákl. přenesená",J326,0)</f>
        <v>0</v>
      </c>
      <c r="BH326" s="250">
        <f>IF(N326="sníž. přenesená",J326,0)</f>
        <v>0</v>
      </c>
      <c r="BI326" s="250">
        <f>IF(N326="nulová",J326,0)</f>
        <v>0</v>
      </c>
      <c r="BJ326" s="18" t="s">
        <v>86</v>
      </c>
      <c r="BK326" s="250">
        <f>ROUND(I326*H326,2)</f>
        <v>0</v>
      </c>
      <c r="BL326" s="18" t="s">
        <v>229</v>
      </c>
      <c r="BM326" s="249" t="s">
        <v>446</v>
      </c>
    </row>
    <row r="327" s="13" customFormat="1">
      <c r="A327" s="13"/>
      <c r="B327" s="251"/>
      <c r="C327" s="252"/>
      <c r="D327" s="253" t="s">
        <v>174</v>
      </c>
      <c r="E327" s="254" t="s">
        <v>1</v>
      </c>
      <c r="F327" s="255" t="s">
        <v>447</v>
      </c>
      <c r="G327" s="252"/>
      <c r="H327" s="256">
        <v>77.700000000000003</v>
      </c>
      <c r="I327" s="257"/>
      <c r="J327" s="252"/>
      <c r="K327" s="252"/>
      <c r="L327" s="258"/>
      <c r="M327" s="259"/>
      <c r="N327" s="260"/>
      <c r="O327" s="260"/>
      <c r="P327" s="260"/>
      <c r="Q327" s="260"/>
      <c r="R327" s="260"/>
      <c r="S327" s="260"/>
      <c r="T327" s="26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2" t="s">
        <v>174</v>
      </c>
      <c r="AU327" s="262" t="s">
        <v>88</v>
      </c>
      <c r="AV327" s="13" t="s">
        <v>88</v>
      </c>
      <c r="AW327" s="13" t="s">
        <v>34</v>
      </c>
      <c r="AX327" s="13" t="s">
        <v>86</v>
      </c>
      <c r="AY327" s="262" t="s">
        <v>146</v>
      </c>
    </row>
    <row r="328" s="2" customFormat="1" ht="21.75" customHeight="1">
      <c r="A328" s="39"/>
      <c r="B328" s="40"/>
      <c r="C328" s="237" t="s">
        <v>448</v>
      </c>
      <c r="D328" s="237" t="s">
        <v>149</v>
      </c>
      <c r="E328" s="238" t="s">
        <v>449</v>
      </c>
      <c r="F328" s="239" t="s">
        <v>450</v>
      </c>
      <c r="G328" s="240" t="s">
        <v>162</v>
      </c>
      <c r="H328" s="241">
        <v>77.700000000000003</v>
      </c>
      <c r="I328" s="242"/>
      <c r="J328" s="243">
        <f>ROUND(I328*H328,2)</f>
        <v>0</v>
      </c>
      <c r="K328" s="244"/>
      <c r="L328" s="45"/>
      <c r="M328" s="245" t="s">
        <v>1</v>
      </c>
      <c r="N328" s="246" t="s">
        <v>43</v>
      </c>
      <c r="O328" s="92"/>
      <c r="P328" s="247">
        <f>O328*H328</f>
        <v>0</v>
      </c>
      <c r="Q328" s="247">
        <v>0</v>
      </c>
      <c r="R328" s="247">
        <f>Q328*H328</f>
        <v>0</v>
      </c>
      <c r="S328" s="247">
        <v>0.0080000000000000002</v>
      </c>
      <c r="T328" s="248">
        <f>S328*H328</f>
        <v>0.62160000000000004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9" t="s">
        <v>229</v>
      </c>
      <c r="AT328" s="249" t="s">
        <v>149</v>
      </c>
      <c r="AU328" s="249" t="s">
        <v>88</v>
      </c>
      <c r="AY328" s="18" t="s">
        <v>146</v>
      </c>
      <c r="BE328" s="250">
        <f>IF(N328="základní",J328,0)</f>
        <v>0</v>
      </c>
      <c r="BF328" s="250">
        <f>IF(N328="snížená",J328,0)</f>
        <v>0</v>
      </c>
      <c r="BG328" s="250">
        <f>IF(N328="zákl. přenesená",J328,0)</f>
        <v>0</v>
      </c>
      <c r="BH328" s="250">
        <f>IF(N328="sníž. přenesená",J328,0)</f>
        <v>0</v>
      </c>
      <c r="BI328" s="250">
        <f>IF(N328="nulová",J328,0)</f>
        <v>0</v>
      </c>
      <c r="BJ328" s="18" t="s">
        <v>86</v>
      </c>
      <c r="BK328" s="250">
        <f>ROUND(I328*H328,2)</f>
        <v>0</v>
      </c>
      <c r="BL328" s="18" t="s">
        <v>229</v>
      </c>
      <c r="BM328" s="249" t="s">
        <v>451</v>
      </c>
    </row>
    <row r="329" s="2" customFormat="1" ht="21.75" customHeight="1">
      <c r="A329" s="39"/>
      <c r="B329" s="40"/>
      <c r="C329" s="237" t="s">
        <v>452</v>
      </c>
      <c r="D329" s="237" t="s">
        <v>149</v>
      </c>
      <c r="E329" s="238" t="s">
        <v>453</v>
      </c>
      <c r="F329" s="239" t="s">
        <v>454</v>
      </c>
      <c r="G329" s="240" t="s">
        <v>152</v>
      </c>
      <c r="H329" s="241">
        <v>13</v>
      </c>
      <c r="I329" s="242"/>
      <c r="J329" s="243">
        <f>ROUND(I329*H329,2)</f>
        <v>0</v>
      </c>
      <c r="K329" s="244"/>
      <c r="L329" s="45"/>
      <c r="M329" s="245" t="s">
        <v>1</v>
      </c>
      <c r="N329" s="246" t="s">
        <v>43</v>
      </c>
      <c r="O329" s="92"/>
      <c r="P329" s="247">
        <f>O329*H329</f>
        <v>0</v>
      </c>
      <c r="Q329" s="247">
        <v>0</v>
      </c>
      <c r="R329" s="247">
        <f>Q329*H329</f>
        <v>0</v>
      </c>
      <c r="S329" s="247">
        <v>0.0050000000000000001</v>
      </c>
      <c r="T329" s="248">
        <f>S329*H329</f>
        <v>0.065000000000000002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9" t="s">
        <v>229</v>
      </c>
      <c r="AT329" s="249" t="s">
        <v>149</v>
      </c>
      <c r="AU329" s="249" t="s">
        <v>88</v>
      </c>
      <c r="AY329" s="18" t="s">
        <v>146</v>
      </c>
      <c r="BE329" s="250">
        <f>IF(N329="základní",J329,0)</f>
        <v>0</v>
      </c>
      <c r="BF329" s="250">
        <f>IF(N329="snížená",J329,0)</f>
        <v>0</v>
      </c>
      <c r="BG329" s="250">
        <f>IF(N329="zákl. přenesená",J329,0)</f>
        <v>0</v>
      </c>
      <c r="BH329" s="250">
        <f>IF(N329="sníž. přenesená",J329,0)</f>
        <v>0</v>
      </c>
      <c r="BI329" s="250">
        <f>IF(N329="nulová",J329,0)</f>
        <v>0</v>
      </c>
      <c r="BJ329" s="18" t="s">
        <v>86</v>
      </c>
      <c r="BK329" s="250">
        <f>ROUND(I329*H329,2)</f>
        <v>0</v>
      </c>
      <c r="BL329" s="18" t="s">
        <v>229</v>
      </c>
      <c r="BM329" s="249" t="s">
        <v>455</v>
      </c>
    </row>
    <row r="330" s="2" customFormat="1" ht="21.75" customHeight="1">
      <c r="A330" s="39"/>
      <c r="B330" s="40"/>
      <c r="C330" s="237" t="s">
        <v>456</v>
      </c>
      <c r="D330" s="237" t="s">
        <v>149</v>
      </c>
      <c r="E330" s="238" t="s">
        <v>457</v>
      </c>
      <c r="F330" s="239" t="s">
        <v>458</v>
      </c>
      <c r="G330" s="240" t="s">
        <v>439</v>
      </c>
      <c r="H330" s="306"/>
      <c r="I330" s="242"/>
      <c r="J330" s="243">
        <f>ROUND(I330*H330,2)</f>
        <v>0</v>
      </c>
      <c r="K330" s="244"/>
      <c r="L330" s="45"/>
      <c r="M330" s="245" t="s">
        <v>1</v>
      </c>
      <c r="N330" s="246" t="s">
        <v>43</v>
      </c>
      <c r="O330" s="92"/>
      <c r="P330" s="247">
        <f>O330*H330</f>
        <v>0</v>
      </c>
      <c r="Q330" s="247">
        <v>0</v>
      </c>
      <c r="R330" s="247">
        <f>Q330*H330</f>
        <v>0</v>
      </c>
      <c r="S330" s="247">
        <v>0</v>
      </c>
      <c r="T330" s="248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9" t="s">
        <v>229</v>
      </c>
      <c r="AT330" s="249" t="s">
        <v>149</v>
      </c>
      <c r="AU330" s="249" t="s">
        <v>88</v>
      </c>
      <c r="AY330" s="18" t="s">
        <v>146</v>
      </c>
      <c r="BE330" s="250">
        <f>IF(N330="základní",J330,0)</f>
        <v>0</v>
      </c>
      <c r="BF330" s="250">
        <f>IF(N330="snížená",J330,0)</f>
        <v>0</v>
      </c>
      <c r="BG330" s="250">
        <f>IF(N330="zákl. přenesená",J330,0)</f>
        <v>0</v>
      </c>
      <c r="BH330" s="250">
        <f>IF(N330="sníž. přenesená",J330,0)</f>
        <v>0</v>
      </c>
      <c r="BI330" s="250">
        <f>IF(N330="nulová",J330,0)</f>
        <v>0</v>
      </c>
      <c r="BJ330" s="18" t="s">
        <v>86</v>
      </c>
      <c r="BK330" s="250">
        <f>ROUND(I330*H330,2)</f>
        <v>0</v>
      </c>
      <c r="BL330" s="18" t="s">
        <v>229</v>
      </c>
      <c r="BM330" s="249" t="s">
        <v>459</v>
      </c>
    </row>
    <row r="331" s="12" customFormat="1" ht="22.8" customHeight="1">
      <c r="A331" s="12"/>
      <c r="B331" s="221"/>
      <c r="C331" s="222"/>
      <c r="D331" s="223" t="s">
        <v>77</v>
      </c>
      <c r="E331" s="235" t="s">
        <v>460</v>
      </c>
      <c r="F331" s="235" t="s">
        <v>461</v>
      </c>
      <c r="G331" s="222"/>
      <c r="H331" s="222"/>
      <c r="I331" s="225"/>
      <c r="J331" s="236">
        <f>BK331</f>
        <v>0</v>
      </c>
      <c r="K331" s="222"/>
      <c r="L331" s="227"/>
      <c r="M331" s="228"/>
      <c r="N331" s="229"/>
      <c r="O331" s="229"/>
      <c r="P331" s="230">
        <f>SUM(P332:P346)</f>
        <v>0</v>
      </c>
      <c r="Q331" s="229"/>
      <c r="R331" s="230">
        <f>SUM(R332:R346)</f>
        <v>0.015609999999999999</v>
      </c>
      <c r="S331" s="229"/>
      <c r="T331" s="231">
        <f>SUM(T332:T346)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32" t="s">
        <v>88</v>
      </c>
      <c r="AT331" s="233" t="s">
        <v>77</v>
      </c>
      <c r="AU331" s="233" t="s">
        <v>86</v>
      </c>
      <c r="AY331" s="232" t="s">
        <v>146</v>
      </c>
      <c r="BK331" s="234">
        <f>SUM(BK332:BK346)</f>
        <v>0</v>
      </c>
    </row>
    <row r="332" s="2" customFormat="1" ht="16.5" customHeight="1">
      <c r="A332" s="39"/>
      <c r="B332" s="40"/>
      <c r="C332" s="237" t="s">
        <v>462</v>
      </c>
      <c r="D332" s="237" t="s">
        <v>149</v>
      </c>
      <c r="E332" s="238" t="s">
        <v>463</v>
      </c>
      <c r="F332" s="239" t="s">
        <v>464</v>
      </c>
      <c r="G332" s="240" t="s">
        <v>162</v>
      </c>
      <c r="H332" s="241">
        <v>2.1600000000000001</v>
      </c>
      <c r="I332" s="242"/>
      <c r="J332" s="243">
        <f>ROUND(I332*H332,2)</f>
        <v>0</v>
      </c>
      <c r="K332" s="244"/>
      <c r="L332" s="45"/>
      <c r="M332" s="245" t="s">
        <v>1</v>
      </c>
      <c r="N332" s="246" t="s">
        <v>43</v>
      </c>
      <c r="O332" s="92"/>
      <c r="P332" s="247">
        <f>O332*H332</f>
        <v>0</v>
      </c>
      <c r="Q332" s="247">
        <v>0</v>
      </c>
      <c r="R332" s="247">
        <f>Q332*H332</f>
        <v>0</v>
      </c>
      <c r="S332" s="247">
        <v>0</v>
      </c>
      <c r="T332" s="248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9" t="s">
        <v>229</v>
      </c>
      <c r="AT332" s="249" t="s">
        <v>149</v>
      </c>
      <c r="AU332" s="249" t="s">
        <v>88</v>
      </c>
      <c r="AY332" s="18" t="s">
        <v>146</v>
      </c>
      <c r="BE332" s="250">
        <f>IF(N332="základní",J332,0)</f>
        <v>0</v>
      </c>
      <c r="BF332" s="250">
        <f>IF(N332="snížená",J332,0)</f>
        <v>0</v>
      </c>
      <c r="BG332" s="250">
        <f>IF(N332="zákl. přenesená",J332,0)</f>
        <v>0</v>
      </c>
      <c r="BH332" s="250">
        <f>IF(N332="sníž. přenesená",J332,0)</f>
        <v>0</v>
      </c>
      <c r="BI332" s="250">
        <f>IF(N332="nulová",J332,0)</f>
        <v>0</v>
      </c>
      <c r="BJ332" s="18" t="s">
        <v>86</v>
      </c>
      <c r="BK332" s="250">
        <f>ROUND(I332*H332,2)</f>
        <v>0</v>
      </c>
      <c r="BL332" s="18" t="s">
        <v>229</v>
      </c>
      <c r="BM332" s="249" t="s">
        <v>465</v>
      </c>
    </row>
    <row r="333" s="13" customFormat="1">
      <c r="A333" s="13"/>
      <c r="B333" s="251"/>
      <c r="C333" s="252"/>
      <c r="D333" s="253" t="s">
        <v>174</v>
      </c>
      <c r="E333" s="254" t="s">
        <v>1</v>
      </c>
      <c r="F333" s="255" t="s">
        <v>466</v>
      </c>
      <c r="G333" s="252"/>
      <c r="H333" s="256">
        <v>2.1600000000000001</v>
      </c>
      <c r="I333" s="257"/>
      <c r="J333" s="252"/>
      <c r="K333" s="252"/>
      <c r="L333" s="258"/>
      <c r="M333" s="259"/>
      <c r="N333" s="260"/>
      <c r="O333" s="260"/>
      <c r="P333" s="260"/>
      <c r="Q333" s="260"/>
      <c r="R333" s="260"/>
      <c r="S333" s="260"/>
      <c r="T333" s="26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2" t="s">
        <v>174</v>
      </c>
      <c r="AU333" s="262" t="s">
        <v>88</v>
      </c>
      <c r="AV333" s="13" t="s">
        <v>88</v>
      </c>
      <c r="AW333" s="13" t="s">
        <v>34</v>
      </c>
      <c r="AX333" s="13" t="s">
        <v>78</v>
      </c>
      <c r="AY333" s="262" t="s">
        <v>146</v>
      </c>
    </row>
    <row r="334" s="14" customFormat="1">
      <c r="A334" s="14"/>
      <c r="B334" s="263"/>
      <c r="C334" s="264"/>
      <c r="D334" s="253" t="s">
        <v>174</v>
      </c>
      <c r="E334" s="265" t="s">
        <v>1</v>
      </c>
      <c r="F334" s="266" t="s">
        <v>201</v>
      </c>
      <c r="G334" s="264"/>
      <c r="H334" s="267">
        <v>2.1600000000000001</v>
      </c>
      <c r="I334" s="268"/>
      <c r="J334" s="264"/>
      <c r="K334" s="264"/>
      <c r="L334" s="269"/>
      <c r="M334" s="270"/>
      <c r="N334" s="271"/>
      <c r="O334" s="271"/>
      <c r="P334" s="271"/>
      <c r="Q334" s="271"/>
      <c r="R334" s="271"/>
      <c r="S334" s="271"/>
      <c r="T334" s="27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3" t="s">
        <v>174</v>
      </c>
      <c r="AU334" s="273" t="s">
        <v>88</v>
      </c>
      <c r="AV334" s="14" t="s">
        <v>153</v>
      </c>
      <c r="AW334" s="14" t="s">
        <v>34</v>
      </c>
      <c r="AX334" s="14" t="s">
        <v>86</v>
      </c>
      <c r="AY334" s="273" t="s">
        <v>146</v>
      </c>
    </row>
    <row r="335" s="2" customFormat="1" ht="21.75" customHeight="1">
      <c r="A335" s="39"/>
      <c r="B335" s="40"/>
      <c r="C335" s="237" t="s">
        <v>467</v>
      </c>
      <c r="D335" s="237" t="s">
        <v>149</v>
      </c>
      <c r="E335" s="238" t="s">
        <v>468</v>
      </c>
      <c r="F335" s="239" t="s">
        <v>469</v>
      </c>
      <c r="G335" s="240" t="s">
        <v>162</v>
      </c>
      <c r="H335" s="241">
        <v>2.2400000000000002</v>
      </c>
      <c r="I335" s="242"/>
      <c r="J335" s="243">
        <f>ROUND(I335*H335,2)</f>
        <v>0</v>
      </c>
      <c r="K335" s="244"/>
      <c r="L335" s="45"/>
      <c r="M335" s="245" t="s">
        <v>1</v>
      </c>
      <c r="N335" s="246" t="s">
        <v>43</v>
      </c>
      <c r="O335" s="92"/>
      <c r="P335" s="247">
        <f>O335*H335</f>
        <v>0</v>
      </c>
      <c r="Q335" s="247">
        <v>0</v>
      </c>
      <c r="R335" s="247">
        <f>Q335*H335</f>
        <v>0</v>
      </c>
      <c r="S335" s="247">
        <v>0</v>
      </c>
      <c r="T335" s="248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9" t="s">
        <v>229</v>
      </c>
      <c r="AT335" s="249" t="s">
        <v>149</v>
      </c>
      <c r="AU335" s="249" t="s">
        <v>88</v>
      </c>
      <c r="AY335" s="18" t="s">
        <v>146</v>
      </c>
      <c r="BE335" s="250">
        <f>IF(N335="základní",J335,0)</f>
        <v>0</v>
      </c>
      <c r="BF335" s="250">
        <f>IF(N335="snížená",J335,0)</f>
        <v>0</v>
      </c>
      <c r="BG335" s="250">
        <f>IF(N335="zákl. přenesená",J335,0)</f>
        <v>0</v>
      </c>
      <c r="BH335" s="250">
        <f>IF(N335="sníž. přenesená",J335,0)</f>
        <v>0</v>
      </c>
      <c r="BI335" s="250">
        <f>IF(N335="nulová",J335,0)</f>
        <v>0</v>
      </c>
      <c r="BJ335" s="18" t="s">
        <v>86</v>
      </c>
      <c r="BK335" s="250">
        <f>ROUND(I335*H335,2)</f>
        <v>0</v>
      </c>
      <c r="BL335" s="18" t="s">
        <v>229</v>
      </c>
      <c r="BM335" s="249" t="s">
        <v>470</v>
      </c>
    </row>
    <row r="336" s="13" customFormat="1">
      <c r="A336" s="13"/>
      <c r="B336" s="251"/>
      <c r="C336" s="252"/>
      <c r="D336" s="253" t="s">
        <v>174</v>
      </c>
      <c r="E336" s="254" t="s">
        <v>1</v>
      </c>
      <c r="F336" s="255" t="s">
        <v>471</v>
      </c>
      <c r="G336" s="252"/>
      <c r="H336" s="256">
        <v>2.2400000000000002</v>
      </c>
      <c r="I336" s="257"/>
      <c r="J336" s="252"/>
      <c r="K336" s="252"/>
      <c r="L336" s="258"/>
      <c r="M336" s="259"/>
      <c r="N336" s="260"/>
      <c r="O336" s="260"/>
      <c r="P336" s="260"/>
      <c r="Q336" s="260"/>
      <c r="R336" s="260"/>
      <c r="S336" s="260"/>
      <c r="T336" s="26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2" t="s">
        <v>174</v>
      </c>
      <c r="AU336" s="262" t="s">
        <v>88</v>
      </c>
      <c r="AV336" s="13" t="s">
        <v>88</v>
      </c>
      <c r="AW336" s="13" t="s">
        <v>34</v>
      </c>
      <c r="AX336" s="13" t="s">
        <v>78</v>
      </c>
      <c r="AY336" s="262" t="s">
        <v>146</v>
      </c>
    </row>
    <row r="337" s="14" customFormat="1">
      <c r="A337" s="14"/>
      <c r="B337" s="263"/>
      <c r="C337" s="264"/>
      <c r="D337" s="253" t="s">
        <v>174</v>
      </c>
      <c r="E337" s="265" t="s">
        <v>1</v>
      </c>
      <c r="F337" s="266" t="s">
        <v>201</v>
      </c>
      <c r="G337" s="264"/>
      <c r="H337" s="267">
        <v>2.2400000000000002</v>
      </c>
      <c r="I337" s="268"/>
      <c r="J337" s="264"/>
      <c r="K337" s="264"/>
      <c r="L337" s="269"/>
      <c r="M337" s="270"/>
      <c r="N337" s="271"/>
      <c r="O337" s="271"/>
      <c r="P337" s="271"/>
      <c r="Q337" s="271"/>
      <c r="R337" s="271"/>
      <c r="S337" s="271"/>
      <c r="T337" s="27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3" t="s">
        <v>174</v>
      </c>
      <c r="AU337" s="273" t="s">
        <v>88</v>
      </c>
      <c r="AV337" s="14" t="s">
        <v>153</v>
      </c>
      <c r="AW337" s="14" t="s">
        <v>34</v>
      </c>
      <c r="AX337" s="14" t="s">
        <v>86</v>
      </c>
      <c r="AY337" s="273" t="s">
        <v>146</v>
      </c>
    </row>
    <row r="338" s="2" customFormat="1" ht="33" customHeight="1">
      <c r="A338" s="39"/>
      <c r="B338" s="40"/>
      <c r="C338" s="295" t="s">
        <v>472</v>
      </c>
      <c r="D338" s="295" t="s">
        <v>270</v>
      </c>
      <c r="E338" s="296" t="s">
        <v>473</v>
      </c>
      <c r="F338" s="297" t="s">
        <v>474</v>
      </c>
      <c r="G338" s="298" t="s">
        <v>152</v>
      </c>
      <c r="H338" s="299">
        <v>4</v>
      </c>
      <c r="I338" s="300"/>
      <c r="J338" s="301">
        <f>ROUND(I338*H338,2)</f>
        <v>0</v>
      </c>
      <c r="K338" s="302"/>
      <c r="L338" s="303"/>
      <c r="M338" s="304" t="s">
        <v>1</v>
      </c>
      <c r="N338" s="305" t="s">
        <v>43</v>
      </c>
      <c r="O338" s="92"/>
      <c r="P338" s="247">
        <f>O338*H338</f>
        <v>0</v>
      </c>
      <c r="Q338" s="247">
        <v>0</v>
      </c>
      <c r="R338" s="247">
        <f>Q338*H338</f>
        <v>0</v>
      </c>
      <c r="S338" s="247">
        <v>0</v>
      </c>
      <c r="T338" s="248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9" t="s">
        <v>315</v>
      </c>
      <c r="AT338" s="249" t="s">
        <v>270</v>
      </c>
      <c r="AU338" s="249" t="s">
        <v>88</v>
      </c>
      <c r="AY338" s="18" t="s">
        <v>146</v>
      </c>
      <c r="BE338" s="250">
        <f>IF(N338="základní",J338,0)</f>
        <v>0</v>
      </c>
      <c r="BF338" s="250">
        <f>IF(N338="snížená",J338,0)</f>
        <v>0</v>
      </c>
      <c r="BG338" s="250">
        <f>IF(N338="zákl. přenesená",J338,0)</f>
        <v>0</v>
      </c>
      <c r="BH338" s="250">
        <f>IF(N338="sníž. přenesená",J338,0)</f>
        <v>0</v>
      </c>
      <c r="BI338" s="250">
        <f>IF(N338="nulová",J338,0)</f>
        <v>0</v>
      </c>
      <c r="BJ338" s="18" t="s">
        <v>86</v>
      </c>
      <c r="BK338" s="250">
        <f>ROUND(I338*H338,2)</f>
        <v>0</v>
      </c>
      <c r="BL338" s="18" t="s">
        <v>229</v>
      </c>
      <c r="BM338" s="249" t="s">
        <v>475</v>
      </c>
    </row>
    <row r="339" s="2" customFormat="1" ht="44.25" customHeight="1">
      <c r="A339" s="39"/>
      <c r="B339" s="40"/>
      <c r="C339" s="295" t="s">
        <v>476</v>
      </c>
      <c r="D339" s="295" t="s">
        <v>270</v>
      </c>
      <c r="E339" s="296" t="s">
        <v>477</v>
      </c>
      <c r="F339" s="297" t="s">
        <v>478</v>
      </c>
      <c r="G339" s="298" t="s">
        <v>152</v>
      </c>
      <c r="H339" s="299">
        <v>4</v>
      </c>
      <c r="I339" s="300"/>
      <c r="J339" s="301">
        <f>ROUND(I339*H339,2)</f>
        <v>0</v>
      </c>
      <c r="K339" s="302"/>
      <c r="L339" s="303"/>
      <c r="M339" s="304" t="s">
        <v>1</v>
      </c>
      <c r="N339" s="305" t="s">
        <v>43</v>
      </c>
      <c r="O339" s="92"/>
      <c r="P339" s="247">
        <f>O339*H339</f>
        <v>0</v>
      </c>
      <c r="Q339" s="247">
        <v>0</v>
      </c>
      <c r="R339" s="247">
        <f>Q339*H339</f>
        <v>0</v>
      </c>
      <c r="S339" s="247">
        <v>0</v>
      </c>
      <c r="T339" s="248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9" t="s">
        <v>315</v>
      </c>
      <c r="AT339" s="249" t="s">
        <v>270</v>
      </c>
      <c r="AU339" s="249" t="s">
        <v>88</v>
      </c>
      <c r="AY339" s="18" t="s">
        <v>146</v>
      </c>
      <c r="BE339" s="250">
        <f>IF(N339="základní",J339,0)</f>
        <v>0</v>
      </c>
      <c r="BF339" s="250">
        <f>IF(N339="snížená",J339,0)</f>
        <v>0</v>
      </c>
      <c r="BG339" s="250">
        <f>IF(N339="zákl. přenesená",J339,0)</f>
        <v>0</v>
      </c>
      <c r="BH339" s="250">
        <f>IF(N339="sníž. přenesená",J339,0)</f>
        <v>0</v>
      </c>
      <c r="BI339" s="250">
        <f>IF(N339="nulová",J339,0)</f>
        <v>0</v>
      </c>
      <c r="BJ339" s="18" t="s">
        <v>86</v>
      </c>
      <c r="BK339" s="250">
        <f>ROUND(I339*H339,2)</f>
        <v>0</v>
      </c>
      <c r="BL339" s="18" t="s">
        <v>229</v>
      </c>
      <c r="BM339" s="249" t="s">
        <v>479</v>
      </c>
    </row>
    <row r="340" s="2" customFormat="1" ht="21.75" customHeight="1">
      <c r="A340" s="39"/>
      <c r="B340" s="40"/>
      <c r="C340" s="237" t="s">
        <v>480</v>
      </c>
      <c r="D340" s="237" t="s">
        <v>149</v>
      </c>
      <c r="E340" s="238" t="s">
        <v>481</v>
      </c>
      <c r="F340" s="239" t="s">
        <v>482</v>
      </c>
      <c r="G340" s="240" t="s">
        <v>152</v>
      </c>
      <c r="H340" s="241">
        <v>1</v>
      </c>
      <c r="I340" s="242"/>
      <c r="J340" s="243">
        <f>ROUND(I340*H340,2)</f>
        <v>0</v>
      </c>
      <c r="K340" s="244"/>
      <c r="L340" s="45"/>
      <c r="M340" s="245" t="s">
        <v>1</v>
      </c>
      <c r="N340" s="246" t="s">
        <v>43</v>
      </c>
      <c r="O340" s="92"/>
      <c r="P340" s="247">
        <f>O340*H340</f>
        <v>0</v>
      </c>
      <c r="Q340" s="247">
        <v>5.0000000000000002E-05</v>
      </c>
      <c r="R340" s="247">
        <f>Q340*H340</f>
        <v>5.0000000000000002E-05</v>
      </c>
      <c r="S340" s="247">
        <v>0</v>
      </c>
      <c r="T340" s="248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9" t="s">
        <v>153</v>
      </c>
      <c r="AT340" s="249" t="s">
        <v>149</v>
      </c>
      <c r="AU340" s="249" t="s">
        <v>88</v>
      </c>
      <c r="AY340" s="18" t="s">
        <v>146</v>
      </c>
      <c r="BE340" s="250">
        <f>IF(N340="základní",J340,0)</f>
        <v>0</v>
      </c>
      <c r="BF340" s="250">
        <f>IF(N340="snížená",J340,0)</f>
        <v>0</v>
      </c>
      <c r="BG340" s="250">
        <f>IF(N340="zákl. přenesená",J340,0)</f>
        <v>0</v>
      </c>
      <c r="BH340" s="250">
        <f>IF(N340="sníž. přenesená",J340,0)</f>
        <v>0</v>
      </c>
      <c r="BI340" s="250">
        <f>IF(N340="nulová",J340,0)</f>
        <v>0</v>
      </c>
      <c r="BJ340" s="18" t="s">
        <v>86</v>
      </c>
      <c r="BK340" s="250">
        <f>ROUND(I340*H340,2)</f>
        <v>0</v>
      </c>
      <c r="BL340" s="18" t="s">
        <v>153</v>
      </c>
      <c r="BM340" s="249" t="s">
        <v>483</v>
      </c>
    </row>
    <row r="341" s="2" customFormat="1" ht="33" customHeight="1">
      <c r="A341" s="39"/>
      <c r="B341" s="40"/>
      <c r="C341" s="295" t="s">
        <v>484</v>
      </c>
      <c r="D341" s="295" t="s">
        <v>270</v>
      </c>
      <c r="E341" s="296" t="s">
        <v>485</v>
      </c>
      <c r="F341" s="297" t="s">
        <v>486</v>
      </c>
      <c r="G341" s="298" t="s">
        <v>152</v>
      </c>
      <c r="H341" s="299">
        <v>1</v>
      </c>
      <c r="I341" s="300"/>
      <c r="J341" s="301">
        <f>ROUND(I341*H341,2)</f>
        <v>0</v>
      </c>
      <c r="K341" s="302"/>
      <c r="L341" s="303"/>
      <c r="M341" s="304" t="s">
        <v>1</v>
      </c>
      <c r="N341" s="305" t="s">
        <v>43</v>
      </c>
      <c r="O341" s="92"/>
      <c r="P341" s="247">
        <f>O341*H341</f>
        <v>0</v>
      </c>
      <c r="Q341" s="247">
        <v>0.014999999999999999</v>
      </c>
      <c r="R341" s="247">
        <f>Q341*H341</f>
        <v>0.014999999999999999</v>
      </c>
      <c r="S341" s="247">
        <v>0</v>
      </c>
      <c r="T341" s="248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9" t="s">
        <v>181</v>
      </c>
      <c r="AT341" s="249" t="s">
        <v>270</v>
      </c>
      <c r="AU341" s="249" t="s">
        <v>88</v>
      </c>
      <c r="AY341" s="18" t="s">
        <v>146</v>
      </c>
      <c r="BE341" s="250">
        <f>IF(N341="základní",J341,0)</f>
        <v>0</v>
      </c>
      <c r="BF341" s="250">
        <f>IF(N341="snížená",J341,0)</f>
        <v>0</v>
      </c>
      <c r="BG341" s="250">
        <f>IF(N341="zákl. přenesená",J341,0)</f>
        <v>0</v>
      </c>
      <c r="BH341" s="250">
        <f>IF(N341="sníž. přenesená",J341,0)</f>
        <v>0</v>
      </c>
      <c r="BI341" s="250">
        <f>IF(N341="nulová",J341,0)</f>
        <v>0</v>
      </c>
      <c r="BJ341" s="18" t="s">
        <v>86</v>
      </c>
      <c r="BK341" s="250">
        <f>ROUND(I341*H341,2)</f>
        <v>0</v>
      </c>
      <c r="BL341" s="18" t="s">
        <v>153</v>
      </c>
      <c r="BM341" s="249" t="s">
        <v>487</v>
      </c>
    </row>
    <row r="342" s="2" customFormat="1" ht="33" customHeight="1">
      <c r="A342" s="39"/>
      <c r="B342" s="40"/>
      <c r="C342" s="295" t="s">
        <v>488</v>
      </c>
      <c r="D342" s="295" t="s">
        <v>270</v>
      </c>
      <c r="E342" s="296" t="s">
        <v>489</v>
      </c>
      <c r="F342" s="297" t="s">
        <v>490</v>
      </c>
      <c r="G342" s="298" t="s">
        <v>491</v>
      </c>
      <c r="H342" s="299">
        <v>1</v>
      </c>
      <c r="I342" s="300"/>
      <c r="J342" s="301">
        <f>ROUND(I342*H342,2)</f>
        <v>0</v>
      </c>
      <c r="K342" s="302"/>
      <c r="L342" s="303"/>
      <c r="M342" s="304" t="s">
        <v>1</v>
      </c>
      <c r="N342" s="305" t="s">
        <v>43</v>
      </c>
      <c r="O342" s="92"/>
      <c r="P342" s="247">
        <f>O342*H342</f>
        <v>0</v>
      </c>
      <c r="Q342" s="247">
        <v>0.00050000000000000001</v>
      </c>
      <c r="R342" s="247">
        <f>Q342*H342</f>
        <v>0.00050000000000000001</v>
      </c>
      <c r="S342" s="247">
        <v>0</v>
      </c>
      <c r="T342" s="248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9" t="s">
        <v>181</v>
      </c>
      <c r="AT342" s="249" t="s">
        <v>270</v>
      </c>
      <c r="AU342" s="249" t="s">
        <v>88</v>
      </c>
      <c r="AY342" s="18" t="s">
        <v>146</v>
      </c>
      <c r="BE342" s="250">
        <f>IF(N342="základní",J342,0)</f>
        <v>0</v>
      </c>
      <c r="BF342" s="250">
        <f>IF(N342="snížená",J342,0)</f>
        <v>0</v>
      </c>
      <c r="BG342" s="250">
        <f>IF(N342="zákl. přenesená",J342,0)</f>
        <v>0</v>
      </c>
      <c r="BH342" s="250">
        <f>IF(N342="sníž. přenesená",J342,0)</f>
        <v>0</v>
      </c>
      <c r="BI342" s="250">
        <f>IF(N342="nulová",J342,0)</f>
        <v>0</v>
      </c>
      <c r="BJ342" s="18" t="s">
        <v>86</v>
      </c>
      <c r="BK342" s="250">
        <f>ROUND(I342*H342,2)</f>
        <v>0</v>
      </c>
      <c r="BL342" s="18" t="s">
        <v>153</v>
      </c>
      <c r="BM342" s="249" t="s">
        <v>492</v>
      </c>
    </row>
    <row r="343" s="2" customFormat="1" ht="16.5" customHeight="1">
      <c r="A343" s="39"/>
      <c r="B343" s="40"/>
      <c r="C343" s="237" t="s">
        <v>493</v>
      </c>
      <c r="D343" s="237" t="s">
        <v>149</v>
      </c>
      <c r="E343" s="238" t="s">
        <v>494</v>
      </c>
      <c r="F343" s="239" t="s">
        <v>495</v>
      </c>
      <c r="G343" s="240" t="s">
        <v>152</v>
      </c>
      <c r="H343" s="241">
        <v>1</v>
      </c>
      <c r="I343" s="242"/>
      <c r="J343" s="243">
        <f>ROUND(I343*H343,2)</f>
        <v>0</v>
      </c>
      <c r="K343" s="244"/>
      <c r="L343" s="45"/>
      <c r="M343" s="245" t="s">
        <v>1</v>
      </c>
      <c r="N343" s="246" t="s">
        <v>43</v>
      </c>
      <c r="O343" s="92"/>
      <c r="P343" s="247">
        <f>O343*H343</f>
        <v>0</v>
      </c>
      <c r="Q343" s="247">
        <v>6.0000000000000002E-05</v>
      </c>
      <c r="R343" s="247">
        <f>Q343*H343</f>
        <v>6.0000000000000002E-05</v>
      </c>
      <c r="S343" s="247">
        <v>0</v>
      </c>
      <c r="T343" s="248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9" t="s">
        <v>229</v>
      </c>
      <c r="AT343" s="249" t="s">
        <v>149</v>
      </c>
      <c r="AU343" s="249" t="s">
        <v>88</v>
      </c>
      <c r="AY343" s="18" t="s">
        <v>146</v>
      </c>
      <c r="BE343" s="250">
        <f>IF(N343="základní",J343,0)</f>
        <v>0</v>
      </c>
      <c r="BF343" s="250">
        <f>IF(N343="snížená",J343,0)</f>
        <v>0</v>
      </c>
      <c r="BG343" s="250">
        <f>IF(N343="zákl. přenesená",J343,0)</f>
        <v>0</v>
      </c>
      <c r="BH343" s="250">
        <f>IF(N343="sníž. přenesená",J343,0)</f>
        <v>0</v>
      </c>
      <c r="BI343" s="250">
        <f>IF(N343="nulová",J343,0)</f>
        <v>0</v>
      </c>
      <c r="BJ343" s="18" t="s">
        <v>86</v>
      </c>
      <c r="BK343" s="250">
        <f>ROUND(I343*H343,2)</f>
        <v>0</v>
      </c>
      <c r="BL343" s="18" t="s">
        <v>229</v>
      </c>
      <c r="BM343" s="249" t="s">
        <v>496</v>
      </c>
    </row>
    <row r="344" s="2" customFormat="1" ht="21.75" customHeight="1">
      <c r="A344" s="39"/>
      <c r="B344" s="40"/>
      <c r="C344" s="237" t="s">
        <v>497</v>
      </c>
      <c r="D344" s="237" t="s">
        <v>149</v>
      </c>
      <c r="E344" s="238" t="s">
        <v>498</v>
      </c>
      <c r="F344" s="239" t="s">
        <v>499</v>
      </c>
      <c r="G344" s="240" t="s">
        <v>500</v>
      </c>
      <c r="H344" s="241">
        <v>100</v>
      </c>
      <c r="I344" s="242"/>
      <c r="J344" s="243">
        <f>ROUND(I344*H344,2)</f>
        <v>0</v>
      </c>
      <c r="K344" s="244"/>
      <c r="L344" s="45"/>
      <c r="M344" s="245" t="s">
        <v>1</v>
      </c>
      <c r="N344" s="246" t="s">
        <v>43</v>
      </c>
      <c r="O344" s="92"/>
      <c r="P344" s="247">
        <f>O344*H344</f>
        <v>0</v>
      </c>
      <c r="Q344" s="247">
        <v>0</v>
      </c>
      <c r="R344" s="247">
        <f>Q344*H344</f>
        <v>0</v>
      </c>
      <c r="S344" s="247">
        <v>0</v>
      </c>
      <c r="T344" s="248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9" t="s">
        <v>229</v>
      </c>
      <c r="AT344" s="249" t="s">
        <v>149</v>
      </c>
      <c r="AU344" s="249" t="s">
        <v>88</v>
      </c>
      <c r="AY344" s="18" t="s">
        <v>146</v>
      </c>
      <c r="BE344" s="250">
        <f>IF(N344="základní",J344,0)</f>
        <v>0</v>
      </c>
      <c r="BF344" s="250">
        <f>IF(N344="snížená",J344,0)</f>
        <v>0</v>
      </c>
      <c r="BG344" s="250">
        <f>IF(N344="zákl. přenesená",J344,0)</f>
        <v>0</v>
      </c>
      <c r="BH344" s="250">
        <f>IF(N344="sníž. přenesená",J344,0)</f>
        <v>0</v>
      </c>
      <c r="BI344" s="250">
        <f>IF(N344="nulová",J344,0)</f>
        <v>0</v>
      </c>
      <c r="BJ344" s="18" t="s">
        <v>86</v>
      </c>
      <c r="BK344" s="250">
        <f>ROUND(I344*H344,2)</f>
        <v>0</v>
      </c>
      <c r="BL344" s="18" t="s">
        <v>229</v>
      </c>
      <c r="BM344" s="249" t="s">
        <v>501</v>
      </c>
    </row>
    <row r="345" s="2" customFormat="1" ht="16.5" customHeight="1">
      <c r="A345" s="39"/>
      <c r="B345" s="40"/>
      <c r="C345" s="237" t="s">
        <v>502</v>
      </c>
      <c r="D345" s="237" t="s">
        <v>149</v>
      </c>
      <c r="E345" s="238" t="s">
        <v>503</v>
      </c>
      <c r="F345" s="239" t="s">
        <v>504</v>
      </c>
      <c r="G345" s="240" t="s">
        <v>152</v>
      </c>
      <c r="H345" s="241">
        <v>3</v>
      </c>
      <c r="I345" s="242"/>
      <c r="J345" s="243">
        <f>ROUND(I345*H345,2)</f>
        <v>0</v>
      </c>
      <c r="K345" s="244"/>
      <c r="L345" s="45"/>
      <c r="M345" s="245" t="s">
        <v>1</v>
      </c>
      <c r="N345" s="246" t="s">
        <v>43</v>
      </c>
      <c r="O345" s="92"/>
      <c r="P345" s="247">
        <f>O345*H345</f>
        <v>0</v>
      </c>
      <c r="Q345" s="247">
        <v>0</v>
      </c>
      <c r="R345" s="247">
        <f>Q345*H345</f>
        <v>0</v>
      </c>
      <c r="S345" s="247">
        <v>0</v>
      </c>
      <c r="T345" s="248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9" t="s">
        <v>229</v>
      </c>
      <c r="AT345" s="249" t="s">
        <v>149</v>
      </c>
      <c r="AU345" s="249" t="s">
        <v>88</v>
      </c>
      <c r="AY345" s="18" t="s">
        <v>146</v>
      </c>
      <c r="BE345" s="250">
        <f>IF(N345="základní",J345,0)</f>
        <v>0</v>
      </c>
      <c r="BF345" s="250">
        <f>IF(N345="snížená",J345,0)</f>
        <v>0</v>
      </c>
      <c r="BG345" s="250">
        <f>IF(N345="zákl. přenesená",J345,0)</f>
        <v>0</v>
      </c>
      <c r="BH345" s="250">
        <f>IF(N345="sníž. přenesená",J345,0)</f>
        <v>0</v>
      </c>
      <c r="BI345" s="250">
        <f>IF(N345="nulová",J345,0)</f>
        <v>0</v>
      </c>
      <c r="BJ345" s="18" t="s">
        <v>86</v>
      </c>
      <c r="BK345" s="250">
        <f>ROUND(I345*H345,2)</f>
        <v>0</v>
      </c>
      <c r="BL345" s="18" t="s">
        <v>229</v>
      </c>
      <c r="BM345" s="249" t="s">
        <v>505</v>
      </c>
    </row>
    <row r="346" s="2" customFormat="1" ht="21.75" customHeight="1">
      <c r="A346" s="39"/>
      <c r="B346" s="40"/>
      <c r="C346" s="237" t="s">
        <v>506</v>
      </c>
      <c r="D346" s="237" t="s">
        <v>149</v>
      </c>
      <c r="E346" s="238" t="s">
        <v>507</v>
      </c>
      <c r="F346" s="239" t="s">
        <v>508</v>
      </c>
      <c r="G346" s="240" t="s">
        <v>439</v>
      </c>
      <c r="H346" s="306"/>
      <c r="I346" s="242"/>
      <c r="J346" s="243">
        <f>ROUND(I346*H346,2)</f>
        <v>0</v>
      </c>
      <c r="K346" s="244"/>
      <c r="L346" s="45"/>
      <c r="M346" s="245" t="s">
        <v>1</v>
      </c>
      <c r="N346" s="246" t="s">
        <v>43</v>
      </c>
      <c r="O346" s="92"/>
      <c r="P346" s="247">
        <f>O346*H346</f>
        <v>0</v>
      </c>
      <c r="Q346" s="247">
        <v>0</v>
      </c>
      <c r="R346" s="247">
        <f>Q346*H346</f>
        <v>0</v>
      </c>
      <c r="S346" s="247">
        <v>0</v>
      </c>
      <c r="T346" s="248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9" t="s">
        <v>229</v>
      </c>
      <c r="AT346" s="249" t="s">
        <v>149</v>
      </c>
      <c r="AU346" s="249" t="s">
        <v>88</v>
      </c>
      <c r="AY346" s="18" t="s">
        <v>146</v>
      </c>
      <c r="BE346" s="250">
        <f>IF(N346="základní",J346,0)</f>
        <v>0</v>
      </c>
      <c r="BF346" s="250">
        <f>IF(N346="snížená",J346,0)</f>
        <v>0</v>
      </c>
      <c r="BG346" s="250">
        <f>IF(N346="zákl. přenesená",J346,0)</f>
        <v>0</v>
      </c>
      <c r="BH346" s="250">
        <f>IF(N346="sníž. přenesená",J346,0)</f>
        <v>0</v>
      </c>
      <c r="BI346" s="250">
        <f>IF(N346="nulová",J346,0)</f>
        <v>0</v>
      </c>
      <c r="BJ346" s="18" t="s">
        <v>86</v>
      </c>
      <c r="BK346" s="250">
        <f>ROUND(I346*H346,2)</f>
        <v>0</v>
      </c>
      <c r="BL346" s="18" t="s">
        <v>229</v>
      </c>
      <c r="BM346" s="249" t="s">
        <v>509</v>
      </c>
    </row>
    <row r="347" s="12" customFormat="1" ht="22.8" customHeight="1">
      <c r="A347" s="12"/>
      <c r="B347" s="221"/>
      <c r="C347" s="222"/>
      <c r="D347" s="223" t="s">
        <v>77</v>
      </c>
      <c r="E347" s="235" t="s">
        <v>510</v>
      </c>
      <c r="F347" s="235" t="s">
        <v>511</v>
      </c>
      <c r="G347" s="222"/>
      <c r="H347" s="222"/>
      <c r="I347" s="225"/>
      <c r="J347" s="236">
        <f>BK347</f>
        <v>0</v>
      </c>
      <c r="K347" s="222"/>
      <c r="L347" s="227"/>
      <c r="M347" s="228"/>
      <c r="N347" s="229"/>
      <c r="O347" s="229"/>
      <c r="P347" s="230">
        <f>SUM(P348:P356)</f>
        <v>0</v>
      </c>
      <c r="Q347" s="229"/>
      <c r="R347" s="230">
        <f>SUM(R348:R356)</f>
        <v>0.058254800000000002</v>
      </c>
      <c r="S347" s="229"/>
      <c r="T347" s="231">
        <f>SUM(T348:T356)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32" t="s">
        <v>88</v>
      </c>
      <c r="AT347" s="233" t="s">
        <v>77</v>
      </c>
      <c r="AU347" s="233" t="s">
        <v>86</v>
      </c>
      <c r="AY347" s="232" t="s">
        <v>146</v>
      </c>
      <c r="BK347" s="234">
        <f>SUM(BK348:BK356)</f>
        <v>0</v>
      </c>
    </row>
    <row r="348" s="2" customFormat="1" ht="21.75" customHeight="1">
      <c r="A348" s="39"/>
      <c r="B348" s="40"/>
      <c r="C348" s="237" t="s">
        <v>512</v>
      </c>
      <c r="D348" s="237" t="s">
        <v>149</v>
      </c>
      <c r="E348" s="238" t="s">
        <v>513</v>
      </c>
      <c r="F348" s="239" t="s">
        <v>514</v>
      </c>
      <c r="G348" s="240" t="s">
        <v>162</v>
      </c>
      <c r="H348" s="241">
        <v>5</v>
      </c>
      <c r="I348" s="242"/>
      <c r="J348" s="243">
        <f>ROUND(I348*H348,2)</f>
        <v>0</v>
      </c>
      <c r="K348" s="244"/>
      <c r="L348" s="45"/>
      <c r="M348" s="245" t="s">
        <v>1</v>
      </c>
      <c r="N348" s="246" t="s">
        <v>43</v>
      </c>
      <c r="O348" s="92"/>
      <c r="P348" s="247">
        <f>O348*H348</f>
        <v>0</v>
      </c>
      <c r="Q348" s="247">
        <v>2.0000000000000002E-05</v>
      </c>
      <c r="R348" s="247">
        <f>Q348*H348</f>
        <v>0.00010000000000000001</v>
      </c>
      <c r="S348" s="247">
        <v>0</v>
      </c>
      <c r="T348" s="248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9" t="s">
        <v>229</v>
      </c>
      <c r="AT348" s="249" t="s">
        <v>149</v>
      </c>
      <c r="AU348" s="249" t="s">
        <v>88</v>
      </c>
      <c r="AY348" s="18" t="s">
        <v>146</v>
      </c>
      <c r="BE348" s="250">
        <f>IF(N348="základní",J348,0)</f>
        <v>0</v>
      </c>
      <c r="BF348" s="250">
        <f>IF(N348="snížená",J348,0)</f>
        <v>0</v>
      </c>
      <c r="BG348" s="250">
        <f>IF(N348="zákl. přenesená",J348,0)</f>
        <v>0</v>
      </c>
      <c r="BH348" s="250">
        <f>IF(N348="sníž. přenesená",J348,0)</f>
        <v>0</v>
      </c>
      <c r="BI348" s="250">
        <f>IF(N348="nulová",J348,0)</f>
        <v>0</v>
      </c>
      <c r="BJ348" s="18" t="s">
        <v>86</v>
      </c>
      <c r="BK348" s="250">
        <f>ROUND(I348*H348,2)</f>
        <v>0</v>
      </c>
      <c r="BL348" s="18" t="s">
        <v>229</v>
      </c>
      <c r="BM348" s="249" t="s">
        <v>515</v>
      </c>
    </row>
    <row r="349" s="2" customFormat="1" ht="21.75" customHeight="1">
      <c r="A349" s="39"/>
      <c r="B349" s="40"/>
      <c r="C349" s="237" t="s">
        <v>516</v>
      </c>
      <c r="D349" s="237" t="s">
        <v>149</v>
      </c>
      <c r="E349" s="238" t="s">
        <v>517</v>
      </c>
      <c r="F349" s="239" t="s">
        <v>518</v>
      </c>
      <c r="G349" s="240" t="s">
        <v>162</v>
      </c>
      <c r="H349" s="241">
        <v>5</v>
      </c>
      <c r="I349" s="242"/>
      <c r="J349" s="243">
        <f>ROUND(I349*H349,2)</f>
        <v>0</v>
      </c>
      <c r="K349" s="244"/>
      <c r="L349" s="45"/>
      <c r="M349" s="245" t="s">
        <v>1</v>
      </c>
      <c r="N349" s="246" t="s">
        <v>43</v>
      </c>
      <c r="O349" s="92"/>
      <c r="P349" s="247">
        <f>O349*H349</f>
        <v>0</v>
      </c>
      <c r="Q349" s="247">
        <v>0.00013999999999999999</v>
      </c>
      <c r="R349" s="247">
        <f>Q349*H349</f>
        <v>0.00069999999999999988</v>
      </c>
      <c r="S349" s="247">
        <v>0</v>
      </c>
      <c r="T349" s="248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9" t="s">
        <v>229</v>
      </c>
      <c r="AT349" s="249" t="s">
        <v>149</v>
      </c>
      <c r="AU349" s="249" t="s">
        <v>88</v>
      </c>
      <c r="AY349" s="18" t="s">
        <v>146</v>
      </c>
      <c r="BE349" s="250">
        <f>IF(N349="základní",J349,0)</f>
        <v>0</v>
      </c>
      <c r="BF349" s="250">
        <f>IF(N349="snížená",J349,0)</f>
        <v>0</v>
      </c>
      <c r="BG349" s="250">
        <f>IF(N349="zákl. přenesená",J349,0)</f>
        <v>0</v>
      </c>
      <c r="BH349" s="250">
        <f>IF(N349="sníž. přenesená",J349,0)</f>
        <v>0</v>
      </c>
      <c r="BI349" s="250">
        <f>IF(N349="nulová",J349,0)</f>
        <v>0</v>
      </c>
      <c r="BJ349" s="18" t="s">
        <v>86</v>
      </c>
      <c r="BK349" s="250">
        <f>ROUND(I349*H349,2)</f>
        <v>0</v>
      </c>
      <c r="BL349" s="18" t="s">
        <v>229</v>
      </c>
      <c r="BM349" s="249" t="s">
        <v>519</v>
      </c>
    </row>
    <row r="350" s="2" customFormat="1" ht="21.75" customHeight="1">
      <c r="A350" s="39"/>
      <c r="B350" s="40"/>
      <c r="C350" s="237" t="s">
        <v>520</v>
      </c>
      <c r="D350" s="237" t="s">
        <v>149</v>
      </c>
      <c r="E350" s="238" t="s">
        <v>521</v>
      </c>
      <c r="F350" s="239" t="s">
        <v>522</v>
      </c>
      <c r="G350" s="240" t="s">
        <v>162</v>
      </c>
      <c r="H350" s="241">
        <v>5</v>
      </c>
      <c r="I350" s="242"/>
      <c r="J350" s="243">
        <f>ROUND(I350*H350,2)</f>
        <v>0</v>
      </c>
      <c r="K350" s="244"/>
      <c r="L350" s="45"/>
      <c r="M350" s="245" t="s">
        <v>1</v>
      </c>
      <c r="N350" s="246" t="s">
        <v>43</v>
      </c>
      <c r="O350" s="92"/>
      <c r="P350" s="247">
        <f>O350*H350</f>
        <v>0</v>
      </c>
      <c r="Q350" s="247">
        <v>0.00012</v>
      </c>
      <c r="R350" s="247">
        <f>Q350*H350</f>
        <v>0.00060000000000000006</v>
      </c>
      <c r="S350" s="247">
        <v>0</v>
      </c>
      <c r="T350" s="248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9" t="s">
        <v>229</v>
      </c>
      <c r="AT350" s="249" t="s">
        <v>149</v>
      </c>
      <c r="AU350" s="249" t="s">
        <v>88</v>
      </c>
      <c r="AY350" s="18" t="s">
        <v>146</v>
      </c>
      <c r="BE350" s="250">
        <f>IF(N350="základní",J350,0)</f>
        <v>0</v>
      </c>
      <c r="BF350" s="250">
        <f>IF(N350="snížená",J350,0)</f>
        <v>0</v>
      </c>
      <c r="BG350" s="250">
        <f>IF(N350="zákl. přenesená",J350,0)</f>
        <v>0</v>
      </c>
      <c r="BH350" s="250">
        <f>IF(N350="sníž. přenesená",J350,0)</f>
        <v>0</v>
      </c>
      <c r="BI350" s="250">
        <f>IF(N350="nulová",J350,0)</f>
        <v>0</v>
      </c>
      <c r="BJ350" s="18" t="s">
        <v>86</v>
      </c>
      <c r="BK350" s="250">
        <f>ROUND(I350*H350,2)</f>
        <v>0</v>
      </c>
      <c r="BL350" s="18" t="s">
        <v>229</v>
      </c>
      <c r="BM350" s="249" t="s">
        <v>523</v>
      </c>
    </row>
    <row r="351" s="2" customFormat="1" ht="21.75" customHeight="1">
      <c r="A351" s="39"/>
      <c r="B351" s="40"/>
      <c r="C351" s="237" t="s">
        <v>524</v>
      </c>
      <c r="D351" s="237" t="s">
        <v>149</v>
      </c>
      <c r="E351" s="238" t="s">
        <v>525</v>
      </c>
      <c r="F351" s="239" t="s">
        <v>526</v>
      </c>
      <c r="G351" s="240" t="s">
        <v>162</v>
      </c>
      <c r="H351" s="241">
        <v>5</v>
      </c>
      <c r="I351" s="242"/>
      <c r="J351" s="243">
        <f>ROUND(I351*H351,2)</f>
        <v>0</v>
      </c>
      <c r="K351" s="244"/>
      <c r="L351" s="45"/>
      <c r="M351" s="245" t="s">
        <v>1</v>
      </c>
      <c r="N351" s="246" t="s">
        <v>43</v>
      </c>
      <c r="O351" s="92"/>
      <c r="P351" s="247">
        <f>O351*H351</f>
        <v>0</v>
      </c>
      <c r="Q351" s="247">
        <v>0.00012</v>
      </c>
      <c r="R351" s="247">
        <f>Q351*H351</f>
        <v>0.00060000000000000006</v>
      </c>
      <c r="S351" s="247">
        <v>0</v>
      </c>
      <c r="T351" s="248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9" t="s">
        <v>229</v>
      </c>
      <c r="AT351" s="249" t="s">
        <v>149</v>
      </c>
      <c r="AU351" s="249" t="s">
        <v>88</v>
      </c>
      <c r="AY351" s="18" t="s">
        <v>146</v>
      </c>
      <c r="BE351" s="250">
        <f>IF(N351="základní",J351,0)</f>
        <v>0</v>
      </c>
      <c r="BF351" s="250">
        <f>IF(N351="snížená",J351,0)</f>
        <v>0</v>
      </c>
      <c r="BG351" s="250">
        <f>IF(N351="zákl. přenesená",J351,0)</f>
        <v>0</v>
      </c>
      <c r="BH351" s="250">
        <f>IF(N351="sníž. přenesená",J351,0)</f>
        <v>0</v>
      </c>
      <c r="BI351" s="250">
        <f>IF(N351="nulová",J351,0)</f>
        <v>0</v>
      </c>
      <c r="BJ351" s="18" t="s">
        <v>86</v>
      </c>
      <c r="BK351" s="250">
        <f>ROUND(I351*H351,2)</f>
        <v>0</v>
      </c>
      <c r="BL351" s="18" t="s">
        <v>229</v>
      </c>
      <c r="BM351" s="249" t="s">
        <v>527</v>
      </c>
    </row>
    <row r="352" s="2" customFormat="1" ht="21.75" customHeight="1">
      <c r="A352" s="39"/>
      <c r="B352" s="40"/>
      <c r="C352" s="237" t="s">
        <v>528</v>
      </c>
      <c r="D352" s="237" t="s">
        <v>149</v>
      </c>
      <c r="E352" s="238" t="s">
        <v>529</v>
      </c>
      <c r="F352" s="239" t="s">
        <v>530</v>
      </c>
      <c r="G352" s="240" t="s">
        <v>162</v>
      </c>
      <c r="H352" s="241">
        <v>15.539999999999999</v>
      </c>
      <c r="I352" s="242"/>
      <c r="J352" s="243">
        <f>ROUND(I352*H352,2)</f>
        <v>0</v>
      </c>
      <c r="K352" s="244"/>
      <c r="L352" s="45"/>
      <c r="M352" s="245" t="s">
        <v>1</v>
      </c>
      <c r="N352" s="246" t="s">
        <v>43</v>
      </c>
      <c r="O352" s="92"/>
      <c r="P352" s="247">
        <f>O352*H352</f>
        <v>0</v>
      </c>
      <c r="Q352" s="247">
        <v>0.00014999999999999999</v>
      </c>
      <c r="R352" s="247">
        <f>Q352*H352</f>
        <v>0.0023309999999999997</v>
      </c>
      <c r="S352" s="247">
        <v>0</v>
      </c>
      <c r="T352" s="248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9" t="s">
        <v>229</v>
      </c>
      <c r="AT352" s="249" t="s">
        <v>149</v>
      </c>
      <c r="AU352" s="249" t="s">
        <v>88</v>
      </c>
      <c r="AY352" s="18" t="s">
        <v>146</v>
      </c>
      <c r="BE352" s="250">
        <f>IF(N352="základní",J352,0)</f>
        <v>0</v>
      </c>
      <c r="BF352" s="250">
        <f>IF(N352="snížená",J352,0)</f>
        <v>0</v>
      </c>
      <c r="BG352" s="250">
        <f>IF(N352="zákl. přenesená",J352,0)</f>
        <v>0</v>
      </c>
      <c r="BH352" s="250">
        <f>IF(N352="sníž. přenesená",J352,0)</f>
        <v>0</v>
      </c>
      <c r="BI352" s="250">
        <f>IF(N352="nulová",J352,0)</f>
        <v>0</v>
      </c>
      <c r="BJ352" s="18" t="s">
        <v>86</v>
      </c>
      <c r="BK352" s="250">
        <f>ROUND(I352*H352,2)</f>
        <v>0</v>
      </c>
      <c r="BL352" s="18" t="s">
        <v>229</v>
      </c>
      <c r="BM352" s="249" t="s">
        <v>531</v>
      </c>
    </row>
    <row r="353" s="2" customFormat="1" ht="21.75" customHeight="1">
      <c r="A353" s="39"/>
      <c r="B353" s="40"/>
      <c r="C353" s="237" t="s">
        <v>532</v>
      </c>
      <c r="D353" s="237" t="s">
        <v>149</v>
      </c>
      <c r="E353" s="238" t="s">
        <v>533</v>
      </c>
      <c r="F353" s="239" t="s">
        <v>534</v>
      </c>
      <c r="G353" s="240" t="s">
        <v>162</v>
      </c>
      <c r="H353" s="241">
        <v>139.86000000000001</v>
      </c>
      <c r="I353" s="242"/>
      <c r="J353" s="243">
        <f>ROUND(I353*H353,2)</f>
        <v>0</v>
      </c>
      <c r="K353" s="244"/>
      <c r="L353" s="45"/>
      <c r="M353" s="245" t="s">
        <v>1</v>
      </c>
      <c r="N353" s="246" t="s">
        <v>43</v>
      </c>
      <c r="O353" s="92"/>
      <c r="P353" s="247">
        <f>O353*H353</f>
        <v>0</v>
      </c>
      <c r="Q353" s="247">
        <v>0.00033</v>
      </c>
      <c r="R353" s="247">
        <f>Q353*H353</f>
        <v>0.046153800000000002</v>
      </c>
      <c r="S353" s="247">
        <v>0</v>
      </c>
      <c r="T353" s="248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9" t="s">
        <v>229</v>
      </c>
      <c r="AT353" s="249" t="s">
        <v>149</v>
      </c>
      <c r="AU353" s="249" t="s">
        <v>88</v>
      </c>
      <c r="AY353" s="18" t="s">
        <v>146</v>
      </c>
      <c r="BE353" s="250">
        <f>IF(N353="základní",J353,0)</f>
        <v>0</v>
      </c>
      <c r="BF353" s="250">
        <f>IF(N353="snížená",J353,0)</f>
        <v>0</v>
      </c>
      <c r="BG353" s="250">
        <f>IF(N353="zákl. přenesená",J353,0)</f>
        <v>0</v>
      </c>
      <c r="BH353" s="250">
        <f>IF(N353="sníž. přenesená",J353,0)</f>
        <v>0</v>
      </c>
      <c r="BI353" s="250">
        <f>IF(N353="nulová",J353,0)</f>
        <v>0</v>
      </c>
      <c r="BJ353" s="18" t="s">
        <v>86</v>
      </c>
      <c r="BK353" s="250">
        <f>ROUND(I353*H353,2)</f>
        <v>0</v>
      </c>
      <c r="BL353" s="18" t="s">
        <v>229</v>
      </c>
      <c r="BM353" s="249" t="s">
        <v>535</v>
      </c>
    </row>
    <row r="354" s="13" customFormat="1">
      <c r="A354" s="13"/>
      <c r="B354" s="251"/>
      <c r="C354" s="252"/>
      <c r="D354" s="253" t="s">
        <v>174</v>
      </c>
      <c r="E354" s="254" t="s">
        <v>1</v>
      </c>
      <c r="F354" s="255" t="s">
        <v>536</v>
      </c>
      <c r="G354" s="252"/>
      <c r="H354" s="256">
        <v>139.86000000000001</v>
      </c>
      <c r="I354" s="257"/>
      <c r="J354" s="252"/>
      <c r="K354" s="252"/>
      <c r="L354" s="258"/>
      <c r="M354" s="259"/>
      <c r="N354" s="260"/>
      <c r="O354" s="260"/>
      <c r="P354" s="260"/>
      <c r="Q354" s="260"/>
      <c r="R354" s="260"/>
      <c r="S354" s="260"/>
      <c r="T354" s="26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2" t="s">
        <v>174</v>
      </c>
      <c r="AU354" s="262" t="s">
        <v>88</v>
      </c>
      <c r="AV354" s="13" t="s">
        <v>88</v>
      </c>
      <c r="AW354" s="13" t="s">
        <v>34</v>
      </c>
      <c r="AX354" s="13" t="s">
        <v>86</v>
      </c>
      <c r="AY354" s="262" t="s">
        <v>146</v>
      </c>
    </row>
    <row r="355" s="2" customFormat="1" ht="21.75" customHeight="1">
      <c r="A355" s="39"/>
      <c r="B355" s="40"/>
      <c r="C355" s="237" t="s">
        <v>537</v>
      </c>
      <c r="D355" s="237" t="s">
        <v>149</v>
      </c>
      <c r="E355" s="238" t="s">
        <v>538</v>
      </c>
      <c r="F355" s="239" t="s">
        <v>539</v>
      </c>
      <c r="G355" s="240" t="s">
        <v>162</v>
      </c>
      <c r="H355" s="241">
        <v>15.539999999999999</v>
      </c>
      <c r="I355" s="242"/>
      <c r="J355" s="243">
        <f>ROUND(I355*H355,2)</f>
        <v>0</v>
      </c>
      <c r="K355" s="244"/>
      <c r="L355" s="45"/>
      <c r="M355" s="245" t="s">
        <v>1</v>
      </c>
      <c r="N355" s="246" t="s">
        <v>43</v>
      </c>
      <c r="O355" s="92"/>
      <c r="P355" s="247">
        <f>O355*H355</f>
        <v>0</v>
      </c>
      <c r="Q355" s="247">
        <v>0.00050000000000000001</v>
      </c>
      <c r="R355" s="247">
        <f>Q355*H355</f>
        <v>0.00777</v>
      </c>
      <c r="S355" s="247">
        <v>0</v>
      </c>
      <c r="T355" s="248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9" t="s">
        <v>229</v>
      </c>
      <c r="AT355" s="249" t="s">
        <v>149</v>
      </c>
      <c r="AU355" s="249" t="s">
        <v>88</v>
      </c>
      <c r="AY355" s="18" t="s">
        <v>146</v>
      </c>
      <c r="BE355" s="250">
        <f>IF(N355="základní",J355,0)</f>
        <v>0</v>
      </c>
      <c r="BF355" s="250">
        <f>IF(N355="snížená",J355,0)</f>
        <v>0</v>
      </c>
      <c r="BG355" s="250">
        <f>IF(N355="zákl. přenesená",J355,0)</f>
        <v>0</v>
      </c>
      <c r="BH355" s="250">
        <f>IF(N355="sníž. přenesená",J355,0)</f>
        <v>0</v>
      </c>
      <c r="BI355" s="250">
        <f>IF(N355="nulová",J355,0)</f>
        <v>0</v>
      </c>
      <c r="BJ355" s="18" t="s">
        <v>86</v>
      </c>
      <c r="BK355" s="250">
        <f>ROUND(I355*H355,2)</f>
        <v>0</v>
      </c>
      <c r="BL355" s="18" t="s">
        <v>229</v>
      </c>
      <c r="BM355" s="249" t="s">
        <v>540</v>
      </c>
    </row>
    <row r="356" s="13" customFormat="1">
      <c r="A356" s="13"/>
      <c r="B356" s="251"/>
      <c r="C356" s="252"/>
      <c r="D356" s="253" t="s">
        <v>174</v>
      </c>
      <c r="E356" s="254" t="s">
        <v>1</v>
      </c>
      <c r="F356" s="255" t="s">
        <v>541</v>
      </c>
      <c r="G356" s="252"/>
      <c r="H356" s="256">
        <v>15.539999999999999</v>
      </c>
      <c r="I356" s="257"/>
      <c r="J356" s="252"/>
      <c r="K356" s="252"/>
      <c r="L356" s="258"/>
      <c r="M356" s="259"/>
      <c r="N356" s="260"/>
      <c r="O356" s="260"/>
      <c r="P356" s="260"/>
      <c r="Q356" s="260"/>
      <c r="R356" s="260"/>
      <c r="S356" s="260"/>
      <c r="T356" s="26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2" t="s">
        <v>174</v>
      </c>
      <c r="AU356" s="262" t="s">
        <v>88</v>
      </c>
      <c r="AV356" s="13" t="s">
        <v>88</v>
      </c>
      <c r="AW356" s="13" t="s">
        <v>34</v>
      </c>
      <c r="AX356" s="13" t="s">
        <v>86</v>
      </c>
      <c r="AY356" s="262" t="s">
        <v>146</v>
      </c>
    </row>
    <row r="357" s="12" customFormat="1" ht="25.92" customHeight="1">
      <c r="A357" s="12"/>
      <c r="B357" s="221"/>
      <c r="C357" s="222"/>
      <c r="D357" s="223" t="s">
        <v>77</v>
      </c>
      <c r="E357" s="224" t="s">
        <v>542</v>
      </c>
      <c r="F357" s="224" t="s">
        <v>543</v>
      </c>
      <c r="G357" s="222"/>
      <c r="H357" s="222"/>
      <c r="I357" s="225"/>
      <c r="J357" s="226">
        <f>BK357</f>
        <v>0</v>
      </c>
      <c r="K357" s="222"/>
      <c r="L357" s="227"/>
      <c r="M357" s="228"/>
      <c r="N357" s="229"/>
      <c r="O357" s="229"/>
      <c r="P357" s="230">
        <f>SUM(P358:P365)</f>
        <v>0</v>
      </c>
      <c r="Q357" s="229"/>
      <c r="R357" s="230">
        <f>SUM(R358:R365)</f>
        <v>0</v>
      </c>
      <c r="S357" s="229"/>
      <c r="T357" s="231">
        <f>SUM(T358:T365)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32" t="s">
        <v>147</v>
      </c>
      <c r="AT357" s="233" t="s">
        <v>77</v>
      </c>
      <c r="AU357" s="233" t="s">
        <v>78</v>
      </c>
      <c r="AY357" s="232" t="s">
        <v>146</v>
      </c>
      <c r="BK357" s="234">
        <f>SUM(BK358:BK365)</f>
        <v>0</v>
      </c>
    </row>
    <row r="358" s="2" customFormat="1" ht="16.5" customHeight="1">
      <c r="A358" s="39"/>
      <c r="B358" s="40"/>
      <c r="C358" s="237" t="s">
        <v>544</v>
      </c>
      <c r="D358" s="237" t="s">
        <v>149</v>
      </c>
      <c r="E358" s="238" t="s">
        <v>545</v>
      </c>
      <c r="F358" s="239" t="s">
        <v>546</v>
      </c>
      <c r="G358" s="240" t="s">
        <v>152</v>
      </c>
      <c r="H358" s="241">
        <v>1</v>
      </c>
      <c r="I358" s="242"/>
      <c r="J358" s="243">
        <f>ROUND(I358*H358,2)</f>
        <v>0</v>
      </c>
      <c r="K358" s="244"/>
      <c r="L358" s="45"/>
      <c r="M358" s="245" t="s">
        <v>1</v>
      </c>
      <c r="N358" s="246" t="s">
        <v>43</v>
      </c>
      <c r="O358" s="92"/>
      <c r="P358" s="247">
        <f>O358*H358</f>
        <v>0</v>
      </c>
      <c r="Q358" s="247">
        <v>0</v>
      </c>
      <c r="R358" s="247">
        <f>Q358*H358</f>
        <v>0</v>
      </c>
      <c r="S358" s="247">
        <v>0</v>
      </c>
      <c r="T358" s="248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9" t="s">
        <v>472</v>
      </c>
      <c r="AT358" s="249" t="s">
        <v>149</v>
      </c>
      <c r="AU358" s="249" t="s">
        <v>86</v>
      </c>
      <c r="AY358" s="18" t="s">
        <v>146</v>
      </c>
      <c r="BE358" s="250">
        <f>IF(N358="základní",J358,0)</f>
        <v>0</v>
      </c>
      <c r="BF358" s="250">
        <f>IF(N358="snížená",J358,0)</f>
        <v>0</v>
      </c>
      <c r="BG358" s="250">
        <f>IF(N358="zákl. přenesená",J358,0)</f>
        <v>0</v>
      </c>
      <c r="BH358" s="250">
        <f>IF(N358="sníž. přenesená",J358,0)</f>
        <v>0</v>
      </c>
      <c r="BI358" s="250">
        <f>IF(N358="nulová",J358,0)</f>
        <v>0</v>
      </c>
      <c r="BJ358" s="18" t="s">
        <v>86</v>
      </c>
      <c r="BK358" s="250">
        <f>ROUND(I358*H358,2)</f>
        <v>0</v>
      </c>
      <c r="BL358" s="18" t="s">
        <v>472</v>
      </c>
      <c r="BM358" s="249" t="s">
        <v>547</v>
      </c>
    </row>
    <row r="359" s="2" customFormat="1" ht="33" customHeight="1">
      <c r="A359" s="39"/>
      <c r="B359" s="40"/>
      <c r="C359" s="295" t="s">
        <v>548</v>
      </c>
      <c r="D359" s="295" t="s">
        <v>270</v>
      </c>
      <c r="E359" s="296" t="s">
        <v>549</v>
      </c>
      <c r="F359" s="297" t="s">
        <v>550</v>
      </c>
      <c r="G359" s="298" t="s">
        <v>152</v>
      </c>
      <c r="H359" s="299">
        <v>1</v>
      </c>
      <c r="I359" s="300"/>
      <c r="J359" s="301">
        <f>ROUND(I359*H359,2)</f>
        <v>0</v>
      </c>
      <c r="K359" s="302"/>
      <c r="L359" s="303"/>
      <c r="M359" s="304" t="s">
        <v>1</v>
      </c>
      <c r="N359" s="305" t="s">
        <v>43</v>
      </c>
      <c r="O359" s="92"/>
      <c r="P359" s="247">
        <f>O359*H359</f>
        <v>0</v>
      </c>
      <c r="Q359" s="247">
        <v>0</v>
      </c>
      <c r="R359" s="247">
        <f>Q359*H359</f>
        <v>0</v>
      </c>
      <c r="S359" s="247">
        <v>0</v>
      </c>
      <c r="T359" s="248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9" t="s">
        <v>551</v>
      </c>
      <c r="AT359" s="249" t="s">
        <v>270</v>
      </c>
      <c r="AU359" s="249" t="s">
        <v>86</v>
      </c>
      <c r="AY359" s="18" t="s">
        <v>146</v>
      </c>
      <c r="BE359" s="250">
        <f>IF(N359="základní",J359,0)</f>
        <v>0</v>
      </c>
      <c r="BF359" s="250">
        <f>IF(N359="snížená",J359,0)</f>
        <v>0</v>
      </c>
      <c r="BG359" s="250">
        <f>IF(N359="zákl. přenesená",J359,0)</f>
        <v>0</v>
      </c>
      <c r="BH359" s="250">
        <f>IF(N359="sníž. přenesená",J359,0)</f>
        <v>0</v>
      </c>
      <c r="BI359" s="250">
        <f>IF(N359="nulová",J359,0)</f>
        <v>0</v>
      </c>
      <c r="BJ359" s="18" t="s">
        <v>86</v>
      </c>
      <c r="BK359" s="250">
        <f>ROUND(I359*H359,2)</f>
        <v>0</v>
      </c>
      <c r="BL359" s="18" t="s">
        <v>472</v>
      </c>
      <c r="BM359" s="249" t="s">
        <v>552</v>
      </c>
    </row>
    <row r="360" s="2" customFormat="1" ht="16.5" customHeight="1">
      <c r="A360" s="39"/>
      <c r="B360" s="40"/>
      <c r="C360" s="237" t="s">
        <v>553</v>
      </c>
      <c r="D360" s="237" t="s">
        <v>149</v>
      </c>
      <c r="E360" s="238" t="s">
        <v>554</v>
      </c>
      <c r="F360" s="239" t="s">
        <v>555</v>
      </c>
      <c r="G360" s="240" t="s">
        <v>152</v>
      </c>
      <c r="H360" s="241">
        <v>1</v>
      </c>
      <c r="I360" s="242"/>
      <c r="J360" s="243">
        <f>ROUND(I360*H360,2)</f>
        <v>0</v>
      </c>
      <c r="K360" s="244"/>
      <c r="L360" s="45"/>
      <c r="M360" s="245" t="s">
        <v>1</v>
      </c>
      <c r="N360" s="246" t="s">
        <v>43</v>
      </c>
      <c r="O360" s="92"/>
      <c r="P360" s="247">
        <f>O360*H360</f>
        <v>0</v>
      </c>
      <c r="Q360" s="247">
        <v>0</v>
      </c>
      <c r="R360" s="247">
        <f>Q360*H360</f>
        <v>0</v>
      </c>
      <c r="S360" s="247">
        <v>0</v>
      </c>
      <c r="T360" s="248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9" t="s">
        <v>472</v>
      </c>
      <c r="AT360" s="249" t="s">
        <v>149</v>
      </c>
      <c r="AU360" s="249" t="s">
        <v>86</v>
      </c>
      <c r="AY360" s="18" t="s">
        <v>146</v>
      </c>
      <c r="BE360" s="250">
        <f>IF(N360="základní",J360,0)</f>
        <v>0</v>
      </c>
      <c r="BF360" s="250">
        <f>IF(N360="snížená",J360,0)</f>
        <v>0</v>
      </c>
      <c r="BG360" s="250">
        <f>IF(N360="zákl. přenesená",J360,0)</f>
        <v>0</v>
      </c>
      <c r="BH360" s="250">
        <f>IF(N360="sníž. přenesená",J360,0)</f>
        <v>0</v>
      </c>
      <c r="BI360" s="250">
        <f>IF(N360="nulová",J360,0)</f>
        <v>0</v>
      </c>
      <c r="BJ360" s="18" t="s">
        <v>86</v>
      </c>
      <c r="BK360" s="250">
        <f>ROUND(I360*H360,2)</f>
        <v>0</v>
      </c>
      <c r="BL360" s="18" t="s">
        <v>472</v>
      </c>
      <c r="BM360" s="249" t="s">
        <v>556</v>
      </c>
    </row>
    <row r="361" s="2" customFormat="1" ht="21.75" customHeight="1">
      <c r="A361" s="39"/>
      <c r="B361" s="40"/>
      <c r="C361" s="237" t="s">
        <v>557</v>
      </c>
      <c r="D361" s="237" t="s">
        <v>149</v>
      </c>
      <c r="E361" s="238" t="s">
        <v>558</v>
      </c>
      <c r="F361" s="239" t="s">
        <v>559</v>
      </c>
      <c r="G361" s="240" t="s">
        <v>152</v>
      </c>
      <c r="H361" s="241">
        <v>2</v>
      </c>
      <c r="I361" s="242"/>
      <c r="J361" s="243">
        <f>ROUND(I361*H361,2)</f>
        <v>0</v>
      </c>
      <c r="K361" s="244"/>
      <c r="L361" s="45"/>
      <c r="M361" s="245" t="s">
        <v>1</v>
      </c>
      <c r="N361" s="246" t="s">
        <v>43</v>
      </c>
      <c r="O361" s="92"/>
      <c r="P361" s="247">
        <f>O361*H361</f>
        <v>0</v>
      </c>
      <c r="Q361" s="247">
        <v>0</v>
      </c>
      <c r="R361" s="247">
        <f>Q361*H361</f>
        <v>0</v>
      </c>
      <c r="S361" s="247">
        <v>0</v>
      </c>
      <c r="T361" s="248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9" t="s">
        <v>472</v>
      </c>
      <c r="AT361" s="249" t="s">
        <v>149</v>
      </c>
      <c r="AU361" s="249" t="s">
        <v>86</v>
      </c>
      <c r="AY361" s="18" t="s">
        <v>146</v>
      </c>
      <c r="BE361" s="250">
        <f>IF(N361="základní",J361,0)</f>
        <v>0</v>
      </c>
      <c r="BF361" s="250">
        <f>IF(N361="snížená",J361,0)</f>
        <v>0</v>
      </c>
      <c r="BG361" s="250">
        <f>IF(N361="zákl. přenesená",J361,0)</f>
        <v>0</v>
      </c>
      <c r="BH361" s="250">
        <f>IF(N361="sníž. přenesená",J361,0)</f>
        <v>0</v>
      </c>
      <c r="BI361" s="250">
        <f>IF(N361="nulová",J361,0)</f>
        <v>0</v>
      </c>
      <c r="BJ361" s="18" t="s">
        <v>86</v>
      </c>
      <c r="BK361" s="250">
        <f>ROUND(I361*H361,2)</f>
        <v>0</v>
      </c>
      <c r="BL361" s="18" t="s">
        <v>472</v>
      </c>
      <c r="BM361" s="249" t="s">
        <v>560</v>
      </c>
    </row>
    <row r="362" s="2" customFormat="1" ht="16.5" customHeight="1">
      <c r="A362" s="39"/>
      <c r="B362" s="40"/>
      <c r="C362" s="237" t="s">
        <v>561</v>
      </c>
      <c r="D362" s="237" t="s">
        <v>149</v>
      </c>
      <c r="E362" s="238" t="s">
        <v>562</v>
      </c>
      <c r="F362" s="239" t="s">
        <v>563</v>
      </c>
      <c r="G362" s="240" t="s">
        <v>152</v>
      </c>
      <c r="H362" s="241">
        <v>2</v>
      </c>
      <c r="I362" s="242"/>
      <c r="J362" s="243">
        <f>ROUND(I362*H362,2)</f>
        <v>0</v>
      </c>
      <c r="K362" s="244"/>
      <c r="L362" s="45"/>
      <c r="M362" s="245" t="s">
        <v>1</v>
      </c>
      <c r="N362" s="246" t="s">
        <v>43</v>
      </c>
      <c r="O362" s="92"/>
      <c r="P362" s="247">
        <f>O362*H362</f>
        <v>0</v>
      </c>
      <c r="Q362" s="247">
        <v>0</v>
      </c>
      <c r="R362" s="247">
        <f>Q362*H362</f>
        <v>0</v>
      </c>
      <c r="S362" s="247">
        <v>0</v>
      </c>
      <c r="T362" s="248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9" t="s">
        <v>472</v>
      </c>
      <c r="AT362" s="249" t="s">
        <v>149</v>
      </c>
      <c r="AU362" s="249" t="s">
        <v>86</v>
      </c>
      <c r="AY362" s="18" t="s">
        <v>146</v>
      </c>
      <c r="BE362" s="250">
        <f>IF(N362="základní",J362,0)</f>
        <v>0</v>
      </c>
      <c r="BF362" s="250">
        <f>IF(N362="snížená",J362,0)</f>
        <v>0</v>
      </c>
      <c r="BG362" s="250">
        <f>IF(N362="zákl. přenesená",J362,0)</f>
        <v>0</v>
      </c>
      <c r="BH362" s="250">
        <f>IF(N362="sníž. přenesená",J362,0)</f>
        <v>0</v>
      </c>
      <c r="BI362" s="250">
        <f>IF(N362="nulová",J362,0)</f>
        <v>0</v>
      </c>
      <c r="BJ362" s="18" t="s">
        <v>86</v>
      </c>
      <c r="BK362" s="250">
        <f>ROUND(I362*H362,2)</f>
        <v>0</v>
      </c>
      <c r="BL362" s="18" t="s">
        <v>472</v>
      </c>
      <c r="BM362" s="249" t="s">
        <v>564</v>
      </c>
    </row>
    <row r="363" s="2" customFormat="1" ht="16.5" customHeight="1">
      <c r="A363" s="39"/>
      <c r="B363" s="40"/>
      <c r="C363" s="295" t="s">
        <v>565</v>
      </c>
      <c r="D363" s="295" t="s">
        <v>270</v>
      </c>
      <c r="E363" s="296" t="s">
        <v>566</v>
      </c>
      <c r="F363" s="297" t="s">
        <v>567</v>
      </c>
      <c r="G363" s="298" t="s">
        <v>152</v>
      </c>
      <c r="H363" s="299">
        <v>2</v>
      </c>
      <c r="I363" s="300"/>
      <c r="J363" s="301">
        <f>ROUND(I363*H363,2)</f>
        <v>0</v>
      </c>
      <c r="K363" s="302"/>
      <c r="L363" s="303"/>
      <c r="M363" s="304" t="s">
        <v>1</v>
      </c>
      <c r="N363" s="305" t="s">
        <v>43</v>
      </c>
      <c r="O363" s="92"/>
      <c r="P363" s="247">
        <f>O363*H363</f>
        <v>0</v>
      </c>
      <c r="Q363" s="247">
        <v>0</v>
      </c>
      <c r="R363" s="247">
        <f>Q363*H363</f>
        <v>0</v>
      </c>
      <c r="S363" s="247">
        <v>0</v>
      </c>
      <c r="T363" s="248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9" t="s">
        <v>551</v>
      </c>
      <c r="AT363" s="249" t="s">
        <v>270</v>
      </c>
      <c r="AU363" s="249" t="s">
        <v>86</v>
      </c>
      <c r="AY363" s="18" t="s">
        <v>146</v>
      </c>
      <c r="BE363" s="250">
        <f>IF(N363="základní",J363,0)</f>
        <v>0</v>
      </c>
      <c r="BF363" s="250">
        <f>IF(N363="snížená",J363,0)</f>
        <v>0</v>
      </c>
      <c r="BG363" s="250">
        <f>IF(N363="zákl. přenesená",J363,0)</f>
        <v>0</v>
      </c>
      <c r="BH363" s="250">
        <f>IF(N363="sníž. přenesená",J363,0)</f>
        <v>0</v>
      </c>
      <c r="BI363" s="250">
        <f>IF(N363="nulová",J363,0)</f>
        <v>0</v>
      </c>
      <c r="BJ363" s="18" t="s">
        <v>86</v>
      </c>
      <c r="BK363" s="250">
        <f>ROUND(I363*H363,2)</f>
        <v>0</v>
      </c>
      <c r="BL363" s="18" t="s">
        <v>472</v>
      </c>
      <c r="BM363" s="249" t="s">
        <v>568</v>
      </c>
    </row>
    <row r="364" s="2" customFormat="1" ht="16.5" customHeight="1">
      <c r="A364" s="39"/>
      <c r="B364" s="40"/>
      <c r="C364" s="237" t="s">
        <v>569</v>
      </c>
      <c r="D364" s="237" t="s">
        <v>149</v>
      </c>
      <c r="E364" s="238" t="s">
        <v>570</v>
      </c>
      <c r="F364" s="239" t="s">
        <v>571</v>
      </c>
      <c r="G364" s="240" t="s">
        <v>152</v>
      </c>
      <c r="H364" s="241">
        <v>2</v>
      </c>
      <c r="I364" s="242"/>
      <c r="J364" s="243">
        <f>ROUND(I364*H364,2)</f>
        <v>0</v>
      </c>
      <c r="K364" s="244"/>
      <c r="L364" s="45"/>
      <c r="M364" s="245" t="s">
        <v>1</v>
      </c>
      <c r="N364" s="246" t="s">
        <v>43</v>
      </c>
      <c r="O364" s="92"/>
      <c r="P364" s="247">
        <f>O364*H364</f>
        <v>0</v>
      </c>
      <c r="Q364" s="247">
        <v>0</v>
      </c>
      <c r="R364" s="247">
        <f>Q364*H364</f>
        <v>0</v>
      </c>
      <c r="S364" s="247">
        <v>0</v>
      </c>
      <c r="T364" s="248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9" t="s">
        <v>472</v>
      </c>
      <c r="AT364" s="249" t="s">
        <v>149</v>
      </c>
      <c r="AU364" s="249" t="s">
        <v>86</v>
      </c>
      <c r="AY364" s="18" t="s">
        <v>146</v>
      </c>
      <c r="BE364" s="250">
        <f>IF(N364="základní",J364,0)</f>
        <v>0</v>
      </c>
      <c r="BF364" s="250">
        <f>IF(N364="snížená",J364,0)</f>
        <v>0</v>
      </c>
      <c r="BG364" s="250">
        <f>IF(N364="zákl. přenesená",J364,0)</f>
        <v>0</v>
      </c>
      <c r="BH364" s="250">
        <f>IF(N364="sníž. přenesená",J364,0)</f>
        <v>0</v>
      </c>
      <c r="BI364" s="250">
        <f>IF(N364="nulová",J364,0)</f>
        <v>0</v>
      </c>
      <c r="BJ364" s="18" t="s">
        <v>86</v>
      </c>
      <c r="BK364" s="250">
        <f>ROUND(I364*H364,2)</f>
        <v>0</v>
      </c>
      <c r="BL364" s="18" t="s">
        <v>472</v>
      </c>
      <c r="BM364" s="249" t="s">
        <v>572</v>
      </c>
    </row>
    <row r="365" s="2" customFormat="1" ht="21.75" customHeight="1">
      <c r="A365" s="39"/>
      <c r="B365" s="40"/>
      <c r="C365" s="237" t="s">
        <v>573</v>
      </c>
      <c r="D365" s="237" t="s">
        <v>149</v>
      </c>
      <c r="E365" s="238" t="s">
        <v>574</v>
      </c>
      <c r="F365" s="239" t="s">
        <v>575</v>
      </c>
      <c r="G365" s="240" t="s">
        <v>197</v>
      </c>
      <c r="H365" s="241">
        <v>50</v>
      </c>
      <c r="I365" s="242"/>
      <c r="J365" s="243">
        <f>ROUND(I365*H365,2)</f>
        <v>0</v>
      </c>
      <c r="K365" s="244"/>
      <c r="L365" s="45"/>
      <c r="M365" s="307" t="s">
        <v>1</v>
      </c>
      <c r="N365" s="308" t="s">
        <v>43</v>
      </c>
      <c r="O365" s="309"/>
      <c r="P365" s="310">
        <f>O365*H365</f>
        <v>0</v>
      </c>
      <c r="Q365" s="310">
        <v>0</v>
      </c>
      <c r="R365" s="310">
        <f>Q365*H365</f>
        <v>0</v>
      </c>
      <c r="S365" s="310">
        <v>0</v>
      </c>
      <c r="T365" s="31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9" t="s">
        <v>472</v>
      </c>
      <c r="AT365" s="249" t="s">
        <v>149</v>
      </c>
      <c r="AU365" s="249" t="s">
        <v>86</v>
      </c>
      <c r="AY365" s="18" t="s">
        <v>146</v>
      </c>
      <c r="BE365" s="250">
        <f>IF(N365="základní",J365,0)</f>
        <v>0</v>
      </c>
      <c r="BF365" s="250">
        <f>IF(N365="snížená",J365,0)</f>
        <v>0</v>
      </c>
      <c r="BG365" s="250">
        <f>IF(N365="zákl. přenesená",J365,0)</f>
        <v>0</v>
      </c>
      <c r="BH365" s="250">
        <f>IF(N365="sníž. přenesená",J365,0)</f>
        <v>0</v>
      </c>
      <c r="BI365" s="250">
        <f>IF(N365="nulová",J365,0)</f>
        <v>0</v>
      </c>
      <c r="BJ365" s="18" t="s">
        <v>86</v>
      </c>
      <c r="BK365" s="250">
        <f>ROUND(I365*H365,2)</f>
        <v>0</v>
      </c>
      <c r="BL365" s="18" t="s">
        <v>472</v>
      </c>
      <c r="BM365" s="249" t="s">
        <v>576</v>
      </c>
    </row>
    <row r="366" s="2" customFormat="1" ht="6.96" customHeight="1">
      <c r="A366" s="39"/>
      <c r="B366" s="67"/>
      <c r="C366" s="68"/>
      <c r="D366" s="68"/>
      <c r="E366" s="68"/>
      <c r="F366" s="68"/>
      <c r="G366" s="68"/>
      <c r="H366" s="68"/>
      <c r="I366" s="184"/>
      <c r="J366" s="68"/>
      <c r="K366" s="68"/>
      <c r="L366" s="45"/>
      <c r="M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</row>
  </sheetData>
  <sheetProtection sheet="1" autoFilter="0" formatColumns="0" formatRows="0" objects="1" scenarios="1" spinCount="100000" saltValue="5XCccC2gf28PqFkEYVTSEajPXoS9KnZzfBCRzC9M6a1M47FoY2BVyT/uqtZI8rxEk44ICQqcvovBbsxuj/bhmg==" hashValue="rUbH33NGybipexS/1e47WLWeUIr7KxSeWDQkSGDDEz5QVKvGZz3apQ+u1Of63dVpbX1GWU2G+M3ONQbMwoYYmg==" algorithmName="SHA-512" password="CC35"/>
  <autoFilter ref="C131:K365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107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Zvoleněves ON - oprava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108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577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24. 6. 2020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ROUND((SUM(BE129:BE259)),  2)</f>
        <v>0</v>
      </c>
      <c r="G33" s="39"/>
      <c r="H33" s="39"/>
      <c r="I33" s="163">
        <v>0.20999999999999999</v>
      </c>
      <c r="J33" s="162">
        <f>ROUND(((SUM(BE129:BE259))*I33),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62">
        <f>ROUND((SUM(BF129:BF259)),  2)</f>
        <v>0</v>
      </c>
      <c r="G34" s="39"/>
      <c r="H34" s="39"/>
      <c r="I34" s="163">
        <v>0.14999999999999999</v>
      </c>
      <c r="J34" s="162">
        <f>ROUND(((SUM(BF129:BF259))*I34),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ROUND((SUM(BG129:BG259)),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ROUND((SUM(BH129:BH259)),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ROUND((SUM(BI129:BI259)),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Zvoleněves ON - oprava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SO.02 - Oprava střechy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Zvoleněves</v>
      </c>
      <c r="G89" s="41"/>
      <c r="H89" s="41"/>
      <c r="I89" s="148" t="s">
        <v>22</v>
      </c>
      <c r="J89" s="80" t="str">
        <f>IF(J12="","",J12)</f>
        <v>24. 6. 2020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148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111</v>
      </c>
      <c r="D94" s="190"/>
      <c r="E94" s="190"/>
      <c r="F94" s="190"/>
      <c r="G94" s="190"/>
      <c r="H94" s="190"/>
      <c r="I94" s="191"/>
      <c r="J94" s="192" t="s">
        <v>112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145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4"/>
      <c r="C97" s="195"/>
      <c r="D97" s="196" t="s">
        <v>115</v>
      </c>
      <c r="E97" s="197"/>
      <c r="F97" s="197"/>
      <c r="G97" s="197"/>
      <c r="H97" s="197"/>
      <c r="I97" s="198"/>
      <c r="J97" s="199">
        <f>J130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116</v>
      </c>
      <c r="E98" s="204"/>
      <c r="F98" s="204"/>
      <c r="G98" s="204"/>
      <c r="H98" s="204"/>
      <c r="I98" s="205"/>
      <c r="J98" s="206">
        <f>J131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578</v>
      </c>
      <c r="E99" s="204"/>
      <c r="F99" s="204"/>
      <c r="G99" s="204"/>
      <c r="H99" s="204"/>
      <c r="I99" s="205"/>
      <c r="J99" s="206">
        <f>J133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579</v>
      </c>
      <c r="E100" s="204"/>
      <c r="F100" s="204"/>
      <c r="G100" s="204"/>
      <c r="H100" s="204"/>
      <c r="I100" s="205"/>
      <c r="J100" s="206">
        <f>J142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121</v>
      </c>
      <c r="E101" s="204"/>
      <c r="F101" s="204"/>
      <c r="G101" s="204"/>
      <c r="H101" s="204"/>
      <c r="I101" s="205"/>
      <c r="J101" s="206">
        <f>J155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4"/>
      <c r="C102" s="195"/>
      <c r="D102" s="196" t="s">
        <v>122</v>
      </c>
      <c r="E102" s="197"/>
      <c r="F102" s="197"/>
      <c r="G102" s="197"/>
      <c r="H102" s="197"/>
      <c r="I102" s="198"/>
      <c r="J102" s="199">
        <f>J157</f>
        <v>0</v>
      </c>
      <c r="K102" s="195"/>
      <c r="L102" s="20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1"/>
      <c r="C103" s="202"/>
      <c r="D103" s="203" t="s">
        <v>580</v>
      </c>
      <c r="E103" s="204"/>
      <c r="F103" s="204"/>
      <c r="G103" s="204"/>
      <c r="H103" s="204"/>
      <c r="I103" s="205"/>
      <c r="J103" s="206">
        <f>J158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581</v>
      </c>
      <c r="E104" s="204"/>
      <c r="F104" s="204"/>
      <c r="G104" s="204"/>
      <c r="H104" s="204"/>
      <c r="I104" s="205"/>
      <c r="J104" s="206">
        <f>J161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126</v>
      </c>
      <c r="E105" s="204"/>
      <c r="F105" s="204"/>
      <c r="G105" s="204"/>
      <c r="H105" s="204"/>
      <c r="I105" s="205"/>
      <c r="J105" s="206">
        <f>J197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582</v>
      </c>
      <c r="E106" s="204"/>
      <c r="F106" s="204"/>
      <c r="G106" s="204"/>
      <c r="H106" s="204"/>
      <c r="I106" s="205"/>
      <c r="J106" s="206">
        <f>J230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128</v>
      </c>
      <c r="E107" s="204"/>
      <c r="F107" s="204"/>
      <c r="G107" s="204"/>
      <c r="H107" s="204"/>
      <c r="I107" s="205"/>
      <c r="J107" s="206">
        <f>J245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583</v>
      </c>
      <c r="E108" s="204"/>
      <c r="F108" s="204"/>
      <c r="G108" s="204"/>
      <c r="H108" s="204"/>
      <c r="I108" s="205"/>
      <c r="J108" s="206">
        <f>J250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94"/>
      <c r="C109" s="195"/>
      <c r="D109" s="196" t="s">
        <v>584</v>
      </c>
      <c r="E109" s="197"/>
      <c r="F109" s="197"/>
      <c r="G109" s="197"/>
      <c r="H109" s="197"/>
      <c r="I109" s="198"/>
      <c r="J109" s="199">
        <f>J258</f>
        <v>0</v>
      </c>
      <c r="K109" s="195"/>
      <c r="L109" s="200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184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187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131</v>
      </c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88" t="str">
        <f>E7</f>
        <v>Zvoleněves ON - oprava</v>
      </c>
      <c r="F119" s="33"/>
      <c r="G119" s="33"/>
      <c r="H119" s="33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108</v>
      </c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SO.02 - Oprava střechy</v>
      </c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Zvoleněves</v>
      </c>
      <c r="G123" s="41"/>
      <c r="H123" s="41"/>
      <c r="I123" s="148" t="s">
        <v>22</v>
      </c>
      <c r="J123" s="80" t="str">
        <f>IF(J12="","",J12)</f>
        <v>24. 6. 2020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Správa železnic, státní organizace</v>
      </c>
      <c r="G125" s="41"/>
      <c r="H125" s="41"/>
      <c r="I125" s="148" t="s">
        <v>32</v>
      </c>
      <c r="J125" s="37" t="str">
        <f>E21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IF(E18="","",E18)</f>
        <v>Vyplň údaj</v>
      </c>
      <c r="G126" s="41"/>
      <c r="H126" s="41"/>
      <c r="I126" s="148" t="s">
        <v>35</v>
      </c>
      <c r="J126" s="37" t="str">
        <f>E24</f>
        <v>L. Malý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8"/>
      <c r="B128" s="209"/>
      <c r="C128" s="210" t="s">
        <v>132</v>
      </c>
      <c r="D128" s="211" t="s">
        <v>63</v>
      </c>
      <c r="E128" s="211" t="s">
        <v>59</v>
      </c>
      <c r="F128" s="211" t="s">
        <v>60</v>
      </c>
      <c r="G128" s="211" t="s">
        <v>133</v>
      </c>
      <c r="H128" s="211" t="s">
        <v>134</v>
      </c>
      <c r="I128" s="212" t="s">
        <v>135</v>
      </c>
      <c r="J128" s="213" t="s">
        <v>112</v>
      </c>
      <c r="K128" s="214" t="s">
        <v>136</v>
      </c>
      <c r="L128" s="215"/>
      <c r="M128" s="101" t="s">
        <v>1</v>
      </c>
      <c r="N128" s="102" t="s">
        <v>42</v>
      </c>
      <c r="O128" s="102" t="s">
        <v>137</v>
      </c>
      <c r="P128" s="102" t="s">
        <v>138</v>
      </c>
      <c r="Q128" s="102" t="s">
        <v>139</v>
      </c>
      <c r="R128" s="102" t="s">
        <v>140</v>
      </c>
      <c r="S128" s="102" t="s">
        <v>141</v>
      </c>
      <c r="T128" s="103" t="s">
        <v>142</v>
      </c>
      <c r="U128" s="208"/>
      <c r="V128" s="208"/>
      <c r="W128" s="208"/>
      <c r="X128" s="208"/>
      <c r="Y128" s="208"/>
      <c r="Z128" s="208"/>
      <c r="AA128" s="208"/>
      <c r="AB128" s="208"/>
      <c r="AC128" s="208"/>
      <c r="AD128" s="208"/>
      <c r="AE128" s="208"/>
    </row>
    <row r="129" s="2" customFormat="1" ht="22.8" customHeight="1">
      <c r="A129" s="39"/>
      <c r="B129" s="40"/>
      <c r="C129" s="108" t="s">
        <v>143</v>
      </c>
      <c r="D129" s="41"/>
      <c r="E129" s="41"/>
      <c r="F129" s="41"/>
      <c r="G129" s="41"/>
      <c r="H129" s="41"/>
      <c r="I129" s="145"/>
      <c r="J129" s="216">
        <f>BK129</f>
        <v>0</v>
      </c>
      <c r="K129" s="41"/>
      <c r="L129" s="45"/>
      <c r="M129" s="104"/>
      <c r="N129" s="217"/>
      <c r="O129" s="105"/>
      <c r="P129" s="218">
        <f>P130+P157+P258</f>
        <v>0</v>
      </c>
      <c r="Q129" s="105"/>
      <c r="R129" s="218">
        <f>R130+R157+R258</f>
        <v>0</v>
      </c>
      <c r="S129" s="105"/>
      <c r="T129" s="219">
        <f>T130+T157+T258</f>
        <v>3.172628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114</v>
      </c>
      <c r="BK129" s="220">
        <f>BK130+BK157+BK258</f>
        <v>0</v>
      </c>
    </row>
    <row r="130" s="12" customFormat="1" ht="25.92" customHeight="1">
      <c r="A130" s="12"/>
      <c r="B130" s="221"/>
      <c r="C130" s="222"/>
      <c r="D130" s="223" t="s">
        <v>77</v>
      </c>
      <c r="E130" s="224" t="s">
        <v>144</v>
      </c>
      <c r="F130" s="224" t="s">
        <v>145</v>
      </c>
      <c r="G130" s="222"/>
      <c r="H130" s="222"/>
      <c r="I130" s="225"/>
      <c r="J130" s="226">
        <f>BK130</f>
        <v>0</v>
      </c>
      <c r="K130" s="222"/>
      <c r="L130" s="227"/>
      <c r="M130" s="228"/>
      <c r="N130" s="229"/>
      <c r="O130" s="229"/>
      <c r="P130" s="230">
        <f>P131+P133+P142+P155</f>
        <v>0</v>
      </c>
      <c r="Q130" s="229"/>
      <c r="R130" s="230">
        <f>R131+R133+R142+R155</f>
        <v>0</v>
      </c>
      <c r="S130" s="229"/>
      <c r="T130" s="231">
        <f>T131+T133+T142+T155</f>
        <v>0.1188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2" t="s">
        <v>86</v>
      </c>
      <c r="AT130" s="233" t="s">
        <v>77</v>
      </c>
      <c r="AU130" s="233" t="s">
        <v>78</v>
      </c>
      <c r="AY130" s="232" t="s">
        <v>146</v>
      </c>
      <c r="BK130" s="234">
        <f>BK131+BK133+BK142+BK155</f>
        <v>0</v>
      </c>
    </row>
    <row r="131" s="12" customFormat="1" ht="22.8" customHeight="1">
      <c r="A131" s="12"/>
      <c r="B131" s="221"/>
      <c r="C131" s="222"/>
      <c r="D131" s="223" t="s">
        <v>77</v>
      </c>
      <c r="E131" s="235" t="s">
        <v>147</v>
      </c>
      <c r="F131" s="235" t="s">
        <v>148</v>
      </c>
      <c r="G131" s="222"/>
      <c r="H131" s="222"/>
      <c r="I131" s="225"/>
      <c r="J131" s="236">
        <f>BK131</f>
        <v>0</v>
      </c>
      <c r="K131" s="222"/>
      <c r="L131" s="227"/>
      <c r="M131" s="228"/>
      <c r="N131" s="229"/>
      <c r="O131" s="229"/>
      <c r="P131" s="230">
        <f>P132</f>
        <v>0</v>
      </c>
      <c r="Q131" s="229"/>
      <c r="R131" s="230">
        <f>R132</f>
        <v>0</v>
      </c>
      <c r="S131" s="229"/>
      <c r="T131" s="231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2" t="s">
        <v>86</v>
      </c>
      <c r="AT131" s="233" t="s">
        <v>77</v>
      </c>
      <c r="AU131" s="233" t="s">
        <v>86</v>
      </c>
      <c r="AY131" s="232" t="s">
        <v>146</v>
      </c>
      <c r="BK131" s="234">
        <f>BK132</f>
        <v>0</v>
      </c>
    </row>
    <row r="132" s="2" customFormat="1" ht="21.75" customHeight="1">
      <c r="A132" s="39"/>
      <c r="B132" s="40"/>
      <c r="C132" s="237" t="s">
        <v>86</v>
      </c>
      <c r="D132" s="237" t="s">
        <v>149</v>
      </c>
      <c r="E132" s="238" t="s">
        <v>585</v>
      </c>
      <c r="F132" s="239" t="s">
        <v>586</v>
      </c>
      <c r="G132" s="240" t="s">
        <v>152</v>
      </c>
      <c r="H132" s="241">
        <v>2</v>
      </c>
      <c r="I132" s="242"/>
      <c r="J132" s="243">
        <f>ROUND(I132*H132,2)</f>
        <v>0</v>
      </c>
      <c r="K132" s="244"/>
      <c r="L132" s="45"/>
      <c r="M132" s="245" t="s">
        <v>1</v>
      </c>
      <c r="N132" s="246" t="s">
        <v>43</v>
      </c>
      <c r="O132" s="92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153</v>
      </c>
      <c r="AT132" s="249" t="s">
        <v>149</v>
      </c>
      <c r="AU132" s="249" t="s">
        <v>88</v>
      </c>
      <c r="AY132" s="18" t="s">
        <v>146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8" t="s">
        <v>86</v>
      </c>
      <c r="BK132" s="250">
        <f>ROUND(I132*H132,2)</f>
        <v>0</v>
      </c>
      <c r="BL132" s="18" t="s">
        <v>153</v>
      </c>
      <c r="BM132" s="249" t="s">
        <v>587</v>
      </c>
    </row>
    <row r="133" s="12" customFormat="1" ht="22.8" customHeight="1">
      <c r="A133" s="12"/>
      <c r="B133" s="221"/>
      <c r="C133" s="222"/>
      <c r="D133" s="223" t="s">
        <v>77</v>
      </c>
      <c r="E133" s="235" t="s">
        <v>185</v>
      </c>
      <c r="F133" s="235" t="s">
        <v>588</v>
      </c>
      <c r="G133" s="222"/>
      <c r="H133" s="222"/>
      <c r="I133" s="225"/>
      <c r="J133" s="236">
        <f>BK133</f>
        <v>0</v>
      </c>
      <c r="K133" s="222"/>
      <c r="L133" s="227"/>
      <c r="M133" s="228"/>
      <c r="N133" s="229"/>
      <c r="O133" s="229"/>
      <c r="P133" s="230">
        <f>SUM(P134:P141)</f>
        <v>0</v>
      </c>
      <c r="Q133" s="229"/>
      <c r="R133" s="230">
        <f>SUM(R134:R141)</f>
        <v>0</v>
      </c>
      <c r="S133" s="229"/>
      <c r="T133" s="231">
        <f>SUM(T134:T141)</f>
        <v>0.1188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2" t="s">
        <v>86</v>
      </c>
      <c r="AT133" s="233" t="s">
        <v>77</v>
      </c>
      <c r="AU133" s="233" t="s">
        <v>86</v>
      </c>
      <c r="AY133" s="232" t="s">
        <v>146</v>
      </c>
      <c r="BK133" s="234">
        <f>SUM(BK134:BK141)</f>
        <v>0</v>
      </c>
    </row>
    <row r="134" s="2" customFormat="1" ht="21.75" customHeight="1">
      <c r="A134" s="39"/>
      <c r="B134" s="40"/>
      <c r="C134" s="237" t="s">
        <v>88</v>
      </c>
      <c r="D134" s="237" t="s">
        <v>149</v>
      </c>
      <c r="E134" s="238" t="s">
        <v>285</v>
      </c>
      <c r="F134" s="239" t="s">
        <v>589</v>
      </c>
      <c r="G134" s="240" t="s">
        <v>278</v>
      </c>
      <c r="H134" s="241">
        <v>1</v>
      </c>
      <c r="I134" s="242"/>
      <c r="J134" s="243">
        <f>ROUND(I134*H134,2)</f>
        <v>0</v>
      </c>
      <c r="K134" s="244"/>
      <c r="L134" s="45"/>
      <c r="M134" s="245" t="s">
        <v>1</v>
      </c>
      <c r="N134" s="246" t="s">
        <v>43</v>
      </c>
      <c r="O134" s="92"/>
      <c r="P134" s="247">
        <f>O134*H134</f>
        <v>0</v>
      </c>
      <c r="Q134" s="247">
        <v>0</v>
      </c>
      <c r="R134" s="247">
        <f>Q134*H134</f>
        <v>0</v>
      </c>
      <c r="S134" s="247">
        <v>0</v>
      </c>
      <c r="T134" s="24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153</v>
      </c>
      <c r="AT134" s="249" t="s">
        <v>149</v>
      </c>
      <c r="AU134" s="249" t="s">
        <v>88</v>
      </c>
      <c r="AY134" s="18" t="s">
        <v>146</v>
      </c>
      <c r="BE134" s="250">
        <f>IF(N134="základní",J134,0)</f>
        <v>0</v>
      </c>
      <c r="BF134" s="250">
        <f>IF(N134="snížená",J134,0)</f>
        <v>0</v>
      </c>
      <c r="BG134" s="250">
        <f>IF(N134="zákl. přenesená",J134,0)</f>
        <v>0</v>
      </c>
      <c r="BH134" s="250">
        <f>IF(N134="sníž. přenesená",J134,0)</f>
        <v>0</v>
      </c>
      <c r="BI134" s="250">
        <f>IF(N134="nulová",J134,0)</f>
        <v>0</v>
      </c>
      <c r="BJ134" s="18" t="s">
        <v>86</v>
      </c>
      <c r="BK134" s="250">
        <f>ROUND(I134*H134,2)</f>
        <v>0</v>
      </c>
      <c r="BL134" s="18" t="s">
        <v>153</v>
      </c>
      <c r="BM134" s="249" t="s">
        <v>590</v>
      </c>
    </row>
    <row r="135" s="2" customFormat="1" ht="21.75" customHeight="1">
      <c r="A135" s="39"/>
      <c r="B135" s="40"/>
      <c r="C135" s="237" t="s">
        <v>147</v>
      </c>
      <c r="D135" s="237" t="s">
        <v>149</v>
      </c>
      <c r="E135" s="238" t="s">
        <v>591</v>
      </c>
      <c r="F135" s="239" t="s">
        <v>592</v>
      </c>
      <c r="G135" s="240" t="s">
        <v>593</v>
      </c>
      <c r="H135" s="241">
        <v>2.633</v>
      </c>
      <c r="I135" s="242"/>
      <c r="J135" s="243">
        <f>ROUND(I135*H135,2)</f>
        <v>0</v>
      </c>
      <c r="K135" s="244"/>
      <c r="L135" s="45"/>
      <c r="M135" s="245" t="s">
        <v>1</v>
      </c>
      <c r="N135" s="246" t="s">
        <v>43</v>
      </c>
      <c r="O135" s="92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153</v>
      </c>
      <c r="AT135" s="249" t="s">
        <v>149</v>
      </c>
      <c r="AU135" s="249" t="s">
        <v>88</v>
      </c>
      <c r="AY135" s="18" t="s">
        <v>146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8" t="s">
        <v>86</v>
      </c>
      <c r="BK135" s="250">
        <f>ROUND(I135*H135,2)</f>
        <v>0</v>
      </c>
      <c r="BL135" s="18" t="s">
        <v>153</v>
      </c>
      <c r="BM135" s="249" t="s">
        <v>594</v>
      </c>
    </row>
    <row r="136" s="13" customFormat="1">
      <c r="A136" s="13"/>
      <c r="B136" s="251"/>
      <c r="C136" s="252"/>
      <c r="D136" s="253" t="s">
        <v>174</v>
      </c>
      <c r="E136" s="254" t="s">
        <v>1</v>
      </c>
      <c r="F136" s="255" t="s">
        <v>595</v>
      </c>
      <c r="G136" s="252"/>
      <c r="H136" s="256">
        <v>0.60799999999999998</v>
      </c>
      <c r="I136" s="257"/>
      <c r="J136" s="252"/>
      <c r="K136" s="252"/>
      <c r="L136" s="258"/>
      <c r="M136" s="259"/>
      <c r="N136" s="260"/>
      <c r="O136" s="260"/>
      <c r="P136" s="260"/>
      <c r="Q136" s="260"/>
      <c r="R136" s="260"/>
      <c r="S136" s="260"/>
      <c r="T136" s="26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2" t="s">
        <v>174</v>
      </c>
      <c r="AU136" s="262" t="s">
        <v>88</v>
      </c>
      <c r="AV136" s="13" t="s">
        <v>88</v>
      </c>
      <c r="AW136" s="13" t="s">
        <v>34</v>
      </c>
      <c r="AX136" s="13" t="s">
        <v>78</v>
      </c>
      <c r="AY136" s="262" t="s">
        <v>146</v>
      </c>
    </row>
    <row r="137" s="13" customFormat="1">
      <c r="A137" s="13"/>
      <c r="B137" s="251"/>
      <c r="C137" s="252"/>
      <c r="D137" s="253" t="s">
        <v>174</v>
      </c>
      <c r="E137" s="254" t="s">
        <v>1</v>
      </c>
      <c r="F137" s="255" t="s">
        <v>596</v>
      </c>
      <c r="G137" s="252"/>
      <c r="H137" s="256">
        <v>2.0249999999999999</v>
      </c>
      <c r="I137" s="257"/>
      <c r="J137" s="252"/>
      <c r="K137" s="252"/>
      <c r="L137" s="258"/>
      <c r="M137" s="259"/>
      <c r="N137" s="260"/>
      <c r="O137" s="260"/>
      <c r="P137" s="260"/>
      <c r="Q137" s="260"/>
      <c r="R137" s="260"/>
      <c r="S137" s="260"/>
      <c r="T137" s="26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2" t="s">
        <v>174</v>
      </c>
      <c r="AU137" s="262" t="s">
        <v>88</v>
      </c>
      <c r="AV137" s="13" t="s">
        <v>88</v>
      </c>
      <c r="AW137" s="13" t="s">
        <v>34</v>
      </c>
      <c r="AX137" s="13" t="s">
        <v>78</v>
      </c>
      <c r="AY137" s="262" t="s">
        <v>146</v>
      </c>
    </row>
    <row r="138" s="14" customFormat="1">
      <c r="A138" s="14"/>
      <c r="B138" s="263"/>
      <c r="C138" s="264"/>
      <c r="D138" s="253" t="s">
        <v>174</v>
      </c>
      <c r="E138" s="265" t="s">
        <v>1</v>
      </c>
      <c r="F138" s="266" t="s">
        <v>201</v>
      </c>
      <c r="G138" s="264"/>
      <c r="H138" s="267">
        <v>2.633</v>
      </c>
      <c r="I138" s="268"/>
      <c r="J138" s="264"/>
      <c r="K138" s="264"/>
      <c r="L138" s="269"/>
      <c r="M138" s="270"/>
      <c r="N138" s="271"/>
      <c r="O138" s="271"/>
      <c r="P138" s="271"/>
      <c r="Q138" s="271"/>
      <c r="R138" s="271"/>
      <c r="S138" s="271"/>
      <c r="T138" s="27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3" t="s">
        <v>174</v>
      </c>
      <c r="AU138" s="273" t="s">
        <v>88</v>
      </c>
      <c r="AV138" s="14" t="s">
        <v>153</v>
      </c>
      <c r="AW138" s="14" t="s">
        <v>34</v>
      </c>
      <c r="AX138" s="14" t="s">
        <v>86</v>
      </c>
      <c r="AY138" s="273" t="s">
        <v>146</v>
      </c>
    </row>
    <row r="139" s="2" customFormat="1" ht="16.5" customHeight="1">
      <c r="A139" s="39"/>
      <c r="B139" s="40"/>
      <c r="C139" s="237" t="s">
        <v>153</v>
      </c>
      <c r="D139" s="237" t="s">
        <v>149</v>
      </c>
      <c r="E139" s="238" t="s">
        <v>597</v>
      </c>
      <c r="F139" s="239" t="s">
        <v>598</v>
      </c>
      <c r="G139" s="240" t="s">
        <v>162</v>
      </c>
      <c r="H139" s="241">
        <v>0.67500000000000004</v>
      </c>
      <c r="I139" s="242"/>
      <c r="J139" s="243">
        <f>ROUND(I139*H139,2)</f>
        <v>0</v>
      </c>
      <c r="K139" s="244"/>
      <c r="L139" s="45"/>
      <c r="M139" s="245" t="s">
        <v>1</v>
      </c>
      <c r="N139" s="246" t="s">
        <v>43</v>
      </c>
      <c r="O139" s="92"/>
      <c r="P139" s="247">
        <f>O139*H139</f>
        <v>0</v>
      </c>
      <c r="Q139" s="247">
        <v>0</v>
      </c>
      <c r="R139" s="247">
        <f>Q139*H139</f>
        <v>0</v>
      </c>
      <c r="S139" s="247">
        <v>0.17599999999999999</v>
      </c>
      <c r="T139" s="248">
        <f>S139*H139</f>
        <v>0.1188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153</v>
      </c>
      <c r="AT139" s="249" t="s">
        <v>149</v>
      </c>
      <c r="AU139" s="249" t="s">
        <v>88</v>
      </c>
      <c r="AY139" s="18" t="s">
        <v>146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8" t="s">
        <v>86</v>
      </c>
      <c r="BK139" s="250">
        <f>ROUND(I139*H139,2)</f>
        <v>0</v>
      </c>
      <c r="BL139" s="18" t="s">
        <v>153</v>
      </c>
      <c r="BM139" s="249" t="s">
        <v>599</v>
      </c>
    </row>
    <row r="140" s="13" customFormat="1">
      <c r="A140" s="13"/>
      <c r="B140" s="251"/>
      <c r="C140" s="252"/>
      <c r="D140" s="253" t="s">
        <v>174</v>
      </c>
      <c r="E140" s="254" t="s">
        <v>1</v>
      </c>
      <c r="F140" s="255" t="s">
        <v>600</v>
      </c>
      <c r="G140" s="252"/>
      <c r="H140" s="256">
        <v>0.20300000000000001</v>
      </c>
      <c r="I140" s="257"/>
      <c r="J140" s="252"/>
      <c r="K140" s="252"/>
      <c r="L140" s="258"/>
      <c r="M140" s="259"/>
      <c r="N140" s="260"/>
      <c r="O140" s="260"/>
      <c r="P140" s="260"/>
      <c r="Q140" s="260"/>
      <c r="R140" s="260"/>
      <c r="S140" s="260"/>
      <c r="T140" s="26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2" t="s">
        <v>174</v>
      </c>
      <c r="AU140" s="262" t="s">
        <v>88</v>
      </c>
      <c r="AV140" s="13" t="s">
        <v>88</v>
      </c>
      <c r="AW140" s="13" t="s">
        <v>34</v>
      </c>
      <c r="AX140" s="13" t="s">
        <v>78</v>
      </c>
      <c r="AY140" s="262" t="s">
        <v>146</v>
      </c>
    </row>
    <row r="141" s="13" customFormat="1">
      <c r="A141" s="13"/>
      <c r="B141" s="251"/>
      <c r="C141" s="252"/>
      <c r="D141" s="253" t="s">
        <v>174</v>
      </c>
      <c r="E141" s="254" t="s">
        <v>1</v>
      </c>
      <c r="F141" s="255" t="s">
        <v>601</v>
      </c>
      <c r="G141" s="252"/>
      <c r="H141" s="256">
        <v>0.67500000000000004</v>
      </c>
      <c r="I141" s="257"/>
      <c r="J141" s="252"/>
      <c r="K141" s="252"/>
      <c r="L141" s="258"/>
      <c r="M141" s="259"/>
      <c r="N141" s="260"/>
      <c r="O141" s="260"/>
      <c r="P141" s="260"/>
      <c r="Q141" s="260"/>
      <c r="R141" s="260"/>
      <c r="S141" s="260"/>
      <c r="T141" s="26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2" t="s">
        <v>174</v>
      </c>
      <c r="AU141" s="262" t="s">
        <v>88</v>
      </c>
      <c r="AV141" s="13" t="s">
        <v>88</v>
      </c>
      <c r="AW141" s="13" t="s">
        <v>34</v>
      </c>
      <c r="AX141" s="13" t="s">
        <v>86</v>
      </c>
      <c r="AY141" s="262" t="s">
        <v>146</v>
      </c>
    </row>
    <row r="142" s="12" customFormat="1" ht="22.8" customHeight="1">
      <c r="A142" s="12"/>
      <c r="B142" s="221"/>
      <c r="C142" s="222"/>
      <c r="D142" s="223" t="s">
        <v>77</v>
      </c>
      <c r="E142" s="235" t="s">
        <v>335</v>
      </c>
      <c r="F142" s="235" t="s">
        <v>602</v>
      </c>
      <c r="G142" s="222"/>
      <c r="H142" s="222"/>
      <c r="I142" s="225"/>
      <c r="J142" s="236">
        <f>BK142</f>
        <v>0</v>
      </c>
      <c r="K142" s="222"/>
      <c r="L142" s="227"/>
      <c r="M142" s="228"/>
      <c r="N142" s="229"/>
      <c r="O142" s="229"/>
      <c r="P142" s="230">
        <f>SUM(P143:P154)</f>
        <v>0</v>
      </c>
      <c r="Q142" s="229"/>
      <c r="R142" s="230">
        <f>SUM(R143:R154)</f>
        <v>0</v>
      </c>
      <c r="S142" s="229"/>
      <c r="T142" s="231">
        <f>SUM(T143:T154)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2" t="s">
        <v>86</v>
      </c>
      <c r="AT142" s="233" t="s">
        <v>77</v>
      </c>
      <c r="AU142" s="233" t="s">
        <v>86</v>
      </c>
      <c r="AY142" s="232" t="s">
        <v>146</v>
      </c>
      <c r="BK142" s="234">
        <f>SUM(BK143:BK154)</f>
        <v>0</v>
      </c>
    </row>
    <row r="143" s="2" customFormat="1" ht="21.75" customHeight="1">
      <c r="A143" s="39"/>
      <c r="B143" s="40"/>
      <c r="C143" s="237" t="s">
        <v>167</v>
      </c>
      <c r="D143" s="237" t="s">
        <v>149</v>
      </c>
      <c r="E143" s="238" t="s">
        <v>343</v>
      </c>
      <c r="F143" s="239" t="s">
        <v>344</v>
      </c>
      <c r="G143" s="240" t="s">
        <v>340</v>
      </c>
      <c r="H143" s="241">
        <v>3.173</v>
      </c>
      <c r="I143" s="242"/>
      <c r="J143" s="243">
        <f>ROUND(I143*H143,2)</f>
        <v>0</v>
      </c>
      <c r="K143" s="244"/>
      <c r="L143" s="45"/>
      <c r="M143" s="245" t="s">
        <v>1</v>
      </c>
      <c r="N143" s="246" t="s">
        <v>43</v>
      </c>
      <c r="O143" s="92"/>
      <c r="P143" s="247">
        <f>O143*H143</f>
        <v>0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153</v>
      </c>
      <c r="AT143" s="249" t="s">
        <v>149</v>
      </c>
      <c r="AU143" s="249" t="s">
        <v>88</v>
      </c>
      <c r="AY143" s="18" t="s">
        <v>146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8" t="s">
        <v>86</v>
      </c>
      <c r="BK143" s="250">
        <f>ROUND(I143*H143,2)</f>
        <v>0</v>
      </c>
      <c r="BL143" s="18" t="s">
        <v>153</v>
      </c>
      <c r="BM143" s="249" t="s">
        <v>603</v>
      </c>
    </row>
    <row r="144" s="2" customFormat="1" ht="21.75" customHeight="1">
      <c r="A144" s="39"/>
      <c r="B144" s="40"/>
      <c r="C144" s="237" t="s">
        <v>158</v>
      </c>
      <c r="D144" s="237" t="s">
        <v>149</v>
      </c>
      <c r="E144" s="238" t="s">
        <v>347</v>
      </c>
      <c r="F144" s="239" t="s">
        <v>348</v>
      </c>
      <c r="G144" s="240" t="s">
        <v>340</v>
      </c>
      <c r="H144" s="241">
        <v>3.173</v>
      </c>
      <c r="I144" s="242"/>
      <c r="J144" s="243">
        <f>ROUND(I144*H144,2)</f>
        <v>0</v>
      </c>
      <c r="K144" s="244"/>
      <c r="L144" s="45"/>
      <c r="M144" s="245" t="s">
        <v>1</v>
      </c>
      <c r="N144" s="246" t="s">
        <v>43</v>
      </c>
      <c r="O144" s="92"/>
      <c r="P144" s="247">
        <f>O144*H144</f>
        <v>0</v>
      </c>
      <c r="Q144" s="247">
        <v>0</v>
      </c>
      <c r="R144" s="247">
        <f>Q144*H144</f>
        <v>0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153</v>
      </c>
      <c r="AT144" s="249" t="s">
        <v>149</v>
      </c>
      <c r="AU144" s="249" t="s">
        <v>88</v>
      </c>
      <c r="AY144" s="18" t="s">
        <v>146</v>
      </c>
      <c r="BE144" s="250">
        <f>IF(N144="základní",J144,0)</f>
        <v>0</v>
      </c>
      <c r="BF144" s="250">
        <f>IF(N144="snížená",J144,0)</f>
        <v>0</v>
      </c>
      <c r="BG144" s="250">
        <f>IF(N144="zákl. přenesená",J144,0)</f>
        <v>0</v>
      </c>
      <c r="BH144" s="250">
        <f>IF(N144="sníž. přenesená",J144,0)</f>
        <v>0</v>
      </c>
      <c r="BI144" s="250">
        <f>IF(N144="nulová",J144,0)</f>
        <v>0</v>
      </c>
      <c r="BJ144" s="18" t="s">
        <v>86</v>
      </c>
      <c r="BK144" s="250">
        <f>ROUND(I144*H144,2)</f>
        <v>0</v>
      </c>
      <c r="BL144" s="18" t="s">
        <v>153</v>
      </c>
      <c r="BM144" s="249" t="s">
        <v>604</v>
      </c>
    </row>
    <row r="145" s="2" customFormat="1" ht="21.75" customHeight="1">
      <c r="A145" s="39"/>
      <c r="B145" s="40"/>
      <c r="C145" s="237" t="s">
        <v>176</v>
      </c>
      <c r="D145" s="237" t="s">
        <v>149</v>
      </c>
      <c r="E145" s="238" t="s">
        <v>351</v>
      </c>
      <c r="F145" s="239" t="s">
        <v>352</v>
      </c>
      <c r="G145" s="240" t="s">
        <v>340</v>
      </c>
      <c r="H145" s="241">
        <v>3.173</v>
      </c>
      <c r="I145" s="242"/>
      <c r="J145" s="243">
        <f>ROUND(I145*H145,2)</f>
        <v>0</v>
      </c>
      <c r="K145" s="244"/>
      <c r="L145" s="45"/>
      <c r="M145" s="245" t="s">
        <v>1</v>
      </c>
      <c r="N145" s="246" t="s">
        <v>43</v>
      </c>
      <c r="O145" s="92"/>
      <c r="P145" s="247">
        <f>O145*H145</f>
        <v>0</v>
      </c>
      <c r="Q145" s="247">
        <v>0</v>
      </c>
      <c r="R145" s="247">
        <f>Q145*H145</f>
        <v>0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153</v>
      </c>
      <c r="AT145" s="249" t="s">
        <v>149</v>
      </c>
      <c r="AU145" s="249" t="s">
        <v>88</v>
      </c>
      <c r="AY145" s="18" t="s">
        <v>146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8" t="s">
        <v>86</v>
      </c>
      <c r="BK145" s="250">
        <f>ROUND(I145*H145,2)</f>
        <v>0</v>
      </c>
      <c r="BL145" s="18" t="s">
        <v>153</v>
      </c>
      <c r="BM145" s="249" t="s">
        <v>605</v>
      </c>
    </row>
    <row r="146" s="2" customFormat="1" ht="21.75" customHeight="1">
      <c r="A146" s="39"/>
      <c r="B146" s="40"/>
      <c r="C146" s="237" t="s">
        <v>181</v>
      </c>
      <c r="D146" s="237" t="s">
        <v>149</v>
      </c>
      <c r="E146" s="238" t="s">
        <v>606</v>
      </c>
      <c r="F146" s="239" t="s">
        <v>607</v>
      </c>
      <c r="G146" s="240" t="s">
        <v>340</v>
      </c>
      <c r="H146" s="241">
        <v>0.10000000000000001</v>
      </c>
      <c r="I146" s="242"/>
      <c r="J146" s="243">
        <f>ROUND(I146*H146,2)</f>
        <v>0</v>
      </c>
      <c r="K146" s="244"/>
      <c r="L146" s="45"/>
      <c r="M146" s="245" t="s">
        <v>1</v>
      </c>
      <c r="N146" s="246" t="s">
        <v>43</v>
      </c>
      <c r="O146" s="92"/>
      <c r="P146" s="247">
        <f>O146*H146</f>
        <v>0</v>
      </c>
      <c r="Q146" s="247">
        <v>0</v>
      </c>
      <c r="R146" s="247">
        <f>Q146*H146</f>
        <v>0</v>
      </c>
      <c r="S146" s="247">
        <v>0</v>
      </c>
      <c r="T146" s="24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153</v>
      </c>
      <c r="AT146" s="249" t="s">
        <v>149</v>
      </c>
      <c r="AU146" s="249" t="s">
        <v>88</v>
      </c>
      <c r="AY146" s="18" t="s">
        <v>146</v>
      </c>
      <c r="BE146" s="250">
        <f>IF(N146="základní",J146,0)</f>
        <v>0</v>
      </c>
      <c r="BF146" s="250">
        <f>IF(N146="snížená",J146,0)</f>
        <v>0</v>
      </c>
      <c r="BG146" s="250">
        <f>IF(N146="zákl. přenesená",J146,0)</f>
        <v>0</v>
      </c>
      <c r="BH146" s="250">
        <f>IF(N146="sníž. přenesená",J146,0)</f>
        <v>0</v>
      </c>
      <c r="BI146" s="250">
        <f>IF(N146="nulová",J146,0)</f>
        <v>0</v>
      </c>
      <c r="BJ146" s="18" t="s">
        <v>86</v>
      </c>
      <c r="BK146" s="250">
        <f>ROUND(I146*H146,2)</f>
        <v>0</v>
      </c>
      <c r="BL146" s="18" t="s">
        <v>153</v>
      </c>
      <c r="BM146" s="249" t="s">
        <v>608</v>
      </c>
    </row>
    <row r="147" s="2" customFormat="1" ht="21.75" customHeight="1">
      <c r="A147" s="39"/>
      <c r="B147" s="40"/>
      <c r="C147" s="237" t="s">
        <v>185</v>
      </c>
      <c r="D147" s="237" t="s">
        <v>149</v>
      </c>
      <c r="E147" s="238" t="s">
        <v>609</v>
      </c>
      <c r="F147" s="239" t="s">
        <v>610</v>
      </c>
      <c r="G147" s="240" t="s">
        <v>340</v>
      </c>
      <c r="H147" s="241">
        <v>0.39900000000000002</v>
      </c>
      <c r="I147" s="242"/>
      <c r="J147" s="243">
        <f>ROUND(I147*H147,2)</f>
        <v>0</v>
      </c>
      <c r="K147" s="244"/>
      <c r="L147" s="45"/>
      <c r="M147" s="245" t="s">
        <v>1</v>
      </c>
      <c r="N147" s="246" t="s">
        <v>43</v>
      </c>
      <c r="O147" s="92"/>
      <c r="P147" s="247">
        <f>O147*H147</f>
        <v>0</v>
      </c>
      <c r="Q147" s="247">
        <v>0</v>
      </c>
      <c r="R147" s="247">
        <f>Q147*H147</f>
        <v>0</v>
      </c>
      <c r="S147" s="247">
        <v>0</v>
      </c>
      <c r="T147" s="24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9" t="s">
        <v>153</v>
      </c>
      <c r="AT147" s="249" t="s">
        <v>149</v>
      </c>
      <c r="AU147" s="249" t="s">
        <v>88</v>
      </c>
      <c r="AY147" s="18" t="s">
        <v>146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8" t="s">
        <v>86</v>
      </c>
      <c r="BK147" s="250">
        <f>ROUND(I147*H147,2)</f>
        <v>0</v>
      </c>
      <c r="BL147" s="18" t="s">
        <v>153</v>
      </c>
      <c r="BM147" s="249" t="s">
        <v>611</v>
      </c>
    </row>
    <row r="148" s="2" customFormat="1" ht="21.75" customHeight="1">
      <c r="A148" s="39"/>
      <c r="B148" s="40"/>
      <c r="C148" s="237" t="s">
        <v>14</v>
      </c>
      <c r="D148" s="237" t="s">
        <v>149</v>
      </c>
      <c r="E148" s="238" t="s">
        <v>612</v>
      </c>
      <c r="F148" s="239" t="s">
        <v>613</v>
      </c>
      <c r="G148" s="240" t="s">
        <v>340</v>
      </c>
      <c r="H148" s="241">
        <v>2.4449999999999998</v>
      </c>
      <c r="I148" s="242"/>
      <c r="J148" s="243">
        <f>ROUND(I148*H148,2)</f>
        <v>0</v>
      </c>
      <c r="K148" s="244"/>
      <c r="L148" s="45"/>
      <c r="M148" s="245" t="s">
        <v>1</v>
      </c>
      <c r="N148" s="246" t="s">
        <v>43</v>
      </c>
      <c r="O148" s="92"/>
      <c r="P148" s="247">
        <f>O148*H148</f>
        <v>0</v>
      </c>
      <c r="Q148" s="247">
        <v>0</v>
      </c>
      <c r="R148" s="247">
        <f>Q148*H148</f>
        <v>0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153</v>
      </c>
      <c r="AT148" s="249" t="s">
        <v>149</v>
      </c>
      <c r="AU148" s="249" t="s">
        <v>88</v>
      </c>
      <c r="AY148" s="18" t="s">
        <v>146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86</v>
      </c>
      <c r="BK148" s="250">
        <f>ROUND(I148*H148,2)</f>
        <v>0</v>
      </c>
      <c r="BL148" s="18" t="s">
        <v>153</v>
      </c>
      <c r="BM148" s="249" t="s">
        <v>614</v>
      </c>
    </row>
    <row r="149" s="2" customFormat="1" ht="21.75" customHeight="1">
      <c r="A149" s="39"/>
      <c r="B149" s="40"/>
      <c r="C149" s="237" t="s">
        <v>194</v>
      </c>
      <c r="D149" s="237" t="s">
        <v>149</v>
      </c>
      <c r="E149" s="238" t="s">
        <v>615</v>
      </c>
      <c r="F149" s="239" t="s">
        <v>616</v>
      </c>
      <c r="G149" s="240" t="s">
        <v>340</v>
      </c>
      <c r="H149" s="241">
        <v>0.22900000000000001</v>
      </c>
      <c r="I149" s="242"/>
      <c r="J149" s="243">
        <f>ROUND(I149*H149,2)</f>
        <v>0</v>
      </c>
      <c r="K149" s="244"/>
      <c r="L149" s="45"/>
      <c r="M149" s="245" t="s">
        <v>1</v>
      </c>
      <c r="N149" s="246" t="s">
        <v>43</v>
      </c>
      <c r="O149" s="92"/>
      <c r="P149" s="247">
        <f>O149*H149</f>
        <v>0</v>
      </c>
      <c r="Q149" s="247">
        <v>0</v>
      </c>
      <c r="R149" s="247">
        <f>Q149*H149</f>
        <v>0</v>
      </c>
      <c r="S149" s="247">
        <v>0</v>
      </c>
      <c r="T149" s="24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153</v>
      </c>
      <c r="AT149" s="249" t="s">
        <v>149</v>
      </c>
      <c r="AU149" s="249" t="s">
        <v>88</v>
      </c>
      <c r="AY149" s="18" t="s">
        <v>146</v>
      </c>
      <c r="BE149" s="250">
        <f>IF(N149="základní",J149,0)</f>
        <v>0</v>
      </c>
      <c r="BF149" s="250">
        <f>IF(N149="snížená",J149,0)</f>
        <v>0</v>
      </c>
      <c r="BG149" s="250">
        <f>IF(N149="zákl. přenesená",J149,0)</f>
        <v>0</v>
      </c>
      <c r="BH149" s="250">
        <f>IF(N149="sníž. přenesená",J149,0)</f>
        <v>0</v>
      </c>
      <c r="BI149" s="250">
        <f>IF(N149="nulová",J149,0)</f>
        <v>0</v>
      </c>
      <c r="BJ149" s="18" t="s">
        <v>86</v>
      </c>
      <c r="BK149" s="250">
        <f>ROUND(I149*H149,2)</f>
        <v>0</v>
      </c>
      <c r="BL149" s="18" t="s">
        <v>153</v>
      </c>
      <c r="BM149" s="249" t="s">
        <v>617</v>
      </c>
    </row>
    <row r="150" s="13" customFormat="1">
      <c r="A150" s="13"/>
      <c r="B150" s="251"/>
      <c r="C150" s="252"/>
      <c r="D150" s="253" t="s">
        <v>174</v>
      </c>
      <c r="E150" s="254" t="s">
        <v>1</v>
      </c>
      <c r="F150" s="255" t="s">
        <v>618</v>
      </c>
      <c r="G150" s="252"/>
      <c r="H150" s="256">
        <v>3.173</v>
      </c>
      <c r="I150" s="257"/>
      <c r="J150" s="252"/>
      <c r="K150" s="252"/>
      <c r="L150" s="258"/>
      <c r="M150" s="259"/>
      <c r="N150" s="260"/>
      <c r="O150" s="260"/>
      <c r="P150" s="260"/>
      <c r="Q150" s="260"/>
      <c r="R150" s="260"/>
      <c r="S150" s="260"/>
      <c r="T150" s="26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2" t="s">
        <v>174</v>
      </c>
      <c r="AU150" s="262" t="s">
        <v>88</v>
      </c>
      <c r="AV150" s="13" t="s">
        <v>88</v>
      </c>
      <c r="AW150" s="13" t="s">
        <v>34</v>
      </c>
      <c r="AX150" s="13" t="s">
        <v>78</v>
      </c>
      <c r="AY150" s="262" t="s">
        <v>146</v>
      </c>
    </row>
    <row r="151" s="13" customFormat="1">
      <c r="A151" s="13"/>
      <c r="B151" s="251"/>
      <c r="C151" s="252"/>
      <c r="D151" s="253" t="s">
        <v>174</v>
      </c>
      <c r="E151" s="254" t="s">
        <v>1</v>
      </c>
      <c r="F151" s="255" t="s">
        <v>361</v>
      </c>
      <c r="G151" s="252"/>
      <c r="H151" s="256">
        <v>-0.10000000000000001</v>
      </c>
      <c r="I151" s="257"/>
      <c r="J151" s="252"/>
      <c r="K151" s="252"/>
      <c r="L151" s="258"/>
      <c r="M151" s="259"/>
      <c r="N151" s="260"/>
      <c r="O151" s="260"/>
      <c r="P151" s="260"/>
      <c r="Q151" s="260"/>
      <c r="R151" s="260"/>
      <c r="S151" s="260"/>
      <c r="T151" s="26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2" t="s">
        <v>174</v>
      </c>
      <c r="AU151" s="262" t="s">
        <v>88</v>
      </c>
      <c r="AV151" s="13" t="s">
        <v>88</v>
      </c>
      <c r="AW151" s="13" t="s">
        <v>34</v>
      </c>
      <c r="AX151" s="13" t="s">
        <v>78</v>
      </c>
      <c r="AY151" s="262" t="s">
        <v>146</v>
      </c>
    </row>
    <row r="152" s="13" customFormat="1">
      <c r="A152" s="13"/>
      <c r="B152" s="251"/>
      <c r="C152" s="252"/>
      <c r="D152" s="253" t="s">
        <v>174</v>
      </c>
      <c r="E152" s="254" t="s">
        <v>1</v>
      </c>
      <c r="F152" s="255" t="s">
        <v>619</v>
      </c>
      <c r="G152" s="252"/>
      <c r="H152" s="256">
        <v>-0.39900000000000002</v>
      </c>
      <c r="I152" s="257"/>
      <c r="J152" s="252"/>
      <c r="K152" s="252"/>
      <c r="L152" s="258"/>
      <c r="M152" s="259"/>
      <c r="N152" s="260"/>
      <c r="O152" s="260"/>
      <c r="P152" s="260"/>
      <c r="Q152" s="260"/>
      <c r="R152" s="260"/>
      <c r="S152" s="260"/>
      <c r="T152" s="26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2" t="s">
        <v>174</v>
      </c>
      <c r="AU152" s="262" t="s">
        <v>88</v>
      </c>
      <c r="AV152" s="13" t="s">
        <v>88</v>
      </c>
      <c r="AW152" s="13" t="s">
        <v>34</v>
      </c>
      <c r="AX152" s="13" t="s">
        <v>78</v>
      </c>
      <c r="AY152" s="262" t="s">
        <v>146</v>
      </c>
    </row>
    <row r="153" s="13" customFormat="1">
      <c r="A153" s="13"/>
      <c r="B153" s="251"/>
      <c r="C153" s="252"/>
      <c r="D153" s="253" t="s">
        <v>174</v>
      </c>
      <c r="E153" s="254" t="s">
        <v>1</v>
      </c>
      <c r="F153" s="255" t="s">
        <v>620</v>
      </c>
      <c r="G153" s="252"/>
      <c r="H153" s="256">
        <v>-2.4449999999999998</v>
      </c>
      <c r="I153" s="257"/>
      <c r="J153" s="252"/>
      <c r="K153" s="252"/>
      <c r="L153" s="258"/>
      <c r="M153" s="259"/>
      <c r="N153" s="260"/>
      <c r="O153" s="260"/>
      <c r="P153" s="260"/>
      <c r="Q153" s="260"/>
      <c r="R153" s="260"/>
      <c r="S153" s="260"/>
      <c r="T153" s="26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2" t="s">
        <v>174</v>
      </c>
      <c r="AU153" s="262" t="s">
        <v>88</v>
      </c>
      <c r="AV153" s="13" t="s">
        <v>88</v>
      </c>
      <c r="AW153" s="13" t="s">
        <v>34</v>
      </c>
      <c r="AX153" s="13" t="s">
        <v>78</v>
      </c>
      <c r="AY153" s="262" t="s">
        <v>146</v>
      </c>
    </row>
    <row r="154" s="14" customFormat="1">
      <c r="A154" s="14"/>
      <c r="B154" s="263"/>
      <c r="C154" s="264"/>
      <c r="D154" s="253" t="s">
        <v>174</v>
      </c>
      <c r="E154" s="265" t="s">
        <v>1</v>
      </c>
      <c r="F154" s="266" t="s">
        <v>201</v>
      </c>
      <c r="G154" s="264"/>
      <c r="H154" s="267">
        <v>0.22900000000000009</v>
      </c>
      <c r="I154" s="268"/>
      <c r="J154" s="264"/>
      <c r="K154" s="264"/>
      <c r="L154" s="269"/>
      <c r="M154" s="270"/>
      <c r="N154" s="271"/>
      <c r="O154" s="271"/>
      <c r="P154" s="271"/>
      <c r="Q154" s="271"/>
      <c r="R154" s="271"/>
      <c r="S154" s="271"/>
      <c r="T154" s="27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3" t="s">
        <v>174</v>
      </c>
      <c r="AU154" s="273" t="s">
        <v>88</v>
      </c>
      <c r="AV154" s="14" t="s">
        <v>153</v>
      </c>
      <c r="AW154" s="14" t="s">
        <v>34</v>
      </c>
      <c r="AX154" s="14" t="s">
        <v>86</v>
      </c>
      <c r="AY154" s="273" t="s">
        <v>146</v>
      </c>
    </row>
    <row r="155" s="12" customFormat="1" ht="22.8" customHeight="1">
      <c r="A155" s="12"/>
      <c r="B155" s="221"/>
      <c r="C155" s="222"/>
      <c r="D155" s="223" t="s">
        <v>77</v>
      </c>
      <c r="E155" s="235" t="s">
        <v>366</v>
      </c>
      <c r="F155" s="235" t="s">
        <v>367</v>
      </c>
      <c r="G155" s="222"/>
      <c r="H155" s="222"/>
      <c r="I155" s="225"/>
      <c r="J155" s="236">
        <f>BK155</f>
        <v>0</v>
      </c>
      <c r="K155" s="222"/>
      <c r="L155" s="227"/>
      <c r="M155" s="228"/>
      <c r="N155" s="229"/>
      <c r="O155" s="229"/>
      <c r="P155" s="230">
        <f>P156</f>
        <v>0</v>
      </c>
      <c r="Q155" s="229"/>
      <c r="R155" s="230">
        <f>R156</f>
        <v>0</v>
      </c>
      <c r="S155" s="229"/>
      <c r="T155" s="231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2" t="s">
        <v>86</v>
      </c>
      <c r="AT155" s="233" t="s">
        <v>77</v>
      </c>
      <c r="AU155" s="233" t="s">
        <v>86</v>
      </c>
      <c r="AY155" s="232" t="s">
        <v>146</v>
      </c>
      <c r="BK155" s="234">
        <f>BK156</f>
        <v>0</v>
      </c>
    </row>
    <row r="156" s="2" customFormat="1" ht="16.5" customHeight="1">
      <c r="A156" s="39"/>
      <c r="B156" s="40"/>
      <c r="C156" s="237" t="s">
        <v>202</v>
      </c>
      <c r="D156" s="237" t="s">
        <v>149</v>
      </c>
      <c r="E156" s="238" t="s">
        <v>369</v>
      </c>
      <c r="F156" s="239" t="s">
        <v>370</v>
      </c>
      <c r="G156" s="240" t="s">
        <v>340</v>
      </c>
      <c r="H156" s="241">
        <v>6.7750000000000004</v>
      </c>
      <c r="I156" s="242"/>
      <c r="J156" s="243">
        <f>ROUND(I156*H156,2)</f>
        <v>0</v>
      </c>
      <c r="K156" s="244"/>
      <c r="L156" s="45"/>
      <c r="M156" s="245" t="s">
        <v>1</v>
      </c>
      <c r="N156" s="246" t="s">
        <v>43</v>
      </c>
      <c r="O156" s="92"/>
      <c r="P156" s="247">
        <f>O156*H156</f>
        <v>0</v>
      </c>
      <c r="Q156" s="247">
        <v>0</v>
      </c>
      <c r="R156" s="247">
        <f>Q156*H156</f>
        <v>0</v>
      </c>
      <c r="S156" s="247">
        <v>0</v>
      </c>
      <c r="T156" s="24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9" t="s">
        <v>153</v>
      </c>
      <c r="AT156" s="249" t="s">
        <v>149</v>
      </c>
      <c r="AU156" s="249" t="s">
        <v>88</v>
      </c>
      <c r="AY156" s="18" t="s">
        <v>146</v>
      </c>
      <c r="BE156" s="250">
        <f>IF(N156="základní",J156,0)</f>
        <v>0</v>
      </c>
      <c r="BF156" s="250">
        <f>IF(N156="snížená",J156,0)</f>
        <v>0</v>
      </c>
      <c r="BG156" s="250">
        <f>IF(N156="zákl. přenesená",J156,0)</f>
        <v>0</v>
      </c>
      <c r="BH156" s="250">
        <f>IF(N156="sníž. přenesená",J156,0)</f>
        <v>0</v>
      </c>
      <c r="BI156" s="250">
        <f>IF(N156="nulová",J156,0)</f>
        <v>0</v>
      </c>
      <c r="BJ156" s="18" t="s">
        <v>86</v>
      </c>
      <c r="BK156" s="250">
        <f>ROUND(I156*H156,2)</f>
        <v>0</v>
      </c>
      <c r="BL156" s="18" t="s">
        <v>153</v>
      </c>
      <c r="BM156" s="249" t="s">
        <v>621</v>
      </c>
    </row>
    <row r="157" s="12" customFormat="1" ht="25.92" customHeight="1">
      <c r="A157" s="12"/>
      <c r="B157" s="221"/>
      <c r="C157" s="222"/>
      <c r="D157" s="223" t="s">
        <v>77</v>
      </c>
      <c r="E157" s="224" t="s">
        <v>372</v>
      </c>
      <c r="F157" s="224" t="s">
        <v>373</v>
      </c>
      <c r="G157" s="222"/>
      <c r="H157" s="222"/>
      <c r="I157" s="225"/>
      <c r="J157" s="226">
        <f>BK157</f>
        <v>0</v>
      </c>
      <c r="K157" s="222"/>
      <c r="L157" s="227"/>
      <c r="M157" s="228"/>
      <c r="N157" s="229"/>
      <c r="O157" s="229"/>
      <c r="P157" s="230">
        <f>P158+P161+P197+P230+P245+P250</f>
        <v>0</v>
      </c>
      <c r="Q157" s="229"/>
      <c r="R157" s="230">
        <f>R158+R161+R197+R230+R245+R250</f>
        <v>0</v>
      </c>
      <c r="S157" s="229"/>
      <c r="T157" s="231">
        <f>T158+T161+T197+T230+T245+T250</f>
        <v>3.0538280000000002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2" t="s">
        <v>88</v>
      </c>
      <c r="AT157" s="233" t="s">
        <v>77</v>
      </c>
      <c r="AU157" s="233" t="s">
        <v>78</v>
      </c>
      <c r="AY157" s="232" t="s">
        <v>146</v>
      </c>
      <c r="BK157" s="234">
        <f>BK158+BK161+BK197+BK230+BK245+BK250</f>
        <v>0</v>
      </c>
    </row>
    <row r="158" s="12" customFormat="1" ht="22.8" customHeight="1">
      <c r="A158" s="12"/>
      <c r="B158" s="221"/>
      <c r="C158" s="222"/>
      <c r="D158" s="223" t="s">
        <v>77</v>
      </c>
      <c r="E158" s="235" t="s">
        <v>379</v>
      </c>
      <c r="F158" s="235" t="s">
        <v>622</v>
      </c>
      <c r="G158" s="222"/>
      <c r="H158" s="222"/>
      <c r="I158" s="225"/>
      <c r="J158" s="236">
        <f>BK158</f>
        <v>0</v>
      </c>
      <c r="K158" s="222"/>
      <c r="L158" s="227"/>
      <c r="M158" s="228"/>
      <c r="N158" s="229"/>
      <c r="O158" s="229"/>
      <c r="P158" s="230">
        <f>SUM(P159:P160)</f>
        <v>0</v>
      </c>
      <c r="Q158" s="229"/>
      <c r="R158" s="230">
        <f>SUM(R159:R160)</f>
        <v>0</v>
      </c>
      <c r="S158" s="229"/>
      <c r="T158" s="231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2" t="s">
        <v>88</v>
      </c>
      <c r="AT158" s="233" t="s">
        <v>77</v>
      </c>
      <c r="AU158" s="233" t="s">
        <v>86</v>
      </c>
      <c r="AY158" s="232" t="s">
        <v>146</v>
      </c>
      <c r="BK158" s="234">
        <f>SUM(BK159:BK160)</f>
        <v>0</v>
      </c>
    </row>
    <row r="159" s="2" customFormat="1" ht="21.75" customHeight="1">
      <c r="A159" s="39"/>
      <c r="B159" s="40"/>
      <c r="C159" s="237" t="s">
        <v>213</v>
      </c>
      <c r="D159" s="237" t="s">
        <v>149</v>
      </c>
      <c r="E159" s="238" t="s">
        <v>623</v>
      </c>
      <c r="F159" s="239" t="s">
        <v>624</v>
      </c>
      <c r="G159" s="240" t="s">
        <v>152</v>
      </c>
      <c r="H159" s="241">
        <v>1</v>
      </c>
      <c r="I159" s="242"/>
      <c r="J159" s="243">
        <f>ROUND(I159*H159,2)</f>
        <v>0</v>
      </c>
      <c r="K159" s="244"/>
      <c r="L159" s="45"/>
      <c r="M159" s="245" t="s">
        <v>1</v>
      </c>
      <c r="N159" s="246" t="s">
        <v>43</v>
      </c>
      <c r="O159" s="92"/>
      <c r="P159" s="247">
        <f>O159*H159</f>
        <v>0</v>
      </c>
      <c r="Q159" s="247">
        <v>0</v>
      </c>
      <c r="R159" s="247">
        <f>Q159*H159</f>
        <v>0</v>
      </c>
      <c r="S159" s="247">
        <v>0</v>
      </c>
      <c r="T159" s="24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229</v>
      </c>
      <c r="AT159" s="249" t="s">
        <v>149</v>
      </c>
      <c r="AU159" s="249" t="s">
        <v>88</v>
      </c>
      <c r="AY159" s="18" t="s">
        <v>146</v>
      </c>
      <c r="BE159" s="250">
        <f>IF(N159="základní",J159,0)</f>
        <v>0</v>
      </c>
      <c r="BF159" s="250">
        <f>IF(N159="snížená",J159,0)</f>
        <v>0</v>
      </c>
      <c r="BG159" s="250">
        <f>IF(N159="zákl. přenesená",J159,0)</f>
        <v>0</v>
      </c>
      <c r="BH159" s="250">
        <f>IF(N159="sníž. přenesená",J159,0)</f>
        <v>0</v>
      </c>
      <c r="BI159" s="250">
        <f>IF(N159="nulová",J159,0)</f>
        <v>0</v>
      </c>
      <c r="BJ159" s="18" t="s">
        <v>86</v>
      </c>
      <c r="BK159" s="250">
        <f>ROUND(I159*H159,2)</f>
        <v>0</v>
      </c>
      <c r="BL159" s="18" t="s">
        <v>229</v>
      </c>
      <c r="BM159" s="249" t="s">
        <v>625</v>
      </c>
    </row>
    <row r="160" s="2" customFormat="1" ht="16.5" customHeight="1">
      <c r="A160" s="39"/>
      <c r="B160" s="40"/>
      <c r="C160" s="295" t="s">
        <v>217</v>
      </c>
      <c r="D160" s="295" t="s">
        <v>270</v>
      </c>
      <c r="E160" s="296" t="s">
        <v>626</v>
      </c>
      <c r="F160" s="297" t="s">
        <v>627</v>
      </c>
      <c r="G160" s="298" t="s">
        <v>152</v>
      </c>
      <c r="H160" s="299">
        <v>1</v>
      </c>
      <c r="I160" s="300"/>
      <c r="J160" s="301">
        <f>ROUND(I160*H160,2)</f>
        <v>0</v>
      </c>
      <c r="K160" s="302"/>
      <c r="L160" s="303"/>
      <c r="M160" s="304" t="s">
        <v>1</v>
      </c>
      <c r="N160" s="305" t="s">
        <v>43</v>
      </c>
      <c r="O160" s="92"/>
      <c r="P160" s="247">
        <f>O160*H160</f>
        <v>0</v>
      </c>
      <c r="Q160" s="247">
        <v>0</v>
      </c>
      <c r="R160" s="247">
        <f>Q160*H160</f>
        <v>0</v>
      </c>
      <c r="S160" s="247">
        <v>0</v>
      </c>
      <c r="T160" s="24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9" t="s">
        <v>315</v>
      </c>
      <c r="AT160" s="249" t="s">
        <v>270</v>
      </c>
      <c r="AU160" s="249" t="s">
        <v>88</v>
      </c>
      <c r="AY160" s="18" t="s">
        <v>146</v>
      </c>
      <c r="BE160" s="250">
        <f>IF(N160="základní",J160,0)</f>
        <v>0</v>
      </c>
      <c r="BF160" s="250">
        <f>IF(N160="snížená",J160,0)</f>
        <v>0</v>
      </c>
      <c r="BG160" s="250">
        <f>IF(N160="zákl. přenesená",J160,0)</f>
        <v>0</v>
      </c>
      <c r="BH160" s="250">
        <f>IF(N160="sníž. přenesená",J160,0)</f>
        <v>0</v>
      </c>
      <c r="BI160" s="250">
        <f>IF(N160="nulová",J160,0)</f>
        <v>0</v>
      </c>
      <c r="BJ160" s="18" t="s">
        <v>86</v>
      </c>
      <c r="BK160" s="250">
        <f>ROUND(I160*H160,2)</f>
        <v>0</v>
      </c>
      <c r="BL160" s="18" t="s">
        <v>229</v>
      </c>
      <c r="BM160" s="249" t="s">
        <v>628</v>
      </c>
    </row>
    <row r="161" s="12" customFormat="1" ht="22.8" customHeight="1">
      <c r="A161" s="12"/>
      <c r="B161" s="221"/>
      <c r="C161" s="222"/>
      <c r="D161" s="223" t="s">
        <v>77</v>
      </c>
      <c r="E161" s="235" t="s">
        <v>629</v>
      </c>
      <c r="F161" s="235" t="s">
        <v>630</v>
      </c>
      <c r="G161" s="222"/>
      <c r="H161" s="222"/>
      <c r="I161" s="225"/>
      <c r="J161" s="236">
        <f>BK161</f>
        <v>0</v>
      </c>
      <c r="K161" s="222"/>
      <c r="L161" s="227"/>
      <c r="M161" s="228"/>
      <c r="N161" s="229"/>
      <c r="O161" s="229"/>
      <c r="P161" s="230">
        <f>SUM(P162:P196)</f>
        <v>0</v>
      </c>
      <c r="Q161" s="229"/>
      <c r="R161" s="230">
        <f>SUM(R162:R196)</f>
        <v>0</v>
      </c>
      <c r="S161" s="229"/>
      <c r="T161" s="231">
        <f>SUM(T162:T196)</f>
        <v>0.39890799999999998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2" t="s">
        <v>88</v>
      </c>
      <c r="AT161" s="233" t="s">
        <v>77</v>
      </c>
      <c r="AU161" s="233" t="s">
        <v>86</v>
      </c>
      <c r="AY161" s="232" t="s">
        <v>146</v>
      </c>
      <c r="BK161" s="234">
        <f>SUM(BK162:BK196)</f>
        <v>0</v>
      </c>
    </row>
    <row r="162" s="2" customFormat="1" ht="16.5" customHeight="1">
      <c r="A162" s="39"/>
      <c r="B162" s="40"/>
      <c r="C162" s="237" t="s">
        <v>8</v>
      </c>
      <c r="D162" s="237" t="s">
        <v>149</v>
      </c>
      <c r="E162" s="238" t="s">
        <v>631</v>
      </c>
      <c r="F162" s="239" t="s">
        <v>632</v>
      </c>
      <c r="G162" s="240" t="s">
        <v>197</v>
      </c>
      <c r="H162" s="241">
        <v>272.80000000000001</v>
      </c>
      <c r="I162" s="242"/>
      <c r="J162" s="243">
        <f>ROUND(I162*H162,2)</f>
        <v>0</v>
      </c>
      <c r="K162" s="244"/>
      <c r="L162" s="45"/>
      <c r="M162" s="245" t="s">
        <v>1</v>
      </c>
      <c r="N162" s="246" t="s">
        <v>43</v>
      </c>
      <c r="O162" s="92"/>
      <c r="P162" s="247">
        <f>O162*H162</f>
        <v>0</v>
      </c>
      <c r="Q162" s="247">
        <v>0</v>
      </c>
      <c r="R162" s="247">
        <f>Q162*H162</f>
        <v>0</v>
      </c>
      <c r="S162" s="247">
        <v>0</v>
      </c>
      <c r="T162" s="24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9" t="s">
        <v>229</v>
      </c>
      <c r="AT162" s="249" t="s">
        <v>149</v>
      </c>
      <c r="AU162" s="249" t="s">
        <v>88</v>
      </c>
      <c r="AY162" s="18" t="s">
        <v>146</v>
      </c>
      <c r="BE162" s="250">
        <f>IF(N162="základní",J162,0)</f>
        <v>0</v>
      </c>
      <c r="BF162" s="250">
        <f>IF(N162="snížená",J162,0)</f>
        <v>0</v>
      </c>
      <c r="BG162" s="250">
        <f>IF(N162="zákl. přenesená",J162,0)</f>
        <v>0</v>
      </c>
      <c r="BH162" s="250">
        <f>IF(N162="sníž. přenesená",J162,0)</f>
        <v>0</v>
      </c>
      <c r="BI162" s="250">
        <f>IF(N162="nulová",J162,0)</f>
        <v>0</v>
      </c>
      <c r="BJ162" s="18" t="s">
        <v>86</v>
      </c>
      <c r="BK162" s="250">
        <f>ROUND(I162*H162,2)</f>
        <v>0</v>
      </c>
      <c r="BL162" s="18" t="s">
        <v>229</v>
      </c>
      <c r="BM162" s="249" t="s">
        <v>633</v>
      </c>
    </row>
    <row r="163" s="13" customFormat="1">
      <c r="A163" s="13"/>
      <c r="B163" s="251"/>
      <c r="C163" s="252"/>
      <c r="D163" s="253" t="s">
        <v>174</v>
      </c>
      <c r="E163" s="254" t="s">
        <v>1</v>
      </c>
      <c r="F163" s="255" t="s">
        <v>634</v>
      </c>
      <c r="G163" s="252"/>
      <c r="H163" s="256">
        <v>144</v>
      </c>
      <c r="I163" s="257"/>
      <c r="J163" s="252"/>
      <c r="K163" s="252"/>
      <c r="L163" s="258"/>
      <c r="M163" s="259"/>
      <c r="N163" s="260"/>
      <c r="O163" s="260"/>
      <c r="P163" s="260"/>
      <c r="Q163" s="260"/>
      <c r="R163" s="260"/>
      <c r="S163" s="260"/>
      <c r="T163" s="26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2" t="s">
        <v>174</v>
      </c>
      <c r="AU163" s="262" t="s">
        <v>88</v>
      </c>
      <c r="AV163" s="13" t="s">
        <v>88</v>
      </c>
      <c r="AW163" s="13" t="s">
        <v>34</v>
      </c>
      <c r="AX163" s="13" t="s">
        <v>78</v>
      </c>
      <c r="AY163" s="262" t="s">
        <v>146</v>
      </c>
    </row>
    <row r="164" s="13" customFormat="1">
      <c r="A164" s="13"/>
      <c r="B164" s="251"/>
      <c r="C164" s="252"/>
      <c r="D164" s="253" t="s">
        <v>174</v>
      </c>
      <c r="E164" s="254" t="s">
        <v>1</v>
      </c>
      <c r="F164" s="255" t="s">
        <v>635</v>
      </c>
      <c r="G164" s="252"/>
      <c r="H164" s="256">
        <v>128.80000000000001</v>
      </c>
      <c r="I164" s="257"/>
      <c r="J164" s="252"/>
      <c r="K164" s="252"/>
      <c r="L164" s="258"/>
      <c r="M164" s="259"/>
      <c r="N164" s="260"/>
      <c r="O164" s="260"/>
      <c r="P164" s="260"/>
      <c r="Q164" s="260"/>
      <c r="R164" s="260"/>
      <c r="S164" s="260"/>
      <c r="T164" s="26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2" t="s">
        <v>174</v>
      </c>
      <c r="AU164" s="262" t="s">
        <v>88</v>
      </c>
      <c r="AV164" s="13" t="s">
        <v>88</v>
      </c>
      <c r="AW164" s="13" t="s">
        <v>34</v>
      </c>
      <c r="AX164" s="13" t="s">
        <v>78</v>
      </c>
      <c r="AY164" s="262" t="s">
        <v>146</v>
      </c>
    </row>
    <row r="165" s="14" customFormat="1">
      <c r="A165" s="14"/>
      <c r="B165" s="263"/>
      <c r="C165" s="264"/>
      <c r="D165" s="253" t="s">
        <v>174</v>
      </c>
      <c r="E165" s="265" t="s">
        <v>1</v>
      </c>
      <c r="F165" s="266" t="s">
        <v>201</v>
      </c>
      <c r="G165" s="264"/>
      <c r="H165" s="267">
        <v>272.80000000000001</v>
      </c>
      <c r="I165" s="268"/>
      <c r="J165" s="264"/>
      <c r="K165" s="264"/>
      <c r="L165" s="269"/>
      <c r="M165" s="270"/>
      <c r="N165" s="271"/>
      <c r="O165" s="271"/>
      <c r="P165" s="271"/>
      <c r="Q165" s="271"/>
      <c r="R165" s="271"/>
      <c r="S165" s="271"/>
      <c r="T165" s="27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3" t="s">
        <v>174</v>
      </c>
      <c r="AU165" s="273" t="s">
        <v>88</v>
      </c>
      <c r="AV165" s="14" t="s">
        <v>153</v>
      </c>
      <c r="AW165" s="14" t="s">
        <v>34</v>
      </c>
      <c r="AX165" s="14" t="s">
        <v>86</v>
      </c>
      <c r="AY165" s="273" t="s">
        <v>146</v>
      </c>
    </row>
    <row r="166" s="2" customFormat="1" ht="21.75" customHeight="1">
      <c r="A166" s="39"/>
      <c r="B166" s="40"/>
      <c r="C166" s="237" t="s">
        <v>229</v>
      </c>
      <c r="D166" s="237" t="s">
        <v>149</v>
      </c>
      <c r="E166" s="238" t="s">
        <v>636</v>
      </c>
      <c r="F166" s="239" t="s">
        <v>637</v>
      </c>
      <c r="G166" s="240" t="s">
        <v>593</v>
      </c>
      <c r="H166" s="241">
        <v>4.9260000000000002</v>
      </c>
      <c r="I166" s="242"/>
      <c r="J166" s="243">
        <f>ROUND(I166*H166,2)</f>
        <v>0</v>
      </c>
      <c r="K166" s="244"/>
      <c r="L166" s="45"/>
      <c r="M166" s="245" t="s">
        <v>1</v>
      </c>
      <c r="N166" s="246" t="s">
        <v>43</v>
      </c>
      <c r="O166" s="92"/>
      <c r="P166" s="247">
        <f>O166*H166</f>
        <v>0</v>
      </c>
      <c r="Q166" s="247">
        <v>0</v>
      </c>
      <c r="R166" s="247">
        <f>Q166*H166</f>
        <v>0</v>
      </c>
      <c r="S166" s="247">
        <v>0</v>
      </c>
      <c r="T166" s="24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9" t="s">
        <v>229</v>
      </c>
      <c r="AT166" s="249" t="s">
        <v>149</v>
      </c>
      <c r="AU166" s="249" t="s">
        <v>88</v>
      </c>
      <c r="AY166" s="18" t="s">
        <v>146</v>
      </c>
      <c r="BE166" s="250">
        <f>IF(N166="základní",J166,0)</f>
        <v>0</v>
      </c>
      <c r="BF166" s="250">
        <f>IF(N166="snížená",J166,0)</f>
        <v>0</v>
      </c>
      <c r="BG166" s="250">
        <f>IF(N166="zákl. přenesená",J166,0)</f>
        <v>0</v>
      </c>
      <c r="BH166" s="250">
        <f>IF(N166="sníž. přenesená",J166,0)</f>
        <v>0</v>
      </c>
      <c r="BI166" s="250">
        <f>IF(N166="nulová",J166,0)</f>
        <v>0</v>
      </c>
      <c r="BJ166" s="18" t="s">
        <v>86</v>
      </c>
      <c r="BK166" s="250">
        <f>ROUND(I166*H166,2)</f>
        <v>0</v>
      </c>
      <c r="BL166" s="18" t="s">
        <v>229</v>
      </c>
      <c r="BM166" s="249" t="s">
        <v>638</v>
      </c>
    </row>
    <row r="167" s="13" customFormat="1">
      <c r="A167" s="13"/>
      <c r="B167" s="251"/>
      <c r="C167" s="252"/>
      <c r="D167" s="253" t="s">
        <v>174</v>
      </c>
      <c r="E167" s="254" t="s">
        <v>1</v>
      </c>
      <c r="F167" s="255" t="s">
        <v>639</v>
      </c>
      <c r="G167" s="252"/>
      <c r="H167" s="256">
        <v>1.8500000000000001</v>
      </c>
      <c r="I167" s="257"/>
      <c r="J167" s="252"/>
      <c r="K167" s="252"/>
      <c r="L167" s="258"/>
      <c r="M167" s="259"/>
      <c r="N167" s="260"/>
      <c r="O167" s="260"/>
      <c r="P167" s="260"/>
      <c r="Q167" s="260"/>
      <c r="R167" s="260"/>
      <c r="S167" s="260"/>
      <c r="T167" s="26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2" t="s">
        <v>174</v>
      </c>
      <c r="AU167" s="262" t="s">
        <v>88</v>
      </c>
      <c r="AV167" s="13" t="s">
        <v>88</v>
      </c>
      <c r="AW167" s="13" t="s">
        <v>34</v>
      </c>
      <c r="AX167" s="13" t="s">
        <v>78</v>
      </c>
      <c r="AY167" s="262" t="s">
        <v>146</v>
      </c>
    </row>
    <row r="168" s="13" customFormat="1">
      <c r="A168" s="13"/>
      <c r="B168" s="251"/>
      <c r="C168" s="252"/>
      <c r="D168" s="253" t="s">
        <v>174</v>
      </c>
      <c r="E168" s="254" t="s">
        <v>1</v>
      </c>
      <c r="F168" s="255" t="s">
        <v>640</v>
      </c>
      <c r="G168" s="252"/>
      <c r="H168" s="256">
        <v>2.355</v>
      </c>
      <c r="I168" s="257"/>
      <c r="J168" s="252"/>
      <c r="K168" s="252"/>
      <c r="L168" s="258"/>
      <c r="M168" s="259"/>
      <c r="N168" s="260"/>
      <c r="O168" s="260"/>
      <c r="P168" s="260"/>
      <c r="Q168" s="260"/>
      <c r="R168" s="260"/>
      <c r="S168" s="260"/>
      <c r="T168" s="26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2" t="s">
        <v>174</v>
      </c>
      <c r="AU168" s="262" t="s">
        <v>88</v>
      </c>
      <c r="AV168" s="13" t="s">
        <v>88</v>
      </c>
      <c r="AW168" s="13" t="s">
        <v>34</v>
      </c>
      <c r="AX168" s="13" t="s">
        <v>78</v>
      </c>
      <c r="AY168" s="262" t="s">
        <v>146</v>
      </c>
    </row>
    <row r="169" s="13" customFormat="1">
      <c r="A169" s="13"/>
      <c r="B169" s="251"/>
      <c r="C169" s="252"/>
      <c r="D169" s="253" t="s">
        <v>174</v>
      </c>
      <c r="E169" s="254" t="s">
        <v>1</v>
      </c>
      <c r="F169" s="255" t="s">
        <v>641</v>
      </c>
      <c r="G169" s="252"/>
      <c r="H169" s="256">
        <v>0.72099999999999997</v>
      </c>
      <c r="I169" s="257"/>
      <c r="J169" s="252"/>
      <c r="K169" s="252"/>
      <c r="L169" s="258"/>
      <c r="M169" s="259"/>
      <c r="N169" s="260"/>
      <c r="O169" s="260"/>
      <c r="P169" s="260"/>
      <c r="Q169" s="260"/>
      <c r="R169" s="260"/>
      <c r="S169" s="260"/>
      <c r="T169" s="26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2" t="s">
        <v>174</v>
      </c>
      <c r="AU169" s="262" t="s">
        <v>88</v>
      </c>
      <c r="AV169" s="13" t="s">
        <v>88</v>
      </c>
      <c r="AW169" s="13" t="s">
        <v>34</v>
      </c>
      <c r="AX169" s="13" t="s">
        <v>78</v>
      </c>
      <c r="AY169" s="262" t="s">
        <v>146</v>
      </c>
    </row>
    <row r="170" s="14" customFormat="1">
      <c r="A170" s="14"/>
      <c r="B170" s="263"/>
      <c r="C170" s="264"/>
      <c r="D170" s="253" t="s">
        <v>174</v>
      </c>
      <c r="E170" s="265" t="s">
        <v>1</v>
      </c>
      <c r="F170" s="266" t="s">
        <v>201</v>
      </c>
      <c r="G170" s="264"/>
      <c r="H170" s="267">
        <v>4.9260000000000002</v>
      </c>
      <c r="I170" s="268"/>
      <c r="J170" s="264"/>
      <c r="K170" s="264"/>
      <c r="L170" s="269"/>
      <c r="M170" s="270"/>
      <c r="N170" s="271"/>
      <c r="O170" s="271"/>
      <c r="P170" s="271"/>
      <c r="Q170" s="271"/>
      <c r="R170" s="271"/>
      <c r="S170" s="271"/>
      <c r="T170" s="27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3" t="s">
        <v>174</v>
      </c>
      <c r="AU170" s="273" t="s">
        <v>88</v>
      </c>
      <c r="AV170" s="14" t="s">
        <v>153</v>
      </c>
      <c r="AW170" s="14" t="s">
        <v>34</v>
      </c>
      <c r="AX170" s="14" t="s">
        <v>86</v>
      </c>
      <c r="AY170" s="273" t="s">
        <v>146</v>
      </c>
    </row>
    <row r="171" s="2" customFormat="1" ht="21.75" customHeight="1">
      <c r="A171" s="39"/>
      <c r="B171" s="40"/>
      <c r="C171" s="237" t="s">
        <v>243</v>
      </c>
      <c r="D171" s="237" t="s">
        <v>149</v>
      </c>
      <c r="E171" s="238" t="s">
        <v>642</v>
      </c>
      <c r="F171" s="239" t="s">
        <v>643</v>
      </c>
      <c r="G171" s="240" t="s">
        <v>197</v>
      </c>
      <c r="H171" s="241">
        <v>27.280000000000001</v>
      </c>
      <c r="I171" s="242"/>
      <c r="J171" s="243">
        <f>ROUND(I171*H171,2)</f>
        <v>0</v>
      </c>
      <c r="K171" s="244"/>
      <c r="L171" s="45"/>
      <c r="M171" s="245" t="s">
        <v>1</v>
      </c>
      <c r="N171" s="246" t="s">
        <v>43</v>
      </c>
      <c r="O171" s="92"/>
      <c r="P171" s="247">
        <f>O171*H171</f>
        <v>0</v>
      </c>
      <c r="Q171" s="247">
        <v>0</v>
      </c>
      <c r="R171" s="247">
        <f>Q171*H171</f>
        <v>0</v>
      </c>
      <c r="S171" s="247">
        <v>0</v>
      </c>
      <c r="T171" s="24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9" t="s">
        <v>229</v>
      </c>
      <c r="AT171" s="249" t="s">
        <v>149</v>
      </c>
      <c r="AU171" s="249" t="s">
        <v>88</v>
      </c>
      <c r="AY171" s="18" t="s">
        <v>146</v>
      </c>
      <c r="BE171" s="250">
        <f>IF(N171="základní",J171,0)</f>
        <v>0</v>
      </c>
      <c r="BF171" s="250">
        <f>IF(N171="snížená",J171,0)</f>
        <v>0</v>
      </c>
      <c r="BG171" s="250">
        <f>IF(N171="zákl. přenesená",J171,0)</f>
        <v>0</v>
      </c>
      <c r="BH171" s="250">
        <f>IF(N171="sníž. přenesená",J171,0)</f>
        <v>0</v>
      </c>
      <c r="BI171" s="250">
        <f>IF(N171="nulová",J171,0)</f>
        <v>0</v>
      </c>
      <c r="BJ171" s="18" t="s">
        <v>86</v>
      </c>
      <c r="BK171" s="250">
        <f>ROUND(I171*H171,2)</f>
        <v>0</v>
      </c>
      <c r="BL171" s="18" t="s">
        <v>229</v>
      </c>
      <c r="BM171" s="249" t="s">
        <v>644</v>
      </c>
    </row>
    <row r="172" s="13" customFormat="1">
      <c r="A172" s="13"/>
      <c r="B172" s="251"/>
      <c r="C172" s="252"/>
      <c r="D172" s="253" t="s">
        <v>174</v>
      </c>
      <c r="E172" s="252"/>
      <c r="F172" s="255" t="s">
        <v>645</v>
      </c>
      <c r="G172" s="252"/>
      <c r="H172" s="256">
        <v>27.280000000000001</v>
      </c>
      <c r="I172" s="257"/>
      <c r="J172" s="252"/>
      <c r="K172" s="252"/>
      <c r="L172" s="258"/>
      <c r="M172" s="259"/>
      <c r="N172" s="260"/>
      <c r="O172" s="260"/>
      <c r="P172" s="260"/>
      <c r="Q172" s="260"/>
      <c r="R172" s="260"/>
      <c r="S172" s="260"/>
      <c r="T172" s="26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2" t="s">
        <v>174</v>
      </c>
      <c r="AU172" s="262" t="s">
        <v>88</v>
      </c>
      <c r="AV172" s="13" t="s">
        <v>88</v>
      </c>
      <c r="AW172" s="13" t="s">
        <v>4</v>
      </c>
      <c r="AX172" s="13" t="s">
        <v>86</v>
      </c>
      <c r="AY172" s="262" t="s">
        <v>146</v>
      </c>
    </row>
    <row r="173" s="2" customFormat="1" ht="21.75" customHeight="1">
      <c r="A173" s="39"/>
      <c r="B173" s="40"/>
      <c r="C173" s="237" t="s">
        <v>253</v>
      </c>
      <c r="D173" s="237" t="s">
        <v>149</v>
      </c>
      <c r="E173" s="238" t="s">
        <v>646</v>
      </c>
      <c r="F173" s="239" t="s">
        <v>647</v>
      </c>
      <c r="G173" s="240" t="s">
        <v>162</v>
      </c>
      <c r="H173" s="241">
        <v>74</v>
      </c>
      <c r="I173" s="242"/>
      <c r="J173" s="243">
        <f>ROUND(I173*H173,2)</f>
        <v>0</v>
      </c>
      <c r="K173" s="244"/>
      <c r="L173" s="45"/>
      <c r="M173" s="245" t="s">
        <v>1</v>
      </c>
      <c r="N173" s="246" t="s">
        <v>43</v>
      </c>
      <c r="O173" s="92"/>
      <c r="P173" s="247">
        <f>O173*H173</f>
        <v>0</v>
      </c>
      <c r="Q173" s="247">
        <v>0</v>
      </c>
      <c r="R173" s="247">
        <f>Q173*H173</f>
        <v>0</v>
      </c>
      <c r="S173" s="247">
        <v>0</v>
      </c>
      <c r="T173" s="24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9" t="s">
        <v>229</v>
      </c>
      <c r="AT173" s="249" t="s">
        <v>149</v>
      </c>
      <c r="AU173" s="249" t="s">
        <v>88</v>
      </c>
      <c r="AY173" s="18" t="s">
        <v>146</v>
      </c>
      <c r="BE173" s="250">
        <f>IF(N173="základní",J173,0)</f>
        <v>0</v>
      </c>
      <c r="BF173" s="250">
        <f>IF(N173="snížená",J173,0)</f>
        <v>0</v>
      </c>
      <c r="BG173" s="250">
        <f>IF(N173="zákl. přenesená",J173,0)</f>
        <v>0</v>
      </c>
      <c r="BH173" s="250">
        <f>IF(N173="sníž. přenesená",J173,0)</f>
        <v>0</v>
      </c>
      <c r="BI173" s="250">
        <f>IF(N173="nulová",J173,0)</f>
        <v>0</v>
      </c>
      <c r="BJ173" s="18" t="s">
        <v>86</v>
      </c>
      <c r="BK173" s="250">
        <f>ROUND(I173*H173,2)</f>
        <v>0</v>
      </c>
      <c r="BL173" s="18" t="s">
        <v>229</v>
      </c>
      <c r="BM173" s="249" t="s">
        <v>648</v>
      </c>
    </row>
    <row r="174" s="13" customFormat="1">
      <c r="A174" s="13"/>
      <c r="B174" s="251"/>
      <c r="C174" s="252"/>
      <c r="D174" s="253" t="s">
        <v>174</v>
      </c>
      <c r="E174" s="254" t="s">
        <v>1</v>
      </c>
      <c r="F174" s="255" t="s">
        <v>649</v>
      </c>
      <c r="G174" s="252"/>
      <c r="H174" s="256">
        <v>24</v>
      </c>
      <c r="I174" s="257"/>
      <c r="J174" s="252"/>
      <c r="K174" s="252"/>
      <c r="L174" s="258"/>
      <c r="M174" s="259"/>
      <c r="N174" s="260"/>
      <c r="O174" s="260"/>
      <c r="P174" s="260"/>
      <c r="Q174" s="260"/>
      <c r="R174" s="260"/>
      <c r="S174" s="260"/>
      <c r="T174" s="26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2" t="s">
        <v>174</v>
      </c>
      <c r="AU174" s="262" t="s">
        <v>88</v>
      </c>
      <c r="AV174" s="13" t="s">
        <v>88</v>
      </c>
      <c r="AW174" s="13" t="s">
        <v>34</v>
      </c>
      <c r="AX174" s="13" t="s">
        <v>78</v>
      </c>
      <c r="AY174" s="262" t="s">
        <v>146</v>
      </c>
    </row>
    <row r="175" s="13" customFormat="1">
      <c r="A175" s="13"/>
      <c r="B175" s="251"/>
      <c r="C175" s="252"/>
      <c r="D175" s="253" t="s">
        <v>174</v>
      </c>
      <c r="E175" s="254" t="s">
        <v>1</v>
      </c>
      <c r="F175" s="255" t="s">
        <v>650</v>
      </c>
      <c r="G175" s="252"/>
      <c r="H175" s="256">
        <v>21.600000000000001</v>
      </c>
      <c r="I175" s="257"/>
      <c r="J175" s="252"/>
      <c r="K175" s="252"/>
      <c r="L175" s="258"/>
      <c r="M175" s="259"/>
      <c r="N175" s="260"/>
      <c r="O175" s="260"/>
      <c r="P175" s="260"/>
      <c r="Q175" s="260"/>
      <c r="R175" s="260"/>
      <c r="S175" s="260"/>
      <c r="T175" s="26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2" t="s">
        <v>174</v>
      </c>
      <c r="AU175" s="262" t="s">
        <v>88</v>
      </c>
      <c r="AV175" s="13" t="s">
        <v>88</v>
      </c>
      <c r="AW175" s="13" t="s">
        <v>34</v>
      </c>
      <c r="AX175" s="13" t="s">
        <v>78</v>
      </c>
      <c r="AY175" s="262" t="s">
        <v>146</v>
      </c>
    </row>
    <row r="176" s="13" customFormat="1">
      <c r="A176" s="13"/>
      <c r="B176" s="251"/>
      <c r="C176" s="252"/>
      <c r="D176" s="253" t="s">
        <v>174</v>
      </c>
      <c r="E176" s="254" t="s">
        <v>1</v>
      </c>
      <c r="F176" s="255" t="s">
        <v>651</v>
      </c>
      <c r="G176" s="252"/>
      <c r="H176" s="256">
        <v>18.399999999999999</v>
      </c>
      <c r="I176" s="257"/>
      <c r="J176" s="252"/>
      <c r="K176" s="252"/>
      <c r="L176" s="258"/>
      <c r="M176" s="259"/>
      <c r="N176" s="260"/>
      <c r="O176" s="260"/>
      <c r="P176" s="260"/>
      <c r="Q176" s="260"/>
      <c r="R176" s="260"/>
      <c r="S176" s="260"/>
      <c r="T176" s="26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2" t="s">
        <v>174</v>
      </c>
      <c r="AU176" s="262" t="s">
        <v>88</v>
      </c>
      <c r="AV176" s="13" t="s">
        <v>88</v>
      </c>
      <c r="AW176" s="13" t="s">
        <v>34</v>
      </c>
      <c r="AX176" s="13" t="s">
        <v>78</v>
      </c>
      <c r="AY176" s="262" t="s">
        <v>146</v>
      </c>
    </row>
    <row r="177" s="13" customFormat="1">
      <c r="A177" s="13"/>
      <c r="B177" s="251"/>
      <c r="C177" s="252"/>
      <c r="D177" s="253" t="s">
        <v>174</v>
      </c>
      <c r="E177" s="254" t="s">
        <v>1</v>
      </c>
      <c r="F177" s="255" t="s">
        <v>652</v>
      </c>
      <c r="G177" s="252"/>
      <c r="H177" s="256">
        <v>10</v>
      </c>
      <c r="I177" s="257"/>
      <c r="J177" s="252"/>
      <c r="K177" s="252"/>
      <c r="L177" s="258"/>
      <c r="M177" s="259"/>
      <c r="N177" s="260"/>
      <c r="O177" s="260"/>
      <c r="P177" s="260"/>
      <c r="Q177" s="260"/>
      <c r="R177" s="260"/>
      <c r="S177" s="260"/>
      <c r="T177" s="26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2" t="s">
        <v>174</v>
      </c>
      <c r="AU177" s="262" t="s">
        <v>88</v>
      </c>
      <c r="AV177" s="13" t="s">
        <v>88</v>
      </c>
      <c r="AW177" s="13" t="s">
        <v>34</v>
      </c>
      <c r="AX177" s="13" t="s">
        <v>78</v>
      </c>
      <c r="AY177" s="262" t="s">
        <v>146</v>
      </c>
    </row>
    <row r="178" s="14" customFormat="1">
      <c r="A178" s="14"/>
      <c r="B178" s="263"/>
      <c r="C178" s="264"/>
      <c r="D178" s="253" t="s">
        <v>174</v>
      </c>
      <c r="E178" s="265" t="s">
        <v>1</v>
      </c>
      <c r="F178" s="266" t="s">
        <v>201</v>
      </c>
      <c r="G178" s="264"/>
      <c r="H178" s="267">
        <v>74</v>
      </c>
      <c r="I178" s="268"/>
      <c r="J178" s="264"/>
      <c r="K178" s="264"/>
      <c r="L178" s="269"/>
      <c r="M178" s="270"/>
      <c r="N178" s="271"/>
      <c r="O178" s="271"/>
      <c r="P178" s="271"/>
      <c r="Q178" s="271"/>
      <c r="R178" s="271"/>
      <c r="S178" s="271"/>
      <c r="T178" s="27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3" t="s">
        <v>174</v>
      </c>
      <c r="AU178" s="273" t="s">
        <v>88</v>
      </c>
      <c r="AV178" s="14" t="s">
        <v>153</v>
      </c>
      <c r="AW178" s="14" t="s">
        <v>34</v>
      </c>
      <c r="AX178" s="14" t="s">
        <v>86</v>
      </c>
      <c r="AY178" s="273" t="s">
        <v>146</v>
      </c>
    </row>
    <row r="179" s="2" customFormat="1" ht="16.5" customHeight="1">
      <c r="A179" s="39"/>
      <c r="B179" s="40"/>
      <c r="C179" s="295" t="s">
        <v>257</v>
      </c>
      <c r="D179" s="295" t="s">
        <v>270</v>
      </c>
      <c r="E179" s="296" t="s">
        <v>653</v>
      </c>
      <c r="F179" s="297" t="s">
        <v>654</v>
      </c>
      <c r="G179" s="298" t="s">
        <v>162</v>
      </c>
      <c r="H179" s="299">
        <v>85.099999999999994</v>
      </c>
      <c r="I179" s="300"/>
      <c r="J179" s="301">
        <f>ROUND(I179*H179,2)</f>
        <v>0</v>
      </c>
      <c r="K179" s="302"/>
      <c r="L179" s="303"/>
      <c r="M179" s="304" t="s">
        <v>1</v>
      </c>
      <c r="N179" s="305" t="s">
        <v>43</v>
      </c>
      <c r="O179" s="92"/>
      <c r="P179" s="247">
        <f>O179*H179</f>
        <v>0</v>
      </c>
      <c r="Q179" s="247">
        <v>0</v>
      </c>
      <c r="R179" s="247">
        <f>Q179*H179</f>
        <v>0</v>
      </c>
      <c r="S179" s="247">
        <v>0</v>
      </c>
      <c r="T179" s="24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9" t="s">
        <v>315</v>
      </c>
      <c r="AT179" s="249" t="s">
        <v>270</v>
      </c>
      <c r="AU179" s="249" t="s">
        <v>88</v>
      </c>
      <c r="AY179" s="18" t="s">
        <v>146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8" t="s">
        <v>86</v>
      </c>
      <c r="BK179" s="250">
        <f>ROUND(I179*H179,2)</f>
        <v>0</v>
      </c>
      <c r="BL179" s="18" t="s">
        <v>229</v>
      </c>
      <c r="BM179" s="249" t="s">
        <v>655</v>
      </c>
    </row>
    <row r="180" s="13" customFormat="1">
      <c r="A180" s="13"/>
      <c r="B180" s="251"/>
      <c r="C180" s="252"/>
      <c r="D180" s="253" t="s">
        <v>174</v>
      </c>
      <c r="E180" s="252"/>
      <c r="F180" s="255" t="s">
        <v>656</v>
      </c>
      <c r="G180" s="252"/>
      <c r="H180" s="256">
        <v>85.099999999999994</v>
      </c>
      <c r="I180" s="257"/>
      <c r="J180" s="252"/>
      <c r="K180" s="252"/>
      <c r="L180" s="258"/>
      <c r="M180" s="259"/>
      <c r="N180" s="260"/>
      <c r="O180" s="260"/>
      <c r="P180" s="260"/>
      <c r="Q180" s="260"/>
      <c r="R180" s="260"/>
      <c r="S180" s="260"/>
      <c r="T180" s="26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2" t="s">
        <v>174</v>
      </c>
      <c r="AU180" s="262" t="s">
        <v>88</v>
      </c>
      <c r="AV180" s="13" t="s">
        <v>88</v>
      </c>
      <c r="AW180" s="13" t="s">
        <v>4</v>
      </c>
      <c r="AX180" s="13" t="s">
        <v>86</v>
      </c>
      <c r="AY180" s="262" t="s">
        <v>146</v>
      </c>
    </row>
    <row r="181" s="2" customFormat="1" ht="16.5" customHeight="1">
      <c r="A181" s="39"/>
      <c r="B181" s="40"/>
      <c r="C181" s="237" t="s">
        <v>262</v>
      </c>
      <c r="D181" s="237" t="s">
        <v>149</v>
      </c>
      <c r="E181" s="238" t="s">
        <v>657</v>
      </c>
      <c r="F181" s="239" t="s">
        <v>658</v>
      </c>
      <c r="G181" s="240" t="s">
        <v>162</v>
      </c>
      <c r="H181" s="241">
        <v>257.36000000000001</v>
      </c>
      <c r="I181" s="242"/>
      <c r="J181" s="243">
        <f>ROUND(I181*H181,2)</f>
        <v>0</v>
      </c>
      <c r="K181" s="244"/>
      <c r="L181" s="45"/>
      <c r="M181" s="245" t="s">
        <v>1</v>
      </c>
      <c r="N181" s="246" t="s">
        <v>43</v>
      </c>
      <c r="O181" s="92"/>
      <c r="P181" s="247">
        <f>O181*H181</f>
        <v>0</v>
      </c>
      <c r="Q181" s="247">
        <v>0</v>
      </c>
      <c r="R181" s="247">
        <f>Q181*H181</f>
        <v>0</v>
      </c>
      <c r="S181" s="247">
        <v>0.00155</v>
      </c>
      <c r="T181" s="248">
        <f>S181*H181</f>
        <v>0.39890799999999998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9" t="s">
        <v>229</v>
      </c>
      <c r="AT181" s="249" t="s">
        <v>149</v>
      </c>
      <c r="AU181" s="249" t="s">
        <v>88</v>
      </c>
      <c r="AY181" s="18" t="s">
        <v>146</v>
      </c>
      <c r="BE181" s="250">
        <f>IF(N181="základní",J181,0)</f>
        <v>0</v>
      </c>
      <c r="BF181" s="250">
        <f>IF(N181="snížená",J181,0)</f>
        <v>0</v>
      </c>
      <c r="BG181" s="250">
        <f>IF(N181="zákl. přenesená",J181,0)</f>
        <v>0</v>
      </c>
      <c r="BH181" s="250">
        <f>IF(N181="sníž. přenesená",J181,0)</f>
        <v>0</v>
      </c>
      <c r="BI181" s="250">
        <f>IF(N181="nulová",J181,0)</f>
        <v>0</v>
      </c>
      <c r="BJ181" s="18" t="s">
        <v>86</v>
      </c>
      <c r="BK181" s="250">
        <f>ROUND(I181*H181,2)</f>
        <v>0</v>
      </c>
      <c r="BL181" s="18" t="s">
        <v>229</v>
      </c>
      <c r="BM181" s="249" t="s">
        <v>659</v>
      </c>
    </row>
    <row r="182" s="2" customFormat="1" ht="21.75" customHeight="1">
      <c r="A182" s="39"/>
      <c r="B182" s="40"/>
      <c r="C182" s="237" t="s">
        <v>7</v>
      </c>
      <c r="D182" s="237" t="s">
        <v>149</v>
      </c>
      <c r="E182" s="238" t="s">
        <v>660</v>
      </c>
      <c r="F182" s="239" t="s">
        <v>661</v>
      </c>
      <c r="G182" s="240" t="s">
        <v>162</v>
      </c>
      <c r="H182" s="241">
        <v>257.36000000000001</v>
      </c>
      <c r="I182" s="242"/>
      <c r="J182" s="243">
        <f>ROUND(I182*H182,2)</f>
        <v>0</v>
      </c>
      <c r="K182" s="244"/>
      <c r="L182" s="45"/>
      <c r="M182" s="245" t="s">
        <v>1</v>
      </c>
      <c r="N182" s="246" t="s">
        <v>43</v>
      </c>
      <c r="O182" s="92"/>
      <c r="P182" s="247">
        <f>O182*H182</f>
        <v>0</v>
      </c>
      <c r="Q182" s="247">
        <v>0</v>
      </c>
      <c r="R182" s="247">
        <f>Q182*H182</f>
        <v>0</v>
      </c>
      <c r="S182" s="247">
        <v>0</v>
      </c>
      <c r="T182" s="24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9" t="s">
        <v>229</v>
      </c>
      <c r="AT182" s="249" t="s">
        <v>149</v>
      </c>
      <c r="AU182" s="249" t="s">
        <v>88</v>
      </c>
      <c r="AY182" s="18" t="s">
        <v>146</v>
      </c>
      <c r="BE182" s="250">
        <f>IF(N182="základní",J182,0)</f>
        <v>0</v>
      </c>
      <c r="BF182" s="250">
        <f>IF(N182="snížená",J182,0)</f>
        <v>0</v>
      </c>
      <c r="BG182" s="250">
        <f>IF(N182="zákl. přenesená",J182,0)</f>
        <v>0</v>
      </c>
      <c r="BH182" s="250">
        <f>IF(N182="sníž. přenesená",J182,0)</f>
        <v>0</v>
      </c>
      <c r="BI182" s="250">
        <f>IF(N182="nulová",J182,0)</f>
        <v>0</v>
      </c>
      <c r="BJ182" s="18" t="s">
        <v>86</v>
      </c>
      <c r="BK182" s="250">
        <f>ROUND(I182*H182,2)</f>
        <v>0</v>
      </c>
      <c r="BL182" s="18" t="s">
        <v>229</v>
      </c>
      <c r="BM182" s="249" t="s">
        <v>662</v>
      </c>
    </row>
    <row r="183" s="2" customFormat="1" ht="16.5" customHeight="1">
      <c r="A183" s="39"/>
      <c r="B183" s="40"/>
      <c r="C183" s="295" t="s">
        <v>269</v>
      </c>
      <c r="D183" s="295" t="s">
        <v>270</v>
      </c>
      <c r="E183" s="296" t="s">
        <v>663</v>
      </c>
      <c r="F183" s="297" t="s">
        <v>664</v>
      </c>
      <c r="G183" s="298" t="s">
        <v>593</v>
      </c>
      <c r="H183" s="299">
        <v>2.355</v>
      </c>
      <c r="I183" s="300"/>
      <c r="J183" s="301">
        <f>ROUND(I183*H183,2)</f>
        <v>0</v>
      </c>
      <c r="K183" s="302"/>
      <c r="L183" s="303"/>
      <c r="M183" s="304" t="s">
        <v>1</v>
      </c>
      <c r="N183" s="305" t="s">
        <v>43</v>
      </c>
      <c r="O183" s="92"/>
      <c r="P183" s="247">
        <f>O183*H183</f>
        <v>0</v>
      </c>
      <c r="Q183" s="247">
        <v>0</v>
      </c>
      <c r="R183" s="247">
        <f>Q183*H183</f>
        <v>0</v>
      </c>
      <c r="S183" s="247">
        <v>0</v>
      </c>
      <c r="T183" s="24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9" t="s">
        <v>315</v>
      </c>
      <c r="AT183" s="249" t="s">
        <v>270</v>
      </c>
      <c r="AU183" s="249" t="s">
        <v>88</v>
      </c>
      <c r="AY183" s="18" t="s">
        <v>146</v>
      </c>
      <c r="BE183" s="250">
        <f>IF(N183="základní",J183,0)</f>
        <v>0</v>
      </c>
      <c r="BF183" s="250">
        <f>IF(N183="snížená",J183,0)</f>
        <v>0</v>
      </c>
      <c r="BG183" s="250">
        <f>IF(N183="zákl. přenesená",J183,0)</f>
        <v>0</v>
      </c>
      <c r="BH183" s="250">
        <f>IF(N183="sníž. přenesená",J183,0)</f>
        <v>0</v>
      </c>
      <c r="BI183" s="250">
        <f>IF(N183="nulová",J183,0)</f>
        <v>0</v>
      </c>
      <c r="BJ183" s="18" t="s">
        <v>86</v>
      </c>
      <c r="BK183" s="250">
        <f>ROUND(I183*H183,2)</f>
        <v>0</v>
      </c>
      <c r="BL183" s="18" t="s">
        <v>229</v>
      </c>
      <c r="BM183" s="249" t="s">
        <v>665</v>
      </c>
    </row>
    <row r="184" s="13" customFormat="1">
      <c r="A184" s="13"/>
      <c r="B184" s="251"/>
      <c r="C184" s="252"/>
      <c r="D184" s="253" t="s">
        <v>174</v>
      </c>
      <c r="E184" s="254" t="s">
        <v>1</v>
      </c>
      <c r="F184" s="255" t="s">
        <v>666</v>
      </c>
      <c r="G184" s="252"/>
      <c r="H184" s="256">
        <v>1.4950000000000001</v>
      </c>
      <c r="I184" s="257"/>
      <c r="J184" s="252"/>
      <c r="K184" s="252"/>
      <c r="L184" s="258"/>
      <c r="M184" s="259"/>
      <c r="N184" s="260"/>
      <c r="O184" s="260"/>
      <c r="P184" s="260"/>
      <c r="Q184" s="260"/>
      <c r="R184" s="260"/>
      <c r="S184" s="260"/>
      <c r="T184" s="26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2" t="s">
        <v>174</v>
      </c>
      <c r="AU184" s="262" t="s">
        <v>88</v>
      </c>
      <c r="AV184" s="13" t="s">
        <v>88</v>
      </c>
      <c r="AW184" s="13" t="s">
        <v>34</v>
      </c>
      <c r="AX184" s="13" t="s">
        <v>78</v>
      </c>
      <c r="AY184" s="262" t="s">
        <v>146</v>
      </c>
    </row>
    <row r="185" s="13" customFormat="1">
      <c r="A185" s="13"/>
      <c r="B185" s="251"/>
      <c r="C185" s="252"/>
      <c r="D185" s="253" t="s">
        <v>174</v>
      </c>
      <c r="E185" s="254" t="s">
        <v>1</v>
      </c>
      <c r="F185" s="255" t="s">
        <v>667</v>
      </c>
      <c r="G185" s="252"/>
      <c r="H185" s="256">
        <v>0.85999999999999999</v>
      </c>
      <c r="I185" s="257"/>
      <c r="J185" s="252"/>
      <c r="K185" s="252"/>
      <c r="L185" s="258"/>
      <c r="M185" s="259"/>
      <c r="N185" s="260"/>
      <c r="O185" s="260"/>
      <c r="P185" s="260"/>
      <c r="Q185" s="260"/>
      <c r="R185" s="260"/>
      <c r="S185" s="260"/>
      <c r="T185" s="26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174</v>
      </c>
      <c r="AU185" s="262" t="s">
        <v>88</v>
      </c>
      <c r="AV185" s="13" t="s">
        <v>88</v>
      </c>
      <c r="AW185" s="13" t="s">
        <v>34</v>
      </c>
      <c r="AX185" s="13" t="s">
        <v>78</v>
      </c>
      <c r="AY185" s="262" t="s">
        <v>146</v>
      </c>
    </row>
    <row r="186" s="14" customFormat="1">
      <c r="A186" s="14"/>
      <c r="B186" s="263"/>
      <c r="C186" s="264"/>
      <c r="D186" s="253" t="s">
        <v>174</v>
      </c>
      <c r="E186" s="265" t="s">
        <v>1</v>
      </c>
      <c r="F186" s="266" t="s">
        <v>201</v>
      </c>
      <c r="G186" s="264"/>
      <c r="H186" s="267">
        <v>2.355</v>
      </c>
      <c r="I186" s="268"/>
      <c r="J186" s="264"/>
      <c r="K186" s="264"/>
      <c r="L186" s="269"/>
      <c r="M186" s="270"/>
      <c r="N186" s="271"/>
      <c r="O186" s="271"/>
      <c r="P186" s="271"/>
      <c r="Q186" s="271"/>
      <c r="R186" s="271"/>
      <c r="S186" s="271"/>
      <c r="T186" s="27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3" t="s">
        <v>174</v>
      </c>
      <c r="AU186" s="273" t="s">
        <v>88</v>
      </c>
      <c r="AV186" s="14" t="s">
        <v>153</v>
      </c>
      <c r="AW186" s="14" t="s">
        <v>34</v>
      </c>
      <c r="AX186" s="14" t="s">
        <v>86</v>
      </c>
      <c r="AY186" s="273" t="s">
        <v>146</v>
      </c>
    </row>
    <row r="187" s="2" customFormat="1" ht="21.75" customHeight="1">
      <c r="A187" s="39"/>
      <c r="B187" s="40"/>
      <c r="C187" s="237" t="s">
        <v>275</v>
      </c>
      <c r="D187" s="237" t="s">
        <v>149</v>
      </c>
      <c r="E187" s="238" t="s">
        <v>668</v>
      </c>
      <c r="F187" s="239" t="s">
        <v>669</v>
      </c>
      <c r="G187" s="240" t="s">
        <v>197</v>
      </c>
      <c r="H187" s="241">
        <v>272.80000000000001</v>
      </c>
      <c r="I187" s="242"/>
      <c r="J187" s="243">
        <f>ROUND(I187*H187,2)</f>
        <v>0</v>
      </c>
      <c r="K187" s="244"/>
      <c r="L187" s="45"/>
      <c r="M187" s="245" t="s">
        <v>1</v>
      </c>
      <c r="N187" s="246" t="s">
        <v>43</v>
      </c>
      <c r="O187" s="92"/>
      <c r="P187" s="247">
        <f>O187*H187</f>
        <v>0</v>
      </c>
      <c r="Q187" s="247">
        <v>0</v>
      </c>
      <c r="R187" s="247">
        <f>Q187*H187</f>
        <v>0</v>
      </c>
      <c r="S187" s="247">
        <v>0</v>
      </c>
      <c r="T187" s="24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9" t="s">
        <v>229</v>
      </c>
      <c r="AT187" s="249" t="s">
        <v>149</v>
      </c>
      <c r="AU187" s="249" t="s">
        <v>88</v>
      </c>
      <c r="AY187" s="18" t="s">
        <v>146</v>
      </c>
      <c r="BE187" s="250">
        <f>IF(N187="základní",J187,0)</f>
        <v>0</v>
      </c>
      <c r="BF187" s="250">
        <f>IF(N187="snížená",J187,0)</f>
        <v>0</v>
      </c>
      <c r="BG187" s="250">
        <f>IF(N187="zákl. přenesená",J187,0)</f>
        <v>0</v>
      </c>
      <c r="BH187" s="250">
        <f>IF(N187="sníž. přenesená",J187,0)</f>
        <v>0</v>
      </c>
      <c r="BI187" s="250">
        <f>IF(N187="nulová",J187,0)</f>
        <v>0</v>
      </c>
      <c r="BJ187" s="18" t="s">
        <v>86</v>
      </c>
      <c r="BK187" s="250">
        <f>ROUND(I187*H187,2)</f>
        <v>0</v>
      </c>
      <c r="BL187" s="18" t="s">
        <v>229</v>
      </c>
      <c r="BM187" s="249" t="s">
        <v>670</v>
      </c>
    </row>
    <row r="188" s="2" customFormat="1" ht="16.5" customHeight="1">
      <c r="A188" s="39"/>
      <c r="B188" s="40"/>
      <c r="C188" s="295" t="s">
        <v>280</v>
      </c>
      <c r="D188" s="295" t="s">
        <v>270</v>
      </c>
      <c r="E188" s="296" t="s">
        <v>663</v>
      </c>
      <c r="F188" s="297" t="s">
        <v>664</v>
      </c>
      <c r="G188" s="298" t="s">
        <v>593</v>
      </c>
      <c r="H188" s="299">
        <v>0.72099999999999997</v>
      </c>
      <c r="I188" s="300"/>
      <c r="J188" s="301">
        <f>ROUND(I188*H188,2)</f>
        <v>0</v>
      </c>
      <c r="K188" s="302"/>
      <c r="L188" s="303"/>
      <c r="M188" s="304" t="s">
        <v>1</v>
      </c>
      <c r="N188" s="305" t="s">
        <v>43</v>
      </c>
      <c r="O188" s="92"/>
      <c r="P188" s="247">
        <f>O188*H188</f>
        <v>0</v>
      </c>
      <c r="Q188" s="247">
        <v>0</v>
      </c>
      <c r="R188" s="247">
        <f>Q188*H188</f>
        <v>0</v>
      </c>
      <c r="S188" s="247">
        <v>0</v>
      </c>
      <c r="T188" s="24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9" t="s">
        <v>315</v>
      </c>
      <c r="AT188" s="249" t="s">
        <v>270</v>
      </c>
      <c r="AU188" s="249" t="s">
        <v>88</v>
      </c>
      <c r="AY188" s="18" t="s">
        <v>146</v>
      </c>
      <c r="BE188" s="250">
        <f>IF(N188="základní",J188,0)</f>
        <v>0</v>
      </c>
      <c r="BF188" s="250">
        <f>IF(N188="snížená",J188,0)</f>
        <v>0</v>
      </c>
      <c r="BG188" s="250">
        <f>IF(N188="zákl. přenesená",J188,0)</f>
        <v>0</v>
      </c>
      <c r="BH188" s="250">
        <f>IF(N188="sníž. přenesená",J188,0)</f>
        <v>0</v>
      </c>
      <c r="BI188" s="250">
        <f>IF(N188="nulová",J188,0)</f>
        <v>0</v>
      </c>
      <c r="BJ188" s="18" t="s">
        <v>86</v>
      </c>
      <c r="BK188" s="250">
        <f>ROUND(I188*H188,2)</f>
        <v>0</v>
      </c>
      <c r="BL188" s="18" t="s">
        <v>229</v>
      </c>
      <c r="BM188" s="249" t="s">
        <v>671</v>
      </c>
    </row>
    <row r="189" s="13" customFormat="1">
      <c r="A189" s="13"/>
      <c r="B189" s="251"/>
      <c r="C189" s="252"/>
      <c r="D189" s="253" t="s">
        <v>174</v>
      </c>
      <c r="E189" s="254" t="s">
        <v>1</v>
      </c>
      <c r="F189" s="255" t="s">
        <v>672</v>
      </c>
      <c r="G189" s="252"/>
      <c r="H189" s="256">
        <v>0.65500000000000003</v>
      </c>
      <c r="I189" s="257"/>
      <c r="J189" s="252"/>
      <c r="K189" s="252"/>
      <c r="L189" s="258"/>
      <c r="M189" s="259"/>
      <c r="N189" s="260"/>
      <c r="O189" s="260"/>
      <c r="P189" s="260"/>
      <c r="Q189" s="260"/>
      <c r="R189" s="260"/>
      <c r="S189" s="260"/>
      <c r="T189" s="26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2" t="s">
        <v>174</v>
      </c>
      <c r="AU189" s="262" t="s">
        <v>88</v>
      </c>
      <c r="AV189" s="13" t="s">
        <v>88</v>
      </c>
      <c r="AW189" s="13" t="s">
        <v>34</v>
      </c>
      <c r="AX189" s="13" t="s">
        <v>86</v>
      </c>
      <c r="AY189" s="262" t="s">
        <v>146</v>
      </c>
    </row>
    <row r="190" s="13" customFormat="1">
      <c r="A190" s="13"/>
      <c r="B190" s="251"/>
      <c r="C190" s="252"/>
      <c r="D190" s="253" t="s">
        <v>174</v>
      </c>
      <c r="E190" s="252"/>
      <c r="F190" s="255" t="s">
        <v>673</v>
      </c>
      <c r="G190" s="252"/>
      <c r="H190" s="256">
        <v>0.72099999999999997</v>
      </c>
      <c r="I190" s="257"/>
      <c r="J190" s="252"/>
      <c r="K190" s="252"/>
      <c r="L190" s="258"/>
      <c r="M190" s="259"/>
      <c r="N190" s="260"/>
      <c r="O190" s="260"/>
      <c r="P190" s="260"/>
      <c r="Q190" s="260"/>
      <c r="R190" s="260"/>
      <c r="S190" s="260"/>
      <c r="T190" s="26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2" t="s">
        <v>174</v>
      </c>
      <c r="AU190" s="262" t="s">
        <v>88</v>
      </c>
      <c r="AV190" s="13" t="s">
        <v>88</v>
      </c>
      <c r="AW190" s="13" t="s">
        <v>4</v>
      </c>
      <c r="AX190" s="13" t="s">
        <v>86</v>
      </c>
      <c r="AY190" s="262" t="s">
        <v>146</v>
      </c>
    </row>
    <row r="191" s="2" customFormat="1" ht="21.75" customHeight="1">
      <c r="A191" s="39"/>
      <c r="B191" s="40"/>
      <c r="C191" s="237" t="s">
        <v>284</v>
      </c>
      <c r="D191" s="237" t="s">
        <v>149</v>
      </c>
      <c r="E191" s="238" t="s">
        <v>674</v>
      </c>
      <c r="F191" s="239" t="s">
        <v>675</v>
      </c>
      <c r="G191" s="240" t="s">
        <v>593</v>
      </c>
      <c r="H191" s="241">
        <v>4.9260000000000002</v>
      </c>
      <c r="I191" s="242"/>
      <c r="J191" s="243">
        <f>ROUND(I191*H191,2)</f>
        <v>0</v>
      </c>
      <c r="K191" s="244"/>
      <c r="L191" s="45"/>
      <c r="M191" s="245" t="s">
        <v>1</v>
      </c>
      <c r="N191" s="246" t="s">
        <v>43</v>
      </c>
      <c r="O191" s="92"/>
      <c r="P191" s="247">
        <f>O191*H191</f>
        <v>0</v>
      </c>
      <c r="Q191" s="247">
        <v>0</v>
      </c>
      <c r="R191" s="247">
        <f>Q191*H191</f>
        <v>0</v>
      </c>
      <c r="S191" s="247">
        <v>0</v>
      </c>
      <c r="T191" s="24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9" t="s">
        <v>229</v>
      </c>
      <c r="AT191" s="249" t="s">
        <v>149</v>
      </c>
      <c r="AU191" s="249" t="s">
        <v>88</v>
      </c>
      <c r="AY191" s="18" t="s">
        <v>146</v>
      </c>
      <c r="BE191" s="250">
        <f>IF(N191="základní",J191,0)</f>
        <v>0</v>
      </c>
      <c r="BF191" s="250">
        <f>IF(N191="snížená",J191,0)</f>
        <v>0</v>
      </c>
      <c r="BG191" s="250">
        <f>IF(N191="zákl. přenesená",J191,0)</f>
        <v>0</v>
      </c>
      <c r="BH191" s="250">
        <f>IF(N191="sníž. přenesená",J191,0)</f>
        <v>0</v>
      </c>
      <c r="BI191" s="250">
        <f>IF(N191="nulová",J191,0)</f>
        <v>0</v>
      </c>
      <c r="BJ191" s="18" t="s">
        <v>86</v>
      </c>
      <c r="BK191" s="250">
        <f>ROUND(I191*H191,2)</f>
        <v>0</v>
      </c>
      <c r="BL191" s="18" t="s">
        <v>229</v>
      </c>
      <c r="BM191" s="249" t="s">
        <v>676</v>
      </c>
    </row>
    <row r="192" s="13" customFormat="1">
      <c r="A192" s="13"/>
      <c r="B192" s="251"/>
      <c r="C192" s="252"/>
      <c r="D192" s="253" t="s">
        <v>174</v>
      </c>
      <c r="E192" s="254" t="s">
        <v>1</v>
      </c>
      <c r="F192" s="255" t="s">
        <v>639</v>
      </c>
      <c r="G192" s="252"/>
      <c r="H192" s="256">
        <v>1.8500000000000001</v>
      </c>
      <c r="I192" s="257"/>
      <c r="J192" s="252"/>
      <c r="K192" s="252"/>
      <c r="L192" s="258"/>
      <c r="M192" s="259"/>
      <c r="N192" s="260"/>
      <c r="O192" s="260"/>
      <c r="P192" s="260"/>
      <c r="Q192" s="260"/>
      <c r="R192" s="260"/>
      <c r="S192" s="260"/>
      <c r="T192" s="26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2" t="s">
        <v>174</v>
      </c>
      <c r="AU192" s="262" t="s">
        <v>88</v>
      </c>
      <c r="AV192" s="13" t="s">
        <v>88</v>
      </c>
      <c r="AW192" s="13" t="s">
        <v>34</v>
      </c>
      <c r="AX192" s="13" t="s">
        <v>78</v>
      </c>
      <c r="AY192" s="262" t="s">
        <v>146</v>
      </c>
    </row>
    <row r="193" s="13" customFormat="1">
      <c r="A193" s="13"/>
      <c r="B193" s="251"/>
      <c r="C193" s="252"/>
      <c r="D193" s="253" t="s">
        <v>174</v>
      </c>
      <c r="E193" s="254" t="s">
        <v>1</v>
      </c>
      <c r="F193" s="255" t="s">
        <v>640</v>
      </c>
      <c r="G193" s="252"/>
      <c r="H193" s="256">
        <v>2.355</v>
      </c>
      <c r="I193" s="257"/>
      <c r="J193" s="252"/>
      <c r="K193" s="252"/>
      <c r="L193" s="258"/>
      <c r="M193" s="259"/>
      <c r="N193" s="260"/>
      <c r="O193" s="260"/>
      <c r="P193" s="260"/>
      <c r="Q193" s="260"/>
      <c r="R193" s="260"/>
      <c r="S193" s="260"/>
      <c r="T193" s="26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2" t="s">
        <v>174</v>
      </c>
      <c r="AU193" s="262" t="s">
        <v>88</v>
      </c>
      <c r="AV193" s="13" t="s">
        <v>88</v>
      </c>
      <c r="AW193" s="13" t="s">
        <v>34</v>
      </c>
      <c r="AX193" s="13" t="s">
        <v>78</v>
      </c>
      <c r="AY193" s="262" t="s">
        <v>146</v>
      </c>
    </row>
    <row r="194" s="13" customFormat="1">
      <c r="A194" s="13"/>
      <c r="B194" s="251"/>
      <c r="C194" s="252"/>
      <c r="D194" s="253" t="s">
        <v>174</v>
      </c>
      <c r="E194" s="254" t="s">
        <v>1</v>
      </c>
      <c r="F194" s="255" t="s">
        <v>641</v>
      </c>
      <c r="G194" s="252"/>
      <c r="H194" s="256">
        <v>0.72099999999999997</v>
      </c>
      <c r="I194" s="257"/>
      <c r="J194" s="252"/>
      <c r="K194" s="252"/>
      <c r="L194" s="258"/>
      <c r="M194" s="259"/>
      <c r="N194" s="260"/>
      <c r="O194" s="260"/>
      <c r="P194" s="260"/>
      <c r="Q194" s="260"/>
      <c r="R194" s="260"/>
      <c r="S194" s="260"/>
      <c r="T194" s="26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2" t="s">
        <v>174</v>
      </c>
      <c r="AU194" s="262" t="s">
        <v>88</v>
      </c>
      <c r="AV194" s="13" t="s">
        <v>88</v>
      </c>
      <c r="AW194" s="13" t="s">
        <v>34</v>
      </c>
      <c r="AX194" s="13" t="s">
        <v>78</v>
      </c>
      <c r="AY194" s="262" t="s">
        <v>146</v>
      </c>
    </row>
    <row r="195" s="14" customFormat="1">
      <c r="A195" s="14"/>
      <c r="B195" s="263"/>
      <c r="C195" s="264"/>
      <c r="D195" s="253" t="s">
        <v>174</v>
      </c>
      <c r="E195" s="265" t="s">
        <v>1</v>
      </c>
      <c r="F195" s="266" t="s">
        <v>201</v>
      </c>
      <c r="G195" s="264"/>
      <c r="H195" s="267">
        <v>4.9260000000000002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3" t="s">
        <v>174</v>
      </c>
      <c r="AU195" s="273" t="s">
        <v>88</v>
      </c>
      <c r="AV195" s="14" t="s">
        <v>153</v>
      </c>
      <c r="AW195" s="14" t="s">
        <v>34</v>
      </c>
      <c r="AX195" s="14" t="s">
        <v>86</v>
      </c>
      <c r="AY195" s="273" t="s">
        <v>146</v>
      </c>
    </row>
    <row r="196" s="2" customFormat="1" ht="21.75" customHeight="1">
      <c r="A196" s="39"/>
      <c r="B196" s="40"/>
      <c r="C196" s="237" t="s">
        <v>288</v>
      </c>
      <c r="D196" s="237" t="s">
        <v>149</v>
      </c>
      <c r="E196" s="238" t="s">
        <v>677</v>
      </c>
      <c r="F196" s="239" t="s">
        <v>678</v>
      </c>
      <c r="G196" s="240" t="s">
        <v>439</v>
      </c>
      <c r="H196" s="306"/>
      <c r="I196" s="242"/>
      <c r="J196" s="243">
        <f>ROUND(I196*H196,2)</f>
        <v>0</v>
      </c>
      <c r="K196" s="244"/>
      <c r="L196" s="45"/>
      <c r="M196" s="245" t="s">
        <v>1</v>
      </c>
      <c r="N196" s="246" t="s">
        <v>43</v>
      </c>
      <c r="O196" s="92"/>
      <c r="P196" s="247">
        <f>O196*H196</f>
        <v>0</v>
      </c>
      <c r="Q196" s="247">
        <v>0</v>
      </c>
      <c r="R196" s="247">
        <f>Q196*H196</f>
        <v>0</v>
      </c>
      <c r="S196" s="247">
        <v>0</v>
      </c>
      <c r="T196" s="24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9" t="s">
        <v>229</v>
      </c>
      <c r="AT196" s="249" t="s">
        <v>149</v>
      </c>
      <c r="AU196" s="249" t="s">
        <v>88</v>
      </c>
      <c r="AY196" s="18" t="s">
        <v>146</v>
      </c>
      <c r="BE196" s="250">
        <f>IF(N196="základní",J196,0)</f>
        <v>0</v>
      </c>
      <c r="BF196" s="250">
        <f>IF(N196="snížená",J196,0)</f>
        <v>0</v>
      </c>
      <c r="BG196" s="250">
        <f>IF(N196="zákl. přenesená",J196,0)</f>
        <v>0</v>
      </c>
      <c r="BH196" s="250">
        <f>IF(N196="sníž. přenesená",J196,0)</f>
        <v>0</v>
      </c>
      <c r="BI196" s="250">
        <f>IF(N196="nulová",J196,0)</f>
        <v>0</v>
      </c>
      <c r="BJ196" s="18" t="s">
        <v>86</v>
      </c>
      <c r="BK196" s="250">
        <f>ROUND(I196*H196,2)</f>
        <v>0</v>
      </c>
      <c r="BL196" s="18" t="s">
        <v>229</v>
      </c>
      <c r="BM196" s="249" t="s">
        <v>679</v>
      </c>
    </row>
    <row r="197" s="12" customFormat="1" ht="22.8" customHeight="1">
      <c r="A197" s="12"/>
      <c r="B197" s="221"/>
      <c r="C197" s="222"/>
      <c r="D197" s="223" t="s">
        <v>77</v>
      </c>
      <c r="E197" s="235" t="s">
        <v>421</v>
      </c>
      <c r="F197" s="235" t="s">
        <v>422</v>
      </c>
      <c r="G197" s="222"/>
      <c r="H197" s="222"/>
      <c r="I197" s="225"/>
      <c r="J197" s="236">
        <f>BK197</f>
        <v>0</v>
      </c>
      <c r="K197" s="222"/>
      <c r="L197" s="227"/>
      <c r="M197" s="228"/>
      <c r="N197" s="229"/>
      <c r="O197" s="229"/>
      <c r="P197" s="230">
        <f>SUM(P198:P229)</f>
        <v>0</v>
      </c>
      <c r="Q197" s="229"/>
      <c r="R197" s="230">
        <f>SUM(R198:R229)</f>
        <v>0</v>
      </c>
      <c r="S197" s="229"/>
      <c r="T197" s="231">
        <f>SUM(T198:T229)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2" t="s">
        <v>88</v>
      </c>
      <c r="AT197" s="233" t="s">
        <v>77</v>
      </c>
      <c r="AU197" s="233" t="s">
        <v>86</v>
      </c>
      <c r="AY197" s="232" t="s">
        <v>146</v>
      </c>
      <c r="BK197" s="234">
        <f>SUM(BK198:BK229)</f>
        <v>0</v>
      </c>
    </row>
    <row r="198" s="2" customFormat="1" ht="16.5" customHeight="1">
      <c r="A198" s="39"/>
      <c r="B198" s="40"/>
      <c r="C198" s="237" t="s">
        <v>293</v>
      </c>
      <c r="D198" s="237" t="s">
        <v>149</v>
      </c>
      <c r="E198" s="238" t="s">
        <v>680</v>
      </c>
      <c r="F198" s="239" t="s">
        <v>681</v>
      </c>
      <c r="G198" s="240" t="s">
        <v>197</v>
      </c>
      <c r="H198" s="241">
        <v>22</v>
      </c>
      <c r="I198" s="242"/>
      <c r="J198" s="243">
        <f>ROUND(I198*H198,2)</f>
        <v>0</v>
      </c>
      <c r="K198" s="244"/>
      <c r="L198" s="45"/>
      <c r="M198" s="245" t="s">
        <v>1</v>
      </c>
      <c r="N198" s="246" t="s">
        <v>43</v>
      </c>
      <c r="O198" s="92"/>
      <c r="P198" s="247">
        <f>O198*H198</f>
        <v>0</v>
      </c>
      <c r="Q198" s="247">
        <v>0</v>
      </c>
      <c r="R198" s="247">
        <f>Q198*H198</f>
        <v>0</v>
      </c>
      <c r="S198" s="247">
        <v>0</v>
      </c>
      <c r="T198" s="24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9" t="s">
        <v>229</v>
      </c>
      <c r="AT198" s="249" t="s">
        <v>149</v>
      </c>
      <c r="AU198" s="249" t="s">
        <v>88</v>
      </c>
      <c r="AY198" s="18" t="s">
        <v>146</v>
      </c>
      <c r="BE198" s="250">
        <f>IF(N198="základní",J198,0)</f>
        <v>0</v>
      </c>
      <c r="BF198" s="250">
        <f>IF(N198="snížená",J198,0)</f>
        <v>0</v>
      </c>
      <c r="BG198" s="250">
        <f>IF(N198="zákl. přenesená",J198,0)</f>
        <v>0</v>
      </c>
      <c r="BH198" s="250">
        <f>IF(N198="sníž. přenesená",J198,0)</f>
        <v>0</v>
      </c>
      <c r="BI198" s="250">
        <f>IF(N198="nulová",J198,0)</f>
        <v>0</v>
      </c>
      <c r="BJ198" s="18" t="s">
        <v>86</v>
      </c>
      <c r="BK198" s="250">
        <f>ROUND(I198*H198,2)</f>
        <v>0</v>
      </c>
      <c r="BL198" s="18" t="s">
        <v>229</v>
      </c>
      <c r="BM198" s="249" t="s">
        <v>682</v>
      </c>
    </row>
    <row r="199" s="2" customFormat="1" ht="16.5" customHeight="1">
      <c r="A199" s="39"/>
      <c r="B199" s="40"/>
      <c r="C199" s="237" t="s">
        <v>297</v>
      </c>
      <c r="D199" s="237" t="s">
        <v>149</v>
      </c>
      <c r="E199" s="238" t="s">
        <v>683</v>
      </c>
      <c r="F199" s="239" t="s">
        <v>684</v>
      </c>
      <c r="G199" s="240" t="s">
        <v>197</v>
      </c>
      <c r="H199" s="241">
        <v>42.399999999999999</v>
      </c>
      <c r="I199" s="242"/>
      <c r="J199" s="243">
        <f>ROUND(I199*H199,2)</f>
        <v>0</v>
      </c>
      <c r="K199" s="244"/>
      <c r="L199" s="45"/>
      <c r="M199" s="245" t="s">
        <v>1</v>
      </c>
      <c r="N199" s="246" t="s">
        <v>43</v>
      </c>
      <c r="O199" s="92"/>
      <c r="P199" s="247">
        <f>O199*H199</f>
        <v>0</v>
      </c>
      <c r="Q199" s="247">
        <v>0</v>
      </c>
      <c r="R199" s="247">
        <f>Q199*H199</f>
        <v>0</v>
      </c>
      <c r="S199" s="247">
        <v>0</v>
      </c>
      <c r="T199" s="24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9" t="s">
        <v>229</v>
      </c>
      <c r="AT199" s="249" t="s">
        <v>149</v>
      </c>
      <c r="AU199" s="249" t="s">
        <v>88</v>
      </c>
      <c r="AY199" s="18" t="s">
        <v>146</v>
      </c>
      <c r="BE199" s="250">
        <f>IF(N199="základní",J199,0)</f>
        <v>0</v>
      </c>
      <c r="BF199" s="250">
        <f>IF(N199="snížená",J199,0)</f>
        <v>0</v>
      </c>
      <c r="BG199" s="250">
        <f>IF(N199="zákl. přenesená",J199,0)</f>
        <v>0</v>
      </c>
      <c r="BH199" s="250">
        <f>IF(N199="sníž. přenesená",J199,0)</f>
        <v>0</v>
      </c>
      <c r="BI199" s="250">
        <f>IF(N199="nulová",J199,0)</f>
        <v>0</v>
      </c>
      <c r="BJ199" s="18" t="s">
        <v>86</v>
      </c>
      <c r="BK199" s="250">
        <f>ROUND(I199*H199,2)</f>
        <v>0</v>
      </c>
      <c r="BL199" s="18" t="s">
        <v>229</v>
      </c>
      <c r="BM199" s="249" t="s">
        <v>685</v>
      </c>
    </row>
    <row r="200" s="2" customFormat="1" ht="16.5" customHeight="1">
      <c r="A200" s="39"/>
      <c r="B200" s="40"/>
      <c r="C200" s="237" t="s">
        <v>301</v>
      </c>
      <c r="D200" s="237" t="s">
        <v>149</v>
      </c>
      <c r="E200" s="238" t="s">
        <v>686</v>
      </c>
      <c r="F200" s="239" t="s">
        <v>687</v>
      </c>
      <c r="G200" s="240" t="s">
        <v>197</v>
      </c>
      <c r="H200" s="241">
        <v>31.600000000000001</v>
      </c>
      <c r="I200" s="242"/>
      <c r="J200" s="243">
        <f>ROUND(I200*H200,2)</f>
        <v>0</v>
      </c>
      <c r="K200" s="244"/>
      <c r="L200" s="45"/>
      <c r="M200" s="245" t="s">
        <v>1</v>
      </c>
      <c r="N200" s="246" t="s">
        <v>43</v>
      </c>
      <c r="O200" s="92"/>
      <c r="P200" s="247">
        <f>O200*H200</f>
        <v>0</v>
      </c>
      <c r="Q200" s="247">
        <v>0</v>
      </c>
      <c r="R200" s="247">
        <f>Q200*H200</f>
        <v>0</v>
      </c>
      <c r="S200" s="247">
        <v>0</v>
      </c>
      <c r="T200" s="24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9" t="s">
        <v>229</v>
      </c>
      <c r="AT200" s="249" t="s">
        <v>149</v>
      </c>
      <c r="AU200" s="249" t="s">
        <v>88</v>
      </c>
      <c r="AY200" s="18" t="s">
        <v>146</v>
      </c>
      <c r="BE200" s="250">
        <f>IF(N200="základní",J200,0)</f>
        <v>0</v>
      </c>
      <c r="BF200" s="250">
        <f>IF(N200="snížená",J200,0)</f>
        <v>0</v>
      </c>
      <c r="BG200" s="250">
        <f>IF(N200="zákl. přenesená",J200,0)</f>
        <v>0</v>
      </c>
      <c r="BH200" s="250">
        <f>IF(N200="sníž. přenesená",J200,0)</f>
        <v>0</v>
      </c>
      <c r="BI200" s="250">
        <f>IF(N200="nulová",J200,0)</f>
        <v>0</v>
      </c>
      <c r="BJ200" s="18" t="s">
        <v>86</v>
      </c>
      <c r="BK200" s="250">
        <f>ROUND(I200*H200,2)</f>
        <v>0</v>
      </c>
      <c r="BL200" s="18" t="s">
        <v>229</v>
      </c>
      <c r="BM200" s="249" t="s">
        <v>688</v>
      </c>
    </row>
    <row r="201" s="2" customFormat="1" ht="16.5" customHeight="1">
      <c r="A201" s="39"/>
      <c r="B201" s="40"/>
      <c r="C201" s="237" t="s">
        <v>306</v>
      </c>
      <c r="D201" s="237" t="s">
        <v>149</v>
      </c>
      <c r="E201" s="238" t="s">
        <v>689</v>
      </c>
      <c r="F201" s="239" t="s">
        <v>690</v>
      </c>
      <c r="G201" s="240" t="s">
        <v>152</v>
      </c>
      <c r="H201" s="241">
        <v>1</v>
      </c>
      <c r="I201" s="242"/>
      <c r="J201" s="243">
        <f>ROUND(I201*H201,2)</f>
        <v>0</v>
      </c>
      <c r="K201" s="244"/>
      <c r="L201" s="45"/>
      <c r="M201" s="245" t="s">
        <v>1</v>
      </c>
      <c r="N201" s="246" t="s">
        <v>43</v>
      </c>
      <c r="O201" s="92"/>
      <c r="P201" s="247">
        <f>O201*H201</f>
        <v>0</v>
      </c>
      <c r="Q201" s="247">
        <v>0</v>
      </c>
      <c r="R201" s="247">
        <f>Q201*H201</f>
        <v>0</v>
      </c>
      <c r="S201" s="247">
        <v>0</v>
      </c>
      <c r="T201" s="24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9" t="s">
        <v>229</v>
      </c>
      <c r="AT201" s="249" t="s">
        <v>149</v>
      </c>
      <c r="AU201" s="249" t="s">
        <v>88</v>
      </c>
      <c r="AY201" s="18" t="s">
        <v>146</v>
      </c>
      <c r="BE201" s="250">
        <f>IF(N201="základní",J201,0)</f>
        <v>0</v>
      </c>
      <c r="BF201" s="250">
        <f>IF(N201="snížená",J201,0)</f>
        <v>0</v>
      </c>
      <c r="BG201" s="250">
        <f>IF(N201="zákl. přenesená",J201,0)</f>
        <v>0</v>
      </c>
      <c r="BH201" s="250">
        <f>IF(N201="sníž. přenesená",J201,0)</f>
        <v>0</v>
      </c>
      <c r="BI201" s="250">
        <f>IF(N201="nulová",J201,0)</f>
        <v>0</v>
      </c>
      <c r="BJ201" s="18" t="s">
        <v>86</v>
      </c>
      <c r="BK201" s="250">
        <f>ROUND(I201*H201,2)</f>
        <v>0</v>
      </c>
      <c r="BL201" s="18" t="s">
        <v>229</v>
      </c>
      <c r="BM201" s="249" t="s">
        <v>691</v>
      </c>
    </row>
    <row r="202" s="2" customFormat="1" ht="16.5" customHeight="1">
      <c r="A202" s="39"/>
      <c r="B202" s="40"/>
      <c r="C202" s="237" t="s">
        <v>311</v>
      </c>
      <c r="D202" s="237" t="s">
        <v>149</v>
      </c>
      <c r="E202" s="238" t="s">
        <v>692</v>
      </c>
      <c r="F202" s="239" t="s">
        <v>693</v>
      </c>
      <c r="G202" s="240" t="s">
        <v>162</v>
      </c>
      <c r="H202" s="241">
        <v>6</v>
      </c>
      <c r="I202" s="242"/>
      <c r="J202" s="243">
        <f>ROUND(I202*H202,2)</f>
        <v>0</v>
      </c>
      <c r="K202" s="244"/>
      <c r="L202" s="45"/>
      <c r="M202" s="245" t="s">
        <v>1</v>
      </c>
      <c r="N202" s="246" t="s">
        <v>43</v>
      </c>
      <c r="O202" s="92"/>
      <c r="P202" s="247">
        <f>O202*H202</f>
        <v>0</v>
      </c>
      <c r="Q202" s="247">
        <v>0</v>
      </c>
      <c r="R202" s="247">
        <f>Q202*H202</f>
        <v>0</v>
      </c>
      <c r="S202" s="247">
        <v>0</v>
      </c>
      <c r="T202" s="24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9" t="s">
        <v>229</v>
      </c>
      <c r="AT202" s="249" t="s">
        <v>149</v>
      </c>
      <c r="AU202" s="249" t="s">
        <v>88</v>
      </c>
      <c r="AY202" s="18" t="s">
        <v>146</v>
      </c>
      <c r="BE202" s="250">
        <f>IF(N202="základní",J202,0)</f>
        <v>0</v>
      </c>
      <c r="BF202" s="250">
        <f>IF(N202="snížená",J202,0)</f>
        <v>0</v>
      </c>
      <c r="BG202" s="250">
        <f>IF(N202="zákl. přenesená",J202,0)</f>
        <v>0</v>
      </c>
      <c r="BH202" s="250">
        <f>IF(N202="sníž. přenesená",J202,0)</f>
        <v>0</v>
      </c>
      <c r="BI202" s="250">
        <f>IF(N202="nulová",J202,0)</f>
        <v>0</v>
      </c>
      <c r="BJ202" s="18" t="s">
        <v>86</v>
      </c>
      <c r="BK202" s="250">
        <f>ROUND(I202*H202,2)</f>
        <v>0</v>
      </c>
      <c r="BL202" s="18" t="s">
        <v>229</v>
      </c>
      <c r="BM202" s="249" t="s">
        <v>694</v>
      </c>
    </row>
    <row r="203" s="13" customFormat="1">
      <c r="A203" s="13"/>
      <c r="B203" s="251"/>
      <c r="C203" s="252"/>
      <c r="D203" s="253" t="s">
        <v>174</v>
      </c>
      <c r="E203" s="254" t="s">
        <v>1</v>
      </c>
      <c r="F203" s="255" t="s">
        <v>695</v>
      </c>
      <c r="G203" s="252"/>
      <c r="H203" s="256">
        <v>6</v>
      </c>
      <c r="I203" s="257"/>
      <c r="J203" s="252"/>
      <c r="K203" s="252"/>
      <c r="L203" s="258"/>
      <c r="M203" s="259"/>
      <c r="N203" s="260"/>
      <c r="O203" s="260"/>
      <c r="P203" s="260"/>
      <c r="Q203" s="260"/>
      <c r="R203" s="260"/>
      <c r="S203" s="260"/>
      <c r="T203" s="26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2" t="s">
        <v>174</v>
      </c>
      <c r="AU203" s="262" t="s">
        <v>88</v>
      </c>
      <c r="AV203" s="13" t="s">
        <v>88</v>
      </c>
      <c r="AW203" s="13" t="s">
        <v>34</v>
      </c>
      <c r="AX203" s="13" t="s">
        <v>86</v>
      </c>
      <c r="AY203" s="262" t="s">
        <v>146</v>
      </c>
    </row>
    <row r="204" s="2" customFormat="1" ht="21.75" customHeight="1">
      <c r="A204" s="39"/>
      <c r="B204" s="40"/>
      <c r="C204" s="237" t="s">
        <v>315</v>
      </c>
      <c r="D204" s="237" t="s">
        <v>149</v>
      </c>
      <c r="E204" s="238" t="s">
        <v>696</v>
      </c>
      <c r="F204" s="239" t="s">
        <v>697</v>
      </c>
      <c r="G204" s="240" t="s">
        <v>152</v>
      </c>
      <c r="H204" s="241">
        <v>1</v>
      </c>
      <c r="I204" s="242"/>
      <c r="J204" s="243">
        <f>ROUND(I204*H204,2)</f>
        <v>0</v>
      </c>
      <c r="K204" s="244"/>
      <c r="L204" s="45"/>
      <c r="M204" s="245" t="s">
        <v>1</v>
      </c>
      <c r="N204" s="246" t="s">
        <v>43</v>
      </c>
      <c r="O204" s="92"/>
      <c r="P204" s="247">
        <f>O204*H204</f>
        <v>0</v>
      </c>
      <c r="Q204" s="247">
        <v>0</v>
      </c>
      <c r="R204" s="247">
        <f>Q204*H204</f>
        <v>0</v>
      </c>
      <c r="S204" s="247">
        <v>0</v>
      </c>
      <c r="T204" s="24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9" t="s">
        <v>229</v>
      </c>
      <c r="AT204" s="249" t="s">
        <v>149</v>
      </c>
      <c r="AU204" s="249" t="s">
        <v>88</v>
      </c>
      <c r="AY204" s="18" t="s">
        <v>146</v>
      </c>
      <c r="BE204" s="250">
        <f>IF(N204="základní",J204,0)</f>
        <v>0</v>
      </c>
      <c r="BF204" s="250">
        <f>IF(N204="snížená",J204,0)</f>
        <v>0</v>
      </c>
      <c r="BG204" s="250">
        <f>IF(N204="zákl. přenesená",J204,0)</f>
        <v>0</v>
      </c>
      <c r="BH204" s="250">
        <f>IF(N204="sníž. přenesená",J204,0)</f>
        <v>0</v>
      </c>
      <c r="BI204" s="250">
        <f>IF(N204="nulová",J204,0)</f>
        <v>0</v>
      </c>
      <c r="BJ204" s="18" t="s">
        <v>86</v>
      </c>
      <c r="BK204" s="250">
        <f>ROUND(I204*H204,2)</f>
        <v>0</v>
      </c>
      <c r="BL204" s="18" t="s">
        <v>229</v>
      </c>
      <c r="BM204" s="249" t="s">
        <v>698</v>
      </c>
    </row>
    <row r="205" s="2" customFormat="1" ht="16.5" customHeight="1">
      <c r="A205" s="39"/>
      <c r="B205" s="40"/>
      <c r="C205" s="237" t="s">
        <v>319</v>
      </c>
      <c r="D205" s="237" t="s">
        <v>149</v>
      </c>
      <c r="E205" s="238" t="s">
        <v>699</v>
      </c>
      <c r="F205" s="239" t="s">
        <v>700</v>
      </c>
      <c r="G205" s="240" t="s">
        <v>197</v>
      </c>
      <c r="H205" s="241">
        <v>31.600000000000001</v>
      </c>
      <c r="I205" s="242"/>
      <c r="J205" s="243">
        <f>ROUND(I205*H205,2)</f>
        <v>0</v>
      </c>
      <c r="K205" s="244"/>
      <c r="L205" s="45"/>
      <c r="M205" s="245" t="s">
        <v>1</v>
      </c>
      <c r="N205" s="246" t="s">
        <v>43</v>
      </c>
      <c r="O205" s="92"/>
      <c r="P205" s="247">
        <f>O205*H205</f>
        <v>0</v>
      </c>
      <c r="Q205" s="247">
        <v>0</v>
      </c>
      <c r="R205" s="247">
        <f>Q205*H205</f>
        <v>0</v>
      </c>
      <c r="S205" s="247">
        <v>0</v>
      </c>
      <c r="T205" s="24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9" t="s">
        <v>229</v>
      </c>
      <c r="AT205" s="249" t="s">
        <v>149</v>
      </c>
      <c r="AU205" s="249" t="s">
        <v>88</v>
      </c>
      <c r="AY205" s="18" t="s">
        <v>146</v>
      </c>
      <c r="BE205" s="250">
        <f>IF(N205="základní",J205,0)</f>
        <v>0</v>
      </c>
      <c r="BF205" s="250">
        <f>IF(N205="snížená",J205,0)</f>
        <v>0</v>
      </c>
      <c r="BG205" s="250">
        <f>IF(N205="zákl. přenesená",J205,0)</f>
        <v>0</v>
      </c>
      <c r="BH205" s="250">
        <f>IF(N205="sníž. přenesená",J205,0)</f>
        <v>0</v>
      </c>
      <c r="BI205" s="250">
        <f>IF(N205="nulová",J205,0)</f>
        <v>0</v>
      </c>
      <c r="BJ205" s="18" t="s">
        <v>86</v>
      </c>
      <c r="BK205" s="250">
        <f>ROUND(I205*H205,2)</f>
        <v>0</v>
      </c>
      <c r="BL205" s="18" t="s">
        <v>229</v>
      </c>
      <c r="BM205" s="249" t="s">
        <v>701</v>
      </c>
    </row>
    <row r="206" s="2" customFormat="1" ht="33" customHeight="1">
      <c r="A206" s="39"/>
      <c r="B206" s="40"/>
      <c r="C206" s="237" t="s">
        <v>323</v>
      </c>
      <c r="D206" s="237" t="s">
        <v>149</v>
      </c>
      <c r="E206" s="238" t="s">
        <v>702</v>
      </c>
      <c r="F206" s="239" t="s">
        <v>703</v>
      </c>
      <c r="G206" s="240" t="s">
        <v>162</v>
      </c>
      <c r="H206" s="241">
        <v>257.36000000000001</v>
      </c>
      <c r="I206" s="242"/>
      <c r="J206" s="243">
        <f>ROUND(I206*H206,2)</f>
        <v>0</v>
      </c>
      <c r="K206" s="244"/>
      <c r="L206" s="45"/>
      <c r="M206" s="245" t="s">
        <v>1</v>
      </c>
      <c r="N206" s="246" t="s">
        <v>43</v>
      </c>
      <c r="O206" s="92"/>
      <c r="P206" s="247">
        <f>O206*H206</f>
        <v>0</v>
      </c>
      <c r="Q206" s="247">
        <v>0</v>
      </c>
      <c r="R206" s="247">
        <f>Q206*H206</f>
        <v>0</v>
      </c>
      <c r="S206" s="247">
        <v>0</v>
      </c>
      <c r="T206" s="24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9" t="s">
        <v>229</v>
      </c>
      <c r="AT206" s="249" t="s">
        <v>149</v>
      </c>
      <c r="AU206" s="249" t="s">
        <v>88</v>
      </c>
      <c r="AY206" s="18" t="s">
        <v>146</v>
      </c>
      <c r="BE206" s="250">
        <f>IF(N206="základní",J206,0)</f>
        <v>0</v>
      </c>
      <c r="BF206" s="250">
        <f>IF(N206="snížená",J206,0)</f>
        <v>0</v>
      </c>
      <c r="BG206" s="250">
        <f>IF(N206="zákl. přenesená",J206,0)</f>
        <v>0</v>
      </c>
      <c r="BH206" s="250">
        <f>IF(N206="sníž. přenesená",J206,0)</f>
        <v>0</v>
      </c>
      <c r="BI206" s="250">
        <f>IF(N206="nulová",J206,0)</f>
        <v>0</v>
      </c>
      <c r="BJ206" s="18" t="s">
        <v>86</v>
      </c>
      <c r="BK206" s="250">
        <f>ROUND(I206*H206,2)</f>
        <v>0</v>
      </c>
      <c r="BL206" s="18" t="s">
        <v>229</v>
      </c>
      <c r="BM206" s="249" t="s">
        <v>704</v>
      </c>
    </row>
    <row r="207" s="13" customFormat="1">
      <c r="A207" s="13"/>
      <c r="B207" s="251"/>
      <c r="C207" s="252"/>
      <c r="D207" s="253" t="s">
        <v>174</v>
      </c>
      <c r="E207" s="254" t="s">
        <v>1</v>
      </c>
      <c r="F207" s="255" t="s">
        <v>705</v>
      </c>
      <c r="G207" s="252"/>
      <c r="H207" s="256">
        <v>129.59999999999999</v>
      </c>
      <c r="I207" s="257"/>
      <c r="J207" s="252"/>
      <c r="K207" s="252"/>
      <c r="L207" s="258"/>
      <c r="M207" s="259"/>
      <c r="N207" s="260"/>
      <c r="O207" s="260"/>
      <c r="P207" s="260"/>
      <c r="Q207" s="260"/>
      <c r="R207" s="260"/>
      <c r="S207" s="260"/>
      <c r="T207" s="26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2" t="s">
        <v>174</v>
      </c>
      <c r="AU207" s="262" t="s">
        <v>88</v>
      </c>
      <c r="AV207" s="13" t="s">
        <v>88</v>
      </c>
      <c r="AW207" s="13" t="s">
        <v>34</v>
      </c>
      <c r="AX207" s="13" t="s">
        <v>78</v>
      </c>
      <c r="AY207" s="262" t="s">
        <v>146</v>
      </c>
    </row>
    <row r="208" s="13" customFormat="1">
      <c r="A208" s="13"/>
      <c r="B208" s="251"/>
      <c r="C208" s="252"/>
      <c r="D208" s="253" t="s">
        <v>174</v>
      </c>
      <c r="E208" s="254" t="s">
        <v>1</v>
      </c>
      <c r="F208" s="255" t="s">
        <v>706</v>
      </c>
      <c r="G208" s="252"/>
      <c r="H208" s="256">
        <v>117.76000000000001</v>
      </c>
      <c r="I208" s="257"/>
      <c r="J208" s="252"/>
      <c r="K208" s="252"/>
      <c r="L208" s="258"/>
      <c r="M208" s="259"/>
      <c r="N208" s="260"/>
      <c r="O208" s="260"/>
      <c r="P208" s="260"/>
      <c r="Q208" s="260"/>
      <c r="R208" s="260"/>
      <c r="S208" s="260"/>
      <c r="T208" s="26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2" t="s">
        <v>174</v>
      </c>
      <c r="AU208" s="262" t="s">
        <v>88</v>
      </c>
      <c r="AV208" s="13" t="s">
        <v>88</v>
      </c>
      <c r="AW208" s="13" t="s">
        <v>34</v>
      </c>
      <c r="AX208" s="13" t="s">
        <v>78</v>
      </c>
      <c r="AY208" s="262" t="s">
        <v>146</v>
      </c>
    </row>
    <row r="209" s="13" customFormat="1">
      <c r="A209" s="13"/>
      <c r="B209" s="251"/>
      <c r="C209" s="252"/>
      <c r="D209" s="253" t="s">
        <v>174</v>
      </c>
      <c r="E209" s="254" t="s">
        <v>1</v>
      </c>
      <c r="F209" s="255" t="s">
        <v>14</v>
      </c>
      <c r="G209" s="252"/>
      <c r="H209" s="256">
        <v>10</v>
      </c>
      <c r="I209" s="257"/>
      <c r="J209" s="252"/>
      <c r="K209" s="252"/>
      <c r="L209" s="258"/>
      <c r="M209" s="259"/>
      <c r="N209" s="260"/>
      <c r="O209" s="260"/>
      <c r="P209" s="260"/>
      <c r="Q209" s="260"/>
      <c r="R209" s="260"/>
      <c r="S209" s="260"/>
      <c r="T209" s="26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2" t="s">
        <v>174</v>
      </c>
      <c r="AU209" s="262" t="s">
        <v>88</v>
      </c>
      <c r="AV209" s="13" t="s">
        <v>88</v>
      </c>
      <c r="AW209" s="13" t="s">
        <v>34</v>
      </c>
      <c r="AX209" s="13" t="s">
        <v>78</v>
      </c>
      <c r="AY209" s="262" t="s">
        <v>146</v>
      </c>
    </row>
    <row r="210" s="14" customFormat="1">
      <c r="A210" s="14"/>
      <c r="B210" s="263"/>
      <c r="C210" s="264"/>
      <c r="D210" s="253" t="s">
        <v>174</v>
      </c>
      <c r="E210" s="265" t="s">
        <v>1</v>
      </c>
      <c r="F210" s="266" t="s">
        <v>201</v>
      </c>
      <c r="G210" s="264"/>
      <c r="H210" s="267">
        <v>257.36000000000001</v>
      </c>
      <c r="I210" s="268"/>
      <c r="J210" s="264"/>
      <c r="K210" s="264"/>
      <c r="L210" s="269"/>
      <c r="M210" s="270"/>
      <c r="N210" s="271"/>
      <c r="O210" s="271"/>
      <c r="P210" s="271"/>
      <c r="Q210" s="271"/>
      <c r="R210" s="271"/>
      <c r="S210" s="271"/>
      <c r="T210" s="27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3" t="s">
        <v>174</v>
      </c>
      <c r="AU210" s="273" t="s">
        <v>88</v>
      </c>
      <c r="AV210" s="14" t="s">
        <v>153</v>
      </c>
      <c r="AW210" s="14" t="s">
        <v>34</v>
      </c>
      <c r="AX210" s="14" t="s">
        <v>86</v>
      </c>
      <c r="AY210" s="273" t="s">
        <v>146</v>
      </c>
    </row>
    <row r="211" s="2" customFormat="1" ht="21.75" customHeight="1">
      <c r="A211" s="39"/>
      <c r="B211" s="40"/>
      <c r="C211" s="237" t="s">
        <v>327</v>
      </c>
      <c r="D211" s="237" t="s">
        <v>149</v>
      </c>
      <c r="E211" s="238" t="s">
        <v>707</v>
      </c>
      <c r="F211" s="239" t="s">
        <v>708</v>
      </c>
      <c r="G211" s="240" t="s">
        <v>197</v>
      </c>
      <c r="H211" s="241">
        <v>30.100000000000001</v>
      </c>
      <c r="I211" s="242"/>
      <c r="J211" s="243">
        <f>ROUND(I211*H211,2)</f>
        <v>0</v>
      </c>
      <c r="K211" s="244"/>
      <c r="L211" s="45"/>
      <c r="M211" s="245" t="s">
        <v>1</v>
      </c>
      <c r="N211" s="246" t="s">
        <v>43</v>
      </c>
      <c r="O211" s="92"/>
      <c r="P211" s="247">
        <f>O211*H211</f>
        <v>0</v>
      </c>
      <c r="Q211" s="247">
        <v>0</v>
      </c>
      <c r="R211" s="247">
        <f>Q211*H211</f>
        <v>0</v>
      </c>
      <c r="S211" s="247">
        <v>0</v>
      </c>
      <c r="T211" s="24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9" t="s">
        <v>229</v>
      </c>
      <c r="AT211" s="249" t="s">
        <v>149</v>
      </c>
      <c r="AU211" s="249" t="s">
        <v>88</v>
      </c>
      <c r="AY211" s="18" t="s">
        <v>146</v>
      </c>
      <c r="BE211" s="250">
        <f>IF(N211="základní",J211,0)</f>
        <v>0</v>
      </c>
      <c r="BF211" s="250">
        <f>IF(N211="snížená",J211,0)</f>
        <v>0</v>
      </c>
      <c r="BG211" s="250">
        <f>IF(N211="zákl. přenesená",J211,0)</f>
        <v>0</v>
      </c>
      <c r="BH211" s="250">
        <f>IF(N211="sníž. přenesená",J211,0)</f>
        <v>0</v>
      </c>
      <c r="BI211" s="250">
        <f>IF(N211="nulová",J211,0)</f>
        <v>0</v>
      </c>
      <c r="BJ211" s="18" t="s">
        <v>86</v>
      </c>
      <c r="BK211" s="250">
        <f>ROUND(I211*H211,2)</f>
        <v>0</v>
      </c>
      <c r="BL211" s="18" t="s">
        <v>229</v>
      </c>
      <c r="BM211" s="249" t="s">
        <v>709</v>
      </c>
    </row>
    <row r="212" s="2" customFormat="1" ht="21.75" customHeight="1">
      <c r="A212" s="39"/>
      <c r="B212" s="40"/>
      <c r="C212" s="237" t="s">
        <v>331</v>
      </c>
      <c r="D212" s="237" t="s">
        <v>149</v>
      </c>
      <c r="E212" s="238" t="s">
        <v>710</v>
      </c>
      <c r="F212" s="239" t="s">
        <v>711</v>
      </c>
      <c r="G212" s="240" t="s">
        <v>197</v>
      </c>
      <c r="H212" s="241">
        <v>22</v>
      </c>
      <c r="I212" s="242"/>
      <c r="J212" s="243">
        <f>ROUND(I212*H212,2)</f>
        <v>0</v>
      </c>
      <c r="K212" s="244"/>
      <c r="L212" s="45"/>
      <c r="M212" s="245" t="s">
        <v>1</v>
      </c>
      <c r="N212" s="246" t="s">
        <v>43</v>
      </c>
      <c r="O212" s="92"/>
      <c r="P212" s="247">
        <f>O212*H212</f>
        <v>0</v>
      </c>
      <c r="Q212" s="247">
        <v>0</v>
      </c>
      <c r="R212" s="247">
        <f>Q212*H212</f>
        <v>0</v>
      </c>
      <c r="S212" s="247">
        <v>0</v>
      </c>
      <c r="T212" s="24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9" t="s">
        <v>229</v>
      </c>
      <c r="AT212" s="249" t="s">
        <v>149</v>
      </c>
      <c r="AU212" s="249" t="s">
        <v>88</v>
      </c>
      <c r="AY212" s="18" t="s">
        <v>146</v>
      </c>
      <c r="BE212" s="250">
        <f>IF(N212="základní",J212,0)</f>
        <v>0</v>
      </c>
      <c r="BF212" s="250">
        <f>IF(N212="snížená",J212,0)</f>
        <v>0</v>
      </c>
      <c r="BG212" s="250">
        <f>IF(N212="zákl. přenesená",J212,0)</f>
        <v>0</v>
      </c>
      <c r="BH212" s="250">
        <f>IF(N212="sníž. přenesená",J212,0)</f>
        <v>0</v>
      </c>
      <c r="BI212" s="250">
        <f>IF(N212="nulová",J212,0)</f>
        <v>0</v>
      </c>
      <c r="BJ212" s="18" t="s">
        <v>86</v>
      </c>
      <c r="BK212" s="250">
        <f>ROUND(I212*H212,2)</f>
        <v>0</v>
      </c>
      <c r="BL212" s="18" t="s">
        <v>229</v>
      </c>
      <c r="BM212" s="249" t="s">
        <v>712</v>
      </c>
    </row>
    <row r="213" s="13" customFormat="1">
      <c r="A213" s="13"/>
      <c r="B213" s="251"/>
      <c r="C213" s="252"/>
      <c r="D213" s="253" t="s">
        <v>174</v>
      </c>
      <c r="E213" s="254" t="s">
        <v>1</v>
      </c>
      <c r="F213" s="255" t="s">
        <v>713</v>
      </c>
      <c r="G213" s="252"/>
      <c r="H213" s="256">
        <v>22</v>
      </c>
      <c r="I213" s="257"/>
      <c r="J213" s="252"/>
      <c r="K213" s="252"/>
      <c r="L213" s="258"/>
      <c r="M213" s="259"/>
      <c r="N213" s="260"/>
      <c r="O213" s="260"/>
      <c r="P213" s="260"/>
      <c r="Q213" s="260"/>
      <c r="R213" s="260"/>
      <c r="S213" s="260"/>
      <c r="T213" s="26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2" t="s">
        <v>174</v>
      </c>
      <c r="AU213" s="262" t="s">
        <v>88</v>
      </c>
      <c r="AV213" s="13" t="s">
        <v>88</v>
      </c>
      <c r="AW213" s="13" t="s">
        <v>34</v>
      </c>
      <c r="AX213" s="13" t="s">
        <v>86</v>
      </c>
      <c r="AY213" s="262" t="s">
        <v>146</v>
      </c>
    </row>
    <row r="214" s="2" customFormat="1" ht="21.75" customHeight="1">
      <c r="A214" s="39"/>
      <c r="B214" s="40"/>
      <c r="C214" s="237" t="s">
        <v>337</v>
      </c>
      <c r="D214" s="237" t="s">
        <v>149</v>
      </c>
      <c r="E214" s="238" t="s">
        <v>714</v>
      </c>
      <c r="F214" s="239" t="s">
        <v>715</v>
      </c>
      <c r="G214" s="240" t="s">
        <v>197</v>
      </c>
      <c r="H214" s="241">
        <v>42.399999999999999</v>
      </c>
      <c r="I214" s="242"/>
      <c r="J214" s="243">
        <f>ROUND(I214*H214,2)</f>
        <v>0</v>
      </c>
      <c r="K214" s="244"/>
      <c r="L214" s="45"/>
      <c r="M214" s="245" t="s">
        <v>1</v>
      </c>
      <c r="N214" s="246" t="s">
        <v>43</v>
      </c>
      <c r="O214" s="92"/>
      <c r="P214" s="247">
        <f>O214*H214</f>
        <v>0</v>
      </c>
      <c r="Q214" s="247">
        <v>0</v>
      </c>
      <c r="R214" s="247">
        <f>Q214*H214</f>
        <v>0</v>
      </c>
      <c r="S214" s="247">
        <v>0</v>
      </c>
      <c r="T214" s="24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9" t="s">
        <v>229</v>
      </c>
      <c r="AT214" s="249" t="s">
        <v>149</v>
      </c>
      <c r="AU214" s="249" t="s">
        <v>88</v>
      </c>
      <c r="AY214" s="18" t="s">
        <v>146</v>
      </c>
      <c r="BE214" s="250">
        <f>IF(N214="základní",J214,0)</f>
        <v>0</v>
      </c>
      <c r="BF214" s="250">
        <f>IF(N214="snížená",J214,0)</f>
        <v>0</v>
      </c>
      <c r="BG214" s="250">
        <f>IF(N214="zákl. přenesená",J214,0)</f>
        <v>0</v>
      </c>
      <c r="BH214" s="250">
        <f>IF(N214="sníž. přenesená",J214,0)</f>
        <v>0</v>
      </c>
      <c r="BI214" s="250">
        <f>IF(N214="nulová",J214,0)</f>
        <v>0</v>
      </c>
      <c r="BJ214" s="18" t="s">
        <v>86</v>
      </c>
      <c r="BK214" s="250">
        <f>ROUND(I214*H214,2)</f>
        <v>0</v>
      </c>
      <c r="BL214" s="18" t="s">
        <v>229</v>
      </c>
      <c r="BM214" s="249" t="s">
        <v>716</v>
      </c>
    </row>
    <row r="215" s="13" customFormat="1">
      <c r="A215" s="13"/>
      <c r="B215" s="251"/>
      <c r="C215" s="252"/>
      <c r="D215" s="253" t="s">
        <v>174</v>
      </c>
      <c r="E215" s="254" t="s">
        <v>1</v>
      </c>
      <c r="F215" s="255" t="s">
        <v>717</v>
      </c>
      <c r="G215" s="252"/>
      <c r="H215" s="256">
        <v>24</v>
      </c>
      <c r="I215" s="257"/>
      <c r="J215" s="252"/>
      <c r="K215" s="252"/>
      <c r="L215" s="258"/>
      <c r="M215" s="259"/>
      <c r="N215" s="260"/>
      <c r="O215" s="260"/>
      <c r="P215" s="260"/>
      <c r="Q215" s="260"/>
      <c r="R215" s="260"/>
      <c r="S215" s="260"/>
      <c r="T215" s="26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2" t="s">
        <v>174</v>
      </c>
      <c r="AU215" s="262" t="s">
        <v>88</v>
      </c>
      <c r="AV215" s="13" t="s">
        <v>88</v>
      </c>
      <c r="AW215" s="13" t="s">
        <v>34</v>
      </c>
      <c r="AX215" s="13" t="s">
        <v>78</v>
      </c>
      <c r="AY215" s="262" t="s">
        <v>146</v>
      </c>
    </row>
    <row r="216" s="13" customFormat="1">
      <c r="A216" s="13"/>
      <c r="B216" s="251"/>
      <c r="C216" s="252"/>
      <c r="D216" s="253" t="s">
        <v>174</v>
      </c>
      <c r="E216" s="254" t="s">
        <v>1</v>
      </c>
      <c r="F216" s="255" t="s">
        <v>718</v>
      </c>
      <c r="G216" s="252"/>
      <c r="H216" s="256">
        <v>18.399999999999999</v>
      </c>
      <c r="I216" s="257"/>
      <c r="J216" s="252"/>
      <c r="K216" s="252"/>
      <c r="L216" s="258"/>
      <c r="M216" s="259"/>
      <c r="N216" s="260"/>
      <c r="O216" s="260"/>
      <c r="P216" s="260"/>
      <c r="Q216" s="260"/>
      <c r="R216" s="260"/>
      <c r="S216" s="260"/>
      <c r="T216" s="26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2" t="s">
        <v>174</v>
      </c>
      <c r="AU216" s="262" t="s">
        <v>88</v>
      </c>
      <c r="AV216" s="13" t="s">
        <v>88</v>
      </c>
      <c r="AW216" s="13" t="s">
        <v>34</v>
      </c>
      <c r="AX216" s="13" t="s">
        <v>78</v>
      </c>
      <c r="AY216" s="262" t="s">
        <v>146</v>
      </c>
    </row>
    <row r="217" s="14" customFormat="1">
      <c r="A217" s="14"/>
      <c r="B217" s="263"/>
      <c r="C217" s="264"/>
      <c r="D217" s="253" t="s">
        <v>174</v>
      </c>
      <c r="E217" s="265" t="s">
        <v>1</v>
      </c>
      <c r="F217" s="266" t="s">
        <v>201</v>
      </c>
      <c r="G217" s="264"/>
      <c r="H217" s="267">
        <v>42.399999999999999</v>
      </c>
      <c r="I217" s="268"/>
      <c r="J217" s="264"/>
      <c r="K217" s="264"/>
      <c r="L217" s="269"/>
      <c r="M217" s="270"/>
      <c r="N217" s="271"/>
      <c r="O217" s="271"/>
      <c r="P217" s="271"/>
      <c r="Q217" s="271"/>
      <c r="R217" s="271"/>
      <c r="S217" s="271"/>
      <c r="T217" s="27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3" t="s">
        <v>174</v>
      </c>
      <c r="AU217" s="273" t="s">
        <v>88</v>
      </c>
      <c r="AV217" s="14" t="s">
        <v>153</v>
      </c>
      <c r="AW217" s="14" t="s">
        <v>34</v>
      </c>
      <c r="AX217" s="14" t="s">
        <v>86</v>
      </c>
      <c r="AY217" s="273" t="s">
        <v>146</v>
      </c>
    </row>
    <row r="218" s="2" customFormat="1" ht="21.75" customHeight="1">
      <c r="A218" s="39"/>
      <c r="B218" s="40"/>
      <c r="C218" s="237" t="s">
        <v>342</v>
      </c>
      <c r="D218" s="237" t="s">
        <v>149</v>
      </c>
      <c r="E218" s="238" t="s">
        <v>719</v>
      </c>
      <c r="F218" s="239" t="s">
        <v>720</v>
      </c>
      <c r="G218" s="240" t="s">
        <v>197</v>
      </c>
      <c r="H218" s="241">
        <v>31.600000000000001</v>
      </c>
      <c r="I218" s="242"/>
      <c r="J218" s="243">
        <f>ROUND(I218*H218,2)</f>
        <v>0</v>
      </c>
      <c r="K218" s="244"/>
      <c r="L218" s="45"/>
      <c r="M218" s="245" t="s">
        <v>1</v>
      </c>
      <c r="N218" s="246" t="s">
        <v>43</v>
      </c>
      <c r="O218" s="92"/>
      <c r="P218" s="247">
        <f>O218*H218</f>
        <v>0</v>
      </c>
      <c r="Q218" s="247">
        <v>0</v>
      </c>
      <c r="R218" s="247">
        <f>Q218*H218</f>
        <v>0</v>
      </c>
      <c r="S218" s="247">
        <v>0</v>
      </c>
      <c r="T218" s="248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9" t="s">
        <v>229</v>
      </c>
      <c r="AT218" s="249" t="s">
        <v>149</v>
      </c>
      <c r="AU218" s="249" t="s">
        <v>88</v>
      </c>
      <c r="AY218" s="18" t="s">
        <v>146</v>
      </c>
      <c r="BE218" s="250">
        <f>IF(N218="základní",J218,0)</f>
        <v>0</v>
      </c>
      <c r="BF218" s="250">
        <f>IF(N218="snížená",J218,0)</f>
        <v>0</v>
      </c>
      <c r="BG218" s="250">
        <f>IF(N218="zákl. přenesená",J218,0)</f>
        <v>0</v>
      </c>
      <c r="BH218" s="250">
        <f>IF(N218="sníž. přenesená",J218,0)</f>
        <v>0</v>
      </c>
      <c r="BI218" s="250">
        <f>IF(N218="nulová",J218,0)</f>
        <v>0</v>
      </c>
      <c r="BJ218" s="18" t="s">
        <v>86</v>
      </c>
      <c r="BK218" s="250">
        <f>ROUND(I218*H218,2)</f>
        <v>0</v>
      </c>
      <c r="BL218" s="18" t="s">
        <v>229</v>
      </c>
      <c r="BM218" s="249" t="s">
        <v>721</v>
      </c>
    </row>
    <row r="219" s="2" customFormat="1" ht="21.75" customHeight="1">
      <c r="A219" s="39"/>
      <c r="B219" s="40"/>
      <c r="C219" s="237" t="s">
        <v>346</v>
      </c>
      <c r="D219" s="237" t="s">
        <v>149</v>
      </c>
      <c r="E219" s="238" t="s">
        <v>722</v>
      </c>
      <c r="F219" s="239" t="s">
        <v>723</v>
      </c>
      <c r="G219" s="240" t="s">
        <v>197</v>
      </c>
      <c r="H219" s="241">
        <v>31.600000000000001</v>
      </c>
      <c r="I219" s="242"/>
      <c r="J219" s="243">
        <f>ROUND(I219*H219,2)</f>
        <v>0</v>
      </c>
      <c r="K219" s="244"/>
      <c r="L219" s="45"/>
      <c r="M219" s="245" t="s">
        <v>1</v>
      </c>
      <c r="N219" s="246" t="s">
        <v>43</v>
      </c>
      <c r="O219" s="92"/>
      <c r="P219" s="247">
        <f>O219*H219</f>
        <v>0</v>
      </c>
      <c r="Q219" s="247">
        <v>0</v>
      </c>
      <c r="R219" s="247">
        <f>Q219*H219</f>
        <v>0</v>
      </c>
      <c r="S219" s="247">
        <v>0</v>
      </c>
      <c r="T219" s="24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9" t="s">
        <v>229</v>
      </c>
      <c r="AT219" s="249" t="s">
        <v>149</v>
      </c>
      <c r="AU219" s="249" t="s">
        <v>88</v>
      </c>
      <c r="AY219" s="18" t="s">
        <v>146</v>
      </c>
      <c r="BE219" s="250">
        <f>IF(N219="základní",J219,0)</f>
        <v>0</v>
      </c>
      <c r="BF219" s="250">
        <f>IF(N219="snížená",J219,0)</f>
        <v>0</v>
      </c>
      <c r="BG219" s="250">
        <f>IF(N219="zákl. přenesená",J219,0)</f>
        <v>0</v>
      </c>
      <c r="BH219" s="250">
        <f>IF(N219="sníž. přenesená",J219,0)</f>
        <v>0</v>
      </c>
      <c r="BI219" s="250">
        <f>IF(N219="nulová",J219,0)</f>
        <v>0</v>
      </c>
      <c r="BJ219" s="18" t="s">
        <v>86</v>
      </c>
      <c r="BK219" s="250">
        <f>ROUND(I219*H219,2)</f>
        <v>0</v>
      </c>
      <c r="BL219" s="18" t="s">
        <v>229</v>
      </c>
      <c r="BM219" s="249" t="s">
        <v>724</v>
      </c>
    </row>
    <row r="220" s="2" customFormat="1" ht="21.75" customHeight="1">
      <c r="A220" s="39"/>
      <c r="B220" s="40"/>
      <c r="C220" s="237" t="s">
        <v>350</v>
      </c>
      <c r="D220" s="237" t="s">
        <v>149</v>
      </c>
      <c r="E220" s="238" t="s">
        <v>725</v>
      </c>
      <c r="F220" s="239" t="s">
        <v>726</v>
      </c>
      <c r="G220" s="240" t="s">
        <v>152</v>
      </c>
      <c r="H220" s="241">
        <v>1</v>
      </c>
      <c r="I220" s="242"/>
      <c r="J220" s="243">
        <f>ROUND(I220*H220,2)</f>
        <v>0</v>
      </c>
      <c r="K220" s="244"/>
      <c r="L220" s="45"/>
      <c r="M220" s="245" t="s">
        <v>1</v>
      </c>
      <c r="N220" s="246" t="s">
        <v>43</v>
      </c>
      <c r="O220" s="92"/>
      <c r="P220" s="247">
        <f>O220*H220</f>
        <v>0</v>
      </c>
      <c r="Q220" s="247">
        <v>0</v>
      </c>
      <c r="R220" s="247">
        <f>Q220*H220</f>
        <v>0</v>
      </c>
      <c r="S220" s="247">
        <v>0</v>
      </c>
      <c r="T220" s="24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9" t="s">
        <v>229</v>
      </c>
      <c r="AT220" s="249" t="s">
        <v>149</v>
      </c>
      <c r="AU220" s="249" t="s">
        <v>88</v>
      </c>
      <c r="AY220" s="18" t="s">
        <v>146</v>
      </c>
      <c r="BE220" s="250">
        <f>IF(N220="základní",J220,0)</f>
        <v>0</v>
      </c>
      <c r="BF220" s="250">
        <f>IF(N220="snížená",J220,0)</f>
        <v>0</v>
      </c>
      <c r="BG220" s="250">
        <f>IF(N220="zákl. přenesená",J220,0)</f>
        <v>0</v>
      </c>
      <c r="BH220" s="250">
        <f>IF(N220="sníž. přenesená",J220,0)</f>
        <v>0</v>
      </c>
      <c r="BI220" s="250">
        <f>IF(N220="nulová",J220,0)</f>
        <v>0</v>
      </c>
      <c r="BJ220" s="18" t="s">
        <v>86</v>
      </c>
      <c r="BK220" s="250">
        <f>ROUND(I220*H220,2)</f>
        <v>0</v>
      </c>
      <c r="BL220" s="18" t="s">
        <v>229</v>
      </c>
      <c r="BM220" s="249" t="s">
        <v>727</v>
      </c>
    </row>
    <row r="221" s="2" customFormat="1" ht="21.75" customHeight="1">
      <c r="A221" s="39"/>
      <c r="B221" s="40"/>
      <c r="C221" s="237" t="s">
        <v>355</v>
      </c>
      <c r="D221" s="237" t="s">
        <v>149</v>
      </c>
      <c r="E221" s="238" t="s">
        <v>728</v>
      </c>
      <c r="F221" s="239" t="s">
        <v>729</v>
      </c>
      <c r="G221" s="240" t="s">
        <v>162</v>
      </c>
      <c r="H221" s="241">
        <v>3</v>
      </c>
      <c r="I221" s="242"/>
      <c r="J221" s="243">
        <f>ROUND(I221*H221,2)</f>
        <v>0</v>
      </c>
      <c r="K221" s="244"/>
      <c r="L221" s="45"/>
      <c r="M221" s="245" t="s">
        <v>1</v>
      </c>
      <c r="N221" s="246" t="s">
        <v>43</v>
      </c>
      <c r="O221" s="92"/>
      <c r="P221" s="247">
        <f>O221*H221</f>
        <v>0</v>
      </c>
      <c r="Q221" s="247">
        <v>0</v>
      </c>
      <c r="R221" s="247">
        <f>Q221*H221</f>
        <v>0</v>
      </c>
      <c r="S221" s="247">
        <v>0</v>
      </c>
      <c r="T221" s="24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9" t="s">
        <v>229</v>
      </c>
      <c r="AT221" s="249" t="s">
        <v>149</v>
      </c>
      <c r="AU221" s="249" t="s">
        <v>88</v>
      </c>
      <c r="AY221" s="18" t="s">
        <v>146</v>
      </c>
      <c r="BE221" s="250">
        <f>IF(N221="základní",J221,0)</f>
        <v>0</v>
      </c>
      <c r="BF221" s="250">
        <f>IF(N221="snížená",J221,0)</f>
        <v>0</v>
      </c>
      <c r="BG221" s="250">
        <f>IF(N221="zákl. přenesená",J221,0)</f>
        <v>0</v>
      </c>
      <c r="BH221" s="250">
        <f>IF(N221="sníž. přenesená",J221,0)</f>
        <v>0</v>
      </c>
      <c r="BI221" s="250">
        <f>IF(N221="nulová",J221,0)</f>
        <v>0</v>
      </c>
      <c r="BJ221" s="18" t="s">
        <v>86</v>
      </c>
      <c r="BK221" s="250">
        <f>ROUND(I221*H221,2)</f>
        <v>0</v>
      </c>
      <c r="BL221" s="18" t="s">
        <v>229</v>
      </c>
      <c r="BM221" s="249" t="s">
        <v>730</v>
      </c>
    </row>
    <row r="222" s="2" customFormat="1" ht="33" customHeight="1">
      <c r="A222" s="39"/>
      <c r="B222" s="40"/>
      <c r="C222" s="237" t="s">
        <v>362</v>
      </c>
      <c r="D222" s="237" t="s">
        <v>149</v>
      </c>
      <c r="E222" s="238" t="s">
        <v>731</v>
      </c>
      <c r="F222" s="239" t="s">
        <v>732</v>
      </c>
      <c r="G222" s="240" t="s">
        <v>152</v>
      </c>
      <c r="H222" s="241">
        <v>2</v>
      </c>
      <c r="I222" s="242"/>
      <c r="J222" s="243">
        <f>ROUND(I222*H222,2)</f>
        <v>0</v>
      </c>
      <c r="K222" s="244"/>
      <c r="L222" s="45"/>
      <c r="M222" s="245" t="s">
        <v>1</v>
      </c>
      <c r="N222" s="246" t="s">
        <v>43</v>
      </c>
      <c r="O222" s="92"/>
      <c r="P222" s="247">
        <f>O222*H222</f>
        <v>0</v>
      </c>
      <c r="Q222" s="247">
        <v>0</v>
      </c>
      <c r="R222" s="247">
        <f>Q222*H222</f>
        <v>0</v>
      </c>
      <c r="S222" s="247">
        <v>0</v>
      </c>
      <c r="T222" s="24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9" t="s">
        <v>229</v>
      </c>
      <c r="AT222" s="249" t="s">
        <v>149</v>
      </c>
      <c r="AU222" s="249" t="s">
        <v>88</v>
      </c>
      <c r="AY222" s="18" t="s">
        <v>146</v>
      </c>
      <c r="BE222" s="250">
        <f>IF(N222="základní",J222,0)</f>
        <v>0</v>
      </c>
      <c r="BF222" s="250">
        <f>IF(N222="snížená",J222,0)</f>
        <v>0</v>
      </c>
      <c r="BG222" s="250">
        <f>IF(N222="zákl. přenesená",J222,0)</f>
        <v>0</v>
      </c>
      <c r="BH222" s="250">
        <f>IF(N222="sníž. přenesená",J222,0)</f>
        <v>0</v>
      </c>
      <c r="BI222" s="250">
        <f>IF(N222="nulová",J222,0)</f>
        <v>0</v>
      </c>
      <c r="BJ222" s="18" t="s">
        <v>86</v>
      </c>
      <c r="BK222" s="250">
        <f>ROUND(I222*H222,2)</f>
        <v>0</v>
      </c>
      <c r="BL222" s="18" t="s">
        <v>229</v>
      </c>
      <c r="BM222" s="249" t="s">
        <v>733</v>
      </c>
    </row>
    <row r="223" s="2" customFormat="1" ht="33" customHeight="1">
      <c r="A223" s="39"/>
      <c r="B223" s="40"/>
      <c r="C223" s="237" t="s">
        <v>368</v>
      </c>
      <c r="D223" s="237" t="s">
        <v>149</v>
      </c>
      <c r="E223" s="238" t="s">
        <v>734</v>
      </c>
      <c r="F223" s="239" t="s">
        <v>735</v>
      </c>
      <c r="G223" s="240" t="s">
        <v>152</v>
      </c>
      <c r="H223" s="241">
        <v>2</v>
      </c>
      <c r="I223" s="242"/>
      <c r="J223" s="243">
        <f>ROUND(I223*H223,2)</f>
        <v>0</v>
      </c>
      <c r="K223" s="244"/>
      <c r="L223" s="45"/>
      <c r="M223" s="245" t="s">
        <v>1</v>
      </c>
      <c r="N223" s="246" t="s">
        <v>43</v>
      </c>
      <c r="O223" s="92"/>
      <c r="P223" s="247">
        <f>O223*H223</f>
        <v>0</v>
      </c>
      <c r="Q223" s="247">
        <v>0</v>
      </c>
      <c r="R223" s="247">
        <f>Q223*H223</f>
        <v>0</v>
      </c>
      <c r="S223" s="247">
        <v>0</v>
      </c>
      <c r="T223" s="24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9" t="s">
        <v>229</v>
      </c>
      <c r="AT223" s="249" t="s">
        <v>149</v>
      </c>
      <c r="AU223" s="249" t="s">
        <v>88</v>
      </c>
      <c r="AY223" s="18" t="s">
        <v>146</v>
      </c>
      <c r="BE223" s="250">
        <f>IF(N223="základní",J223,0)</f>
        <v>0</v>
      </c>
      <c r="BF223" s="250">
        <f>IF(N223="snížená",J223,0)</f>
        <v>0</v>
      </c>
      <c r="BG223" s="250">
        <f>IF(N223="zákl. přenesená",J223,0)</f>
        <v>0</v>
      </c>
      <c r="BH223" s="250">
        <f>IF(N223="sníž. přenesená",J223,0)</f>
        <v>0</v>
      </c>
      <c r="BI223" s="250">
        <f>IF(N223="nulová",J223,0)</f>
        <v>0</v>
      </c>
      <c r="BJ223" s="18" t="s">
        <v>86</v>
      </c>
      <c r="BK223" s="250">
        <f>ROUND(I223*H223,2)</f>
        <v>0</v>
      </c>
      <c r="BL223" s="18" t="s">
        <v>229</v>
      </c>
      <c r="BM223" s="249" t="s">
        <v>736</v>
      </c>
    </row>
    <row r="224" s="2" customFormat="1" ht="16.5" customHeight="1">
      <c r="A224" s="39"/>
      <c r="B224" s="40"/>
      <c r="C224" s="237" t="s">
        <v>375</v>
      </c>
      <c r="D224" s="237" t="s">
        <v>149</v>
      </c>
      <c r="E224" s="238" t="s">
        <v>737</v>
      </c>
      <c r="F224" s="239" t="s">
        <v>738</v>
      </c>
      <c r="G224" s="240" t="s">
        <v>197</v>
      </c>
      <c r="H224" s="241">
        <v>31.600000000000001</v>
      </c>
      <c r="I224" s="242"/>
      <c r="J224" s="243">
        <f>ROUND(I224*H224,2)</f>
        <v>0</v>
      </c>
      <c r="K224" s="244"/>
      <c r="L224" s="45"/>
      <c r="M224" s="245" t="s">
        <v>1</v>
      </c>
      <c r="N224" s="246" t="s">
        <v>43</v>
      </c>
      <c r="O224" s="92"/>
      <c r="P224" s="247">
        <f>O224*H224</f>
        <v>0</v>
      </c>
      <c r="Q224" s="247">
        <v>0</v>
      </c>
      <c r="R224" s="247">
        <f>Q224*H224</f>
        <v>0</v>
      </c>
      <c r="S224" s="247">
        <v>0</v>
      </c>
      <c r="T224" s="24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9" t="s">
        <v>229</v>
      </c>
      <c r="AT224" s="249" t="s">
        <v>149</v>
      </c>
      <c r="AU224" s="249" t="s">
        <v>88</v>
      </c>
      <c r="AY224" s="18" t="s">
        <v>146</v>
      </c>
      <c r="BE224" s="250">
        <f>IF(N224="základní",J224,0)</f>
        <v>0</v>
      </c>
      <c r="BF224" s="250">
        <f>IF(N224="snížená",J224,0)</f>
        <v>0</v>
      </c>
      <c r="BG224" s="250">
        <f>IF(N224="zákl. přenesená",J224,0)</f>
        <v>0</v>
      </c>
      <c r="BH224" s="250">
        <f>IF(N224="sníž. přenesená",J224,0)</f>
        <v>0</v>
      </c>
      <c r="BI224" s="250">
        <f>IF(N224="nulová",J224,0)</f>
        <v>0</v>
      </c>
      <c r="BJ224" s="18" t="s">
        <v>86</v>
      </c>
      <c r="BK224" s="250">
        <f>ROUND(I224*H224,2)</f>
        <v>0</v>
      </c>
      <c r="BL224" s="18" t="s">
        <v>229</v>
      </c>
      <c r="BM224" s="249" t="s">
        <v>739</v>
      </c>
    </row>
    <row r="225" s="13" customFormat="1">
      <c r="A225" s="13"/>
      <c r="B225" s="251"/>
      <c r="C225" s="252"/>
      <c r="D225" s="253" t="s">
        <v>174</v>
      </c>
      <c r="E225" s="254" t="s">
        <v>1</v>
      </c>
      <c r="F225" s="255" t="s">
        <v>740</v>
      </c>
      <c r="G225" s="252"/>
      <c r="H225" s="256">
        <v>21.600000000000001</v>
      </c>
      <c r="I225" s="257"/>
      <c r="J225" s="252"/>
      <c r="K225" s="252"/>
      <c r="L225" s="258"/>
      <c r="M225" s="259"/>
      <c r="N225" s="260"/>
      <c r="O225" s="260"/>
      <c r="P225" s="260"/>
      <c r="Q225" s="260"/>
      <c r="R225" s="260"/>
      <c r="S225" s="260"/>
      <c r="T225" s="26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2" t="s">
        <v>174</v>
      </c>
      <c r="AU225" s="262" t="s">
        <v>88</v>
      </c>
      <c r="AV225" s="13" t="s">
        <v>88</v>
      </c>
      <c r="AW225" s="13" t="s">
        <v>34</v>
      </c>
      <c r="AX225" s="13" t="s">
        <v>78</v>
      </c>
      <c r="AY225" s="262" t="s">
        <v>146</v>
      </c>
    </row>
    <row r="226" s="13" customFormat="1">
      <c r="A226" s="13"/>
      <c r="B226" s="251"/>
      <c r="C226" s="252"/>
      <c r="D226" s="253" t="s">
        <v>174</v>
      </c>
      <c r="E226" s="254" t="s">
        <v>1</v>
      </c>
      <c r="F226" s="255" t="s">
        <v>741</v>
      </c>
      <c r="G226" s="252"/>
      <c r="H226" s="256">
        <v>10</v>
      </c>
      <c r="I226" s="257"/>
      <c r="J226" s="252"/>
      <c r="K226" s="252"/>
      <c r="L226" s="258"/>
      <c r="M226" s="259"/>
      <c r="N226" s="260"/>
      <c r="O226" s="260"/>
      <c r="P226" s="260"/>
      <c r="Q226" s="260"/>
      <c r="R226" s="260"/>
      <c r="S226" s="260"/>
      <c r="T226" s="26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2" t="s">
        <v>174</v>
      </c>
      <c r="AU226" s="262" t="s">
        <v>88</v>
      </c>
      <c r="AV226" s="13" t="s">
        <v>88</v>
      </c>
      <c r="AW226" s="13" t="s">
        <v>34</v>
      </c>
      <c r="AX226" s="13" t="s">
        <v>78</v>
      </c>
      <c r="AY226" s="262" t="s">
        <v>146</v>
      </c>
    </row>
    <row r="227" s="14" customFormat="1">
      <c r="A227" s="14"/>
      <c r="B227" s="263"/>
      <c r="C227" s="264"/>
      <c r="D227" s="253" t="s">
        <v>174</v>
      </c>
      <c r="E227" s="265" t="s">
        <v>1</v>
      </c>
      <c r="F227" s="266" t="s">
        <v>201</v>
      </c>
      <c r="G227" s="264"/>
      <c r="H227" s="267">
        <v>31.600000000000001</v>
      </c>
      <c r="I227" s="268"/>
      <c r="J227" s="264"/>
      <c r="K227" s="264"/>
      <c r="L227" s="269"/>
      <c r="M227" s="270"/>
      <c r="N227" s="271"/>
      <c r="O227" s="271"/>
      <c r="P227" s="271"/>
      <c r="Q227" s="271"/>
      <c r="R227" s="271"/>
      <c r="S227" s="271"/>
      <c r="T227" s="27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3" t="s">
        <v>174</v>
      </c>
      <c r="AU227" s="273" t="s">
        <v>88</v>
      </c>
      <c r="AV227" s="14" t="s">
        <v>153</v>
      </c>
      <c r="AW227" s="14" t="s">
        <v>34</v>
      </c>
      <c r="AX227" s="14" t="s">
        <v>86</v>
      </c>
      <c r="AY227" s="273" t="s">
        <v>146</v>
      </c>
    </row>
    <row r="228" s="2" customFormat="1" ht="21.75" customHeight="1">
      <c r="A228" s="39"/>
      <c r="B228" s="40"/>
      <c r="C228" s="237" t="s">
        <v>381</v>
      </c>
      <c r="D228" s="237" t="s">
        <v>149</v>
      </c>
      <c r="E228" s="238" t="s">
        <v>742</v>
      </c>
      <c r="F228" s="239" t="s">
        <v>743</v>
      </c>
      <c r="G228" s="240" t="s">
        <v>152</v>
      </c>
      <c r="H228" s="241">
        <v>4</v>
      </c>
      <c r="I228" s="242"/>
      <c r="J228" s="243">
        <f>ROUND(I228*H228,2)</f>
        <v>0</v>
      </c>
      <c r="K228" s="244"/>
      <c r="L228" s="45"/>
      <c r="M228" s="245" t="s">
        <v>1</v>
      </c>
      <c r="N228" s="246" t="s">
        <v>43</v>
      </c>
      <c r="O228" s="92"/>
      <c r="P228" s="247">
        <f>O228*H228</f>
        <v>0</v>
      </c>
      <c r="Q228" s="247">
        <v>0</v>
      </c>
      <c r="R228" s="247">
        <f>Q228*H228</f>
        <v>0</v>
      </c>
      <c r="S228" s="247">
        <v>0</v>
      </c>
      <c r="T228" s="24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9" t="s">
        <v>229</v>
      </c>
      <c r="AT228" s="249" t="s">
        <v>149</v>
      </c>
      <c r="AU228" s="249" t="s">
        <v>88</v>
      </c>
      <c r="AY228" s="18" t="s">
        <v>146</v>
      </c>
      <c r="BE228" s="250">
        <f>IF(N228="základní",J228,0)</f>
        <v>0</v>
      </c>
      <c r="BF228" s="250">
        <f>IF(N228="snížená",J228,0)</f>
        <v>0</v>
      </c>
      <c r="BG228" s="250">
        <f>IF(N228="zákl. přenesená",J228,0)</f>
        <v>0</v>
      </c>
      <c r="BH228" s="250">
        <f>IF(N228="sníž. přenesená",J228,0)</f>
        <v>0</v>
      </c>
      <c r="BI228" s="250">
        <f>IF(N228="nulová",J228,0)</f>
        <v>0</v>
      </c>
      <c r="BJ228" s="18" t="s">
        <v>86</v>
      </c>
      <c r="BK228" s="250">
        <f>ROUND(I228*H228,2)</f>
        <v>0</v>
      </c>
      <c r="BL228" s="18" t="s">
        <v>229</v>
      </c>
      <c r="BM228" s="249" t="s">
        <v>744</v>
      </c>
    </row>
    <row r="229" s="2" customFormat="1" ht="21.75" customHeight="1">
      <c r="A229" s="39"/>
      <c r="B229" s="40"/>
      <c r="C229" s="237" t="s">
        <v>385</v>
      </c>
      <c r="D229" s="237" t="s">
        <v>149</v>
      </c>
      <c r="E229" s="238" t="s">
        <v>437</v>
      </c>
      <c r="F229" s="239" t="s">
        <v>438</v>
      </c>
      <c r="G229" s="240" t="s">
        <v>439</v>
      </c>
      <c r="H229" s="306"/>
      <c r="I229" s="242"/>
      <c r="J229" s="243">
        <f>ROUND(I229*H229,2)</f>
        <v>0</v>
      </c>
      <c r="K229" s="244"/>
      <c r="L229" s="45"/>
      <c r="M229" s="245" t="s">
        <v>1</v>
      </c>
      <c r="N229" s="246" t="s">
        <v>43</v>
      </c>
      <c r="O229" s="92"/>
      <c r="P229" s="247">
        <f>O229*H229</f>
        <v>0</v>
      </c>
      <c r="Q229" s="247">
        <v>0</v>
      </c>
      <c r="R229" s="247">
        <f>Q229*H229</f>
        <v>0</v>
      </c>
      <c r="S229" s="247">
        <v>0</v>
      </c>
      <c r="T229" s="24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9" t="s">
        <v>229</v>
      </c>
      <c r="AT229" s="249" t="s">
        <v>149</v>
      </c>
      <c r="AU229" s="249" t="s">
        <v>88</v>
      </c>
      <c r="AY229" s="18" t="s">
        <v>146</v>
      </c>
      <c r="BE229" s="250">
        <f>IF(N229="základní",J229,0)</f>
        <v>0</v>
      </c>
      <c r="BF229" s="250">
        <f>IF(N229="snížená",J229,0)</f>
        <v>0</v>
      </c>
      <c r="BG229" s="250">
        <f>IF(N229="zákl. přenesená",J229,0)</f>
        <v>0</v>
      </c>
      <c r="BH229" s="250">
        <f>IF(N229="sníž. přenesená",J229,0)</f>
        <v>0</v>
      </c>
      <c r="BI229" s="250">
        <f>IF(N229="nulová",J229,0)</f>
        <v>0</v>
      </c>
      <c r="BJ229" s="18" t="s">
        <v>86</v>
      </c>
      <c r="BK229" s="250">
        <f>ROUND(I229*H229,2)</f>
        <v>0</v>
      </c>
      <c r="BL229" s="18" t="s">
        <v>229</v>
      </c>
      <c r="BM229" s="249" t="s">
        <v>745</v>
      </c>
    </row>
    <row r="230" s="12" customFormat="1" ht="22.8" customHeight="1">
      <c r="A230" s="12"/>
      <c r="B230" s="221"/>
      <c r="C230" s="222"/>
      <c r="D230" s="223" t="s">
        <v>77</v>
      </c>
      <c r="E230" s="235" t="s">
        <v>746</v>
      </c>
      <c r="F230" s="235" t="s">
        <v>747</v>
      </c>
      <c r="G230" s="222"/>
      <c r="H230" s="222"/>
      <c r="I230" s="225"/>
      <c r="J230" s="236">
        <f>BK230</f>
        <v>0</v>
      </c>
      <c r="K230" s="222"/>
      <c r="L230" s="227"/>
      <c r="M230" s="228"/>
      <c r="N230" s="229"/>
      <c r="O230" s="229"/>
      <c r="P230" s="230">
        <f>SUM(P231:P244)</f>
        <v>0</v>
      </c>
      <c r="Q230" s="229"/>
      <c r="R230" s="230">
        <f>SUM(R231:R244)</f>
        <v>0</v>
      </c>
      <c r="S230" s="229"/>
      <c r="T230" s="231">
        <f>SUM(T231:T244)</f>
        <v>2.4449200000000002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32" t="s">
        <v>88</v>
      </c>
      <c r="AT230" s="233" t="s">
        <v>77</v>
      </c>
      <c r="AU230" s="233" t="s">
        <v>86</v>
      </c>
      <c r="AY230" s="232" t="s">
        <v>146</v>
      </c>
      <c r="BK230" s="234">
        <f>SUM(BK231:BK244)</f>
        <v>0</v>
      </c>
    </row>
    <row r="231" s="2" customFormat="1" ht="16.5" customHeight="1">
      <c r="A231" s="39"/>
      <c r="B231" s="40"/>
      <c r="C231" s="237" t="s">
        <v>389</v>
      </c>
      <c r="D231" s="237" t="s">
        <v>149</v>
      </c>
      <c r="E231" s="238" t="s">
        <v>748</v>
      </c>
      <c r="F231" s="239" t="s">
        <v>749</v>
      </c>
      <c r="G231" s="240" t="s">
        <v>197</v>
      </c>
      <c r="H231" s="241">
        <v>31.600000000000001</v>
      </c>
      <c r="I231" s="242"/>
      <c r="J231" s="243">
        <f>ROUND(I231*H231,2)</f>
        <v>0</v>
      </c>
      <c r="K231" s="244"/>
      <c r="L231" s="45"/>
      <c r="M231" s="245" t="s">
        <v>1</v>
      </c>
      <c r="N231" s="246" t="s">
        <v>43</v>
      </c>
      <c r="O231" s="92"/>
      <c r="P231" s="247">
        <f>O231*H231</f>
        <v>0</v>
      </c>
      <c r="Q231" s="247">
        <v>0</v>
      </c>
      <c r="R231" s="247">
        <f>Q231*H231</f>
        <v>0</v>
      </c>
      <c r="S231" s="247">
        <v>0</v>
      </c>
      <c r="T231" s="248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9" t="s">
        <v>229</v>
      </c>
      <c r="AT231" s="249" t="s">
        <v>149</v>
      </c>
      <c r="AU231" s="249" t="s">
        <v>88</v>
      </c>
      <c r="AY231" s="18" t="s">
        <v>146</v>
      </c>
      <c r="BE231" s="250">
        <f>IF(N231="základní",J231,0)</f>
        <v>0</v>
      </c>
      <c r="BF231" s="250">
        <f>IF(N231="snížená",J231,0)</f>
        <v>0</v>
      </c>
      <c r="BG231" s="250">
        <f>IF(N231="zákl. přenesená",J231,0)</f>
        <v>0</v>
      </c>
      <c r="BH231" s="250">
        <f>IF(N231="sníž. přenesená",J231,0)</f>
        <v>0</v>
      </c>
      <c r="BI231" s="250">
        <f>IF(N231="nulová",J231,0)</f>
        <v>0</v>
      </c>
      <c r="BJ231" s="18" t="s">
        <v>86</v>
      </c>
      <c r="BK231" s="250">
        <f>ROUND(I231*H231,2)</f>
        <v>0</v>
      </c>
      <c r="BL231" s="18" t="s">
        <v>229</v>
      </c>
      <c r="BM231" s="249" t="s">
        <v>750</v>
      </c>
    </row>
    <row r="232" s="2" customFormat="1" ht="16.5" customHeight="1">
      <c r="A232" s="39"/>
      <c r="B232" s="40"/>
      <c r="C232" s="237" t="s">
        <v>393</v>
      </c>
      <c r="D232" s="237" t="s">
        <v>149</v>
      </c>
      <c r="E232" s="238" t="s">
        <v>751</v>
      </c>
      <c r="F232" s="239" t="s">
        <v>752</v>
      </c>
      <c r="G232" s="240" t="s">
        <v>162</v>
      </c>
      <c r="H232" s="241">
        <v>257.36000000000001</v>
      </c>
      <c r="I232" s="242"/>
      <c r="J232" s="243">
        <f>ROUND(I232*H232,2)</f>
        <v>0</v>
      </c>
      <c r="K232" s="244"/>
      <c r="L232" s="45"/>
      <c r="M232" s="245" t="s">
        <v>1</v>
      </c>
      <c r="N232" s="246" t="s">
        <v>43</v>
      </c>
      <c r="O232" s="92"/>
      <c r="P232" s="247">
        <f>O232*H232</f>
        <v>0</v>
      </c>
      <c r="Q232" s="247">
        <v>0</v>
      </c>
      <c r="R232" s="247">
        <f>Q232*H232</f>
        <v>0</v>
      </c>
      <c r="S232" s="247">
        <v>0.0094999999999999998</v>
      </c>
      <c r="T232" s="248">
        <f>S232*H232</f>
        <v>2.4449200000000002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9" t="s">
        <v>229</v>
      </c>
      <c r="AT232" s="249" t="s">
        <v>149</v>
      </c>
      <c r="AU232" s="249" t="s">
        <v>88</v>
      </c>
      <c r="AY232" s="18" t="s">
        <v>146</v>
      </c>
      <c r="BE232" s="250">
        <f>IF(N232="základní",J232,0)</f>
        <v>0</v>
      </c>
      <c r="BF232" s="250">
        <f>IF(N232="snížená",J232,0)</f>
        <v>0</v>
      </c>
      <c r="BG232" s="250">
        <f>IF(N232="zákl. přenesená",J232,0)</f>
        <v>0</v>
      </c>
      <c r="BH232" s="250">
        <f>IF(N232="sníž. přenesená",J232,0)</f>
        <v>0</v>
      </c>
      <c r="BI232" s="250">
        <f>IF(N232="nulová",J232,0)</f>
        <v>0</v>
      </c>
      <c r="BJ232" s="18" t="s">
        <v>86</v>
      </c>
      <c r="BK232" s="250">
        <f>ROUND(I232*H232,2)</f>
        <v>0</v>
      </c>
      <c r="BL232" s="18" t="s">
        <v>229</v>
      </c>
      <c r="BM232" s="249" t="s">
        <v>753</v>
      </c>
    </row>
    <row r="233" s="13" customFormat="1">
      <c r="A233" s="13"/>
      <c r="B233" s="251"/>
      <c r="C233" s="252"/>
      <c r="D233" s="253" t="s">
        <v>174</v>
      </c>
      <c r="E233" s="254" t="s">
        <v>1</v>
      </c>
      <c r="F233" s="255" t="s">
        <v>705</v>
      </c>
      <c r="G233" s="252"/>
      <c r="H233" s="256">
        <v>129.59999999999999</v>
      </c>
      <c r="I233" s="257"/>
      <c r="J233" s="252"/>
      <c r="K233" s="252"/>
      <c r="L233" s="258"/>
      <c r="M233" s="259"/>
      <c r="N233" s="260"/>
      <c r="O233" s="260"/>
      <c r="P233" s="260"/>
      <c r="Q233" s="260"/>
      <c r="R233" s="260"/>
      <c r="S233" s="260"/>
      <c r="T233" s="26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2" t="s">
        <v>174</v>
      </c>
      <c r="AU233" s="262" t="s">
        <v>88</v>
      </c>
      <c r="AV233" s="13" t="s">
        <v>88</v>
      </c>
      <c r="AW233" s="13" t="s">
        <v>34</v>
      </c>
      <c r="AX233" s="13" t="s">
        <v>78</v>
      </c>
      <c r="AY233" s="262" t="s">
        <v>146</v>
      </c>
    </row>
    <row r="234" s="13" customFormat="1">
      <c r="A234" s="13"/>
      <c r="B234" s="251"/>
      <c r="C234" s="252"/>
      <c r="D234" s="253" t="s">
        <v>174</v>
      </c>
      <c r="E234" s="254" t="s">
        <v>1</v>
      </c>
      <c r="F234" s="255" t="s">
        <v>706</v>
      </c>
      <c r="G234" s="252"/>
      <c r="H234" s="256">
        <v>117.76000000000001</v>
      </c>
      <c r="I234" s="257"/>
      <c r="J234" s="252"/>
      <c r="K234" s="252"/>
      <c r="L234" s="258"/>
      <c r="M234" s="259"/>
      <c r="N234" s="260"/>
      <c r="O234" s="260"/>
      <c r="P234" s="260"/>
      <c r="Q234" s="260"/>
      <c r="R234" s="260"/>
      <c r="S234" s="260"/>
      <c r="T234" s="26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2" t="s">
        <v>174</v>
      </c>
      <c r="AU234" s="262" t="s">
        <v>88</v>
      </c>
      <c r="AV234" s="13" t="s">
        <v>88</v>
      </c>
      <c r="AW234" s="13" t="s">
        <v>34</v>
      </c>
      <c r="AX234" s="13" t="s">
        <v>78</v>
      </c>
      <c r="AY234" s="262" t="s">
        <v>146</v>
      </c>
    </row>
    <row r="235" s="13" customFormat="1">
      <c r="A235" s="13"/>
      <c r="B235" s="251"/>
      <c r="C235" s="252"/>
      <c r="D235" s="253" t="s">
        <v>174</v>
      </c>
      <c r="E235" s="254" t="s">
        <v>1</v>
      </c>
      <c r="F235" s="255" t="s">
        <v>14</v>
      </c>
      <c r="G235" s="252"/>
      <c r="H235" s="256">
        <v>10</v>
      </c>
      <c r="I235" s="257"/>
      <c r="J235" s="252"/>
      <c r="K235" s="252"/>
      <c r="L235" s="258"/>
      <c r="M235" s="259"/>
      <c r="N235" s="260"/>
      <c r="O235" s="260"/>
      <c r="P235" s="260"/>
      <c r="Q235" s="260"/>
      <c r="R235" s="260"/>
      <c r="S235" s="260"/>
      <c r="T235" s="26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2" t="s">
        <v>174</v>
      </c>
      <c r="AU235" s="262" t="s">
        <v>88</v>
      </c>
      <c r="AV235" s="13" t="s">
        <v>88</v>
      </c>
      <c r="AW235" s="13" t="s">
        <v>34</v>
      </c>
      <c r="AX235" s="13" t="s">
        <v>78</v>
      </c>
      <c r="AY235" s="262" t="s">
        <v>146</v>
      </c>
    </row>
    <row r="236" s="14" customFormat="1">
      <c r="A236" s="14"/>
      <c r="B236" s="263"/>
      <c r="C236" s="264"/>
      <c r="D236" s="253" t="s">
        <v>174</v>
      </c>
      <c r="E236" s="265" t="s">
        <v>1</v>
      </c>
      <c r="F236" s="266" t="s">
        <v>201</v>
      </c>
      <c r="G236" s="264"/>
      <c r="H236" s="267">
        <v>257.36000000000001</v>
      </c>
      <c r="I236" s="268"/>
      <c r="J236" s="264"/>
      <c r="K236" s="264"/>
      <c r="L236" s="269"/>
      <c r="M236" s="270"/>
      <c r="N236" s="271"/>
      <c r="O236" s="271"/>
      <c r="P236" s="271"/>
      <c r="Q236" s="271"/>
      <c r="R236" s="271"/>
      <c r="S236" s="271"/>
      <c r="T236" s="27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3" t="s">
        <v>174</v>
      </c>
      <c r="AU236" s="273" t="s">
        <v>88</v>
      </c>
      <c r="AV236" s="14" t="s">
        <v>153</v>
      </c>
      <c r="AW236" s="14" t="s">
        <v>34</v>
      </c>
      <c r="AX236" s="14" t="s">
        <v>86</v>
      </c>
      <c r="AY236" s="273" t="s">
        <v>146</v>
      </c>
    </row>
    <row r="237" s="2" customFormat="1" ht="21.75" customHeight="1">
      <c r="A237" s="39"/>
      <c r="B237" s="40"/>
      <c r="C237" s="237" t="s">
        <v>397</v>
      </c>
      <c r="D237" s="237" t="s">
        <v>149</v>
      </c>
      <c r="E237" s="238" t="s">
        <v>754</v>
      </c>
      <c r="F237" s="239" t="s">
        <v>755</v>
      </c>
      <c r="G237" s="240" t="s">
        <v>197</v>
      </c>
      <c r="H237" s="241">
        <v>30.100000000000001</v>
      </c>
      <c r="I237" s="242"/>
      <c r="J237" s="243">
        <f>ROUND(I237*H237,2)</f>
        <v>0</v>
      </c>
      <c r="K237" s="244"/>
      <c r="L237" s="45"/>
      <c r="M237" s="245" t="s">
        <v>1</v>
      </c>
      <c r="N237" s="246" t="s">
        <v>43</v>
      </c>
      <c r="O237" s="92"/>
      <c r="P237" s="247">
        <f>O237*H237</f>
        <v>0</v>
      </c>
      <c r="Q237" s="247">
        <v>0</v>
      </c>
      <c r="R237" s="247">
        <f>Q237*H237</f>
        <v>0</v>
      </c>
      <c r="S237" s="247">
        <v>0</v>
      </c>
      <c r="T237" s="24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9" t="s">
        <v>229</v>
      </c>
      <c r="AT237" s="249" t="s">
        <v>149</v>
      </c>
      <c r="AU237" s="249" t="s">
        <v>88</v>
      </c>
      <c r="AY237" s="18" t="s">
        <v>146</v>
      </c>
      <c r="BE237" s="250">
        <f>IF(N237="základní",J237,0)</f>
        <v>0</v>
      </c>
      <c r="BF237" s="250">
        <f>IF(N237="snížená",J237,0)</f>
        <v>0</v>
      </c>
      <c r="BG237" s="250">
        <f>IF(N237="zákl. přenesená",J237,0)</f>
        <v>0</v>
      </c>
      <c r="BH237" s="250">
        <f>IF(N237="sníž. přenesená",J237,0)</f>
        <v>0</v>
      </c>
      <c r="BI237" s="250">
        <f>IF(N237="nulová",J237,0)</f>
        <v>0</v>
      </c>
      <c r="BJ237" s="18" t="s">
        <v>86</v>
      </c>
      <c r="BK237" s="250">
        <f>ROUND(I237*H237,2)</f>
        <v>0</v>
      </c>
      <c r="BL237" s="18" t="s">
        <v>229</v>
      </c>
      <c r="BM237" s="249" t="s">
        <v>756</v>
      </c>
    </row>
    <row r="238" s="13" customFormat="1">
      <c r="A238" s="13"/>
      <c r="B238" s="251"/>
      <c r="C238" s="252"/>
      <c r="D238" s="253" t="s">
        <v>174</v>
      </c>
      <c r="E238" s="254" t="s">
        <v>1</v>
      </c>
      <c r="F238" s="255" t="s">
        <v>757</v>
      </c>
      <c r="G238" s="252"/>
      <c r="H238" s="256">
        <v>30.100000000000001</v>
      </c>
      <c r="I238" s="257"/>
      <c r="J238" s="252"/>
      <c r="K238" s="252"/>
      <c r="L238" s="258"/>
      <c r="M238" s="259"/>
      <c r="N238" s="260"/>
      <c r="O238" s="260"/>
      <c r="P238" s="260"/>
      <c r="Q238" s="260"/>
      <c r="R238" s="260"/>
      <c r="S238" s="260"/>
      <c r="T238" s="26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2" t="s">
        <v>174</v>
      </c>
      <c r="AU238" s="262" t="s">
        <v>88</v>
      </c>
      <c r="AV238" s="13" t="s">
        <v>88</v>
      </c>
      <c r="AW238" s="13" t="s">
        <v>34</v>
      </c>
      <c r="AX238" s="13" t="s">
        <v>86</v>
      </c>
      <c r="AY238" s="262" t="s">
        <v>146</v>
      </c>
    </row>
    <row r="239" s="2" customFormat="1" ht="21.75" customHeight="1">
      <c r="A239" s="39"/>
      <c r="B239" s="40"/>
      <c r="C239" s="237" t="s">
        <v>401</v>
      </c>
      <c r="D239" s="237" t="s">
        <v>149</v>
      </c>
      <c r="E239" s="238" t="s">
        <v>758</v>
      </c>
      <c r="F239" s="239" t="s">
        <v>759</v>
      </c>
      <c r="G239" s="240" t="s">
        <v>162</v>
      </c>
      <c r="H239" s="241">
        <v>257.36000000000001</v>
      </c>
      <c r="I239" s="242"/>
      <c r="J239" s="243">
        <f>ROUND(I239*H239,2)</f>
        <v>0</v>
      </c>
      <c r="K239" s="244"/>
      <c r="L239" s="45"/>
      <c r="M239" s="245" t="s">
        <v>1</v>
      </c>
      <c r="N239" s="246" t="s">
        <v>43</v>
      </c>
      <c r="O239" s="92"/>
      <c r="P239" s="247">
        <f>O239*H239</f>
        <v>0</v>
      </c>
      <c r="Q239" s="247">
        <v>0</v>
      </c>
      <c r="R239" s="247">
        <f>Q239*H239</f>
        <v>0</v>
      </c>
      <c r="S239" s="247">
        <v>0</v>
      </c>
      <c r="T239" s="24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9" t="s">
        <v>229</v>
      </c>
      <c r="AT239" s="249" t="s">
        <v>149</v>
      </c>
      <c r="AU239" s="249" t="s">
        <v>88</v>
      </c>
      <c r="AY239" s="18" t="s">
        <v>146</v>
      </c>
      <c r="BE239" s="250">
        <f>IF(N239="základní",J239,0)</f>
        <v>0</v>
      </c>
      <c r="BF239" s="250">
        <f>IF(N239="snížená",J239,0)</f>
        <v>0</v>
      </c>
      <c r="BG239" s="250">
        <f>IF(N239="zákl. přenesená",J239,0)</f>
        <v>0</v>
      </c>
      <c r="BH239" s="250">
        <f>IF(N239="sníž. přenesená",J239,0)</f>
        <v>0</v>
      </c>
      <c r="BI239" s="250">
        <f>IF(N239="nulová",J239,0)</f>
        <v>0</v>
      </c>
      <c r="BJ239" s="18" t="s">
        <v>86</v>
      </c>
      <c r="BK239" s="250">
        <f>ROUND(I239*H239,2)</f>
        <v>0</v>
      </c>
      <c r="BL239" s="18" t="s">
        <v>229</v>
      </c>
      <c r="BM239" s="249" t="s">
        <v>760</v>
      </c>
    </row>
    <row r="240" s="2" customFormat="1" ht="21.75" customHeight="1">
      <c r="A240" s="39"/>
      <c r="B240" s="40"/>
      <c r="C240" s="237" t="s">
        <v>406</v>
      </c>
      <c r="D240" s="237" t="s">
        <v>149</v>
      </c>
      <c r="E240" s="238" t="s">
        <v>761</v>
      </c>
      <c r="F240" s="239" t="s">
        <v>762</v>
      </c>
      <c r="G240" s="240" t="s">
        <v>197</v>
      </c>
      <c r="H240" s="241">
        <v>30.100000000000001</v>
      </c>
      <c r="I240" s="242"/>
      <c r="J240" s="243">
        <f>ROUND(I240*H240,2)</f>
        <v>0</v>
      </c>
      <c r="K240" s="244"/>
      <c r="L240" s="45"/>
      <c r="M240" s="245" t="s">
        <v>1</v>
      </c>
      <c r="N240" s="246" t="s">
        <v>43</v>
      </c>
      <c r="O240" s="92"/>
      <c r="P240" s="247">
        <f>O240*H240</f>
        <v>0</v>
      </c>
      <c r="Q240" s="247">
        <v>0</v>
      </c>
      <c r="R240" s="247">
        <f>Q240*H240</f>
        <v>0</v>
      </c>
      <c r="S240" s="247">
        <v>0</v>
      </c>
      <c r="T240" s="24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9" t="s">
        <v>229</v>
      </c>
      <c r="AT240" s="249" t="s">
        <v>149</v>
      </c>
      <c r="AU240" s="249" t="s">
        <v>88</v>
      </c>
      <c r="AY240" s="18" t="s">
        <v>146</v>
      </c>
      <c r="BE240" s="250">
        <f>IF(N240="základní",J240,0)</f>
        <v>0</v>
      </c>
      <c r="BF240" s="250">
        <f>IF(N240="snížená",J240,0)</f>
        <v>0</v>
      </c>
      <c r="BG240" s="250">
        <f>IF(N240="zákl. přenesená",J240,0)</f>
        <v>0</v>
      </c>
      <c r="BH240" s="250">
        <f>IF(N240="sníž. přenesená",J240,0)</f>
        <v>0</v>
      </c>
      <c r="BI240" s="250">
        <f>IF(N240="nulová",J240,0)</f>
        <v>0</v>
      </c>
      <c r="BJ240" s="18" t="s">
        <v>86</v>
      </c>
      <c r="BK240" s="250">
        <f>ROUND(I240*H240,2)</f>
        <v>0</v>
      </c>
      <c r="BL240" s="18" t="s">
        <v>229</v>
      </c>
      <c r="BM240" s="249" t="s">
        <v>763</v>
      </c>
    </row>
    <row r="241" s="2" customFormat="1" ht="21.75" customHeight="1">
      <c r="A241" s="39"/>
      <c r="B241" s="40"/>
      <c r="C241" s="237" t="s">
        <v>410</v>
      </c>
      <c r="D241" s="237" t="s">
        <v>149</v>
      </c>
      <c r="E241" s="238" t="s">
        <v>764</v>
      </c>
      <c r="F241" s="239" t="s">
        <v>765</v>
      </c>
      <c r="G241" s="240" t="s">
        <v>162</v>
      </c>
      <c r="H241" s="241">
        <v>257.36000000000001</v>
      </c>
      <c r="I241" s="242"/>
      <c r="J241" s="243">
        <f>ROUND(I241*H241,2)</f>
        <v>0</v>
      </c>
      <c r="K241" s="244"/>
      <c r="L241" s="45"/>
      <c r="M241" s="245" t="s">
        <v>1</v>
      </c>
      <c r="N241" s="246" t="s">
        <v>43</v>
      </c>
      <c r="O241" s="92"/>
      <c r="P241" s="247">
        <f>O241*H241</f>
        <v>0</v>
      </c>
      <c r="Q241" s="247">
        <v>0</v>
      </c>
      <c r="R241" s="247">
        <f>Q241*H241</f>
        <v>0</v>
      </c>
      <c r="S241" s="247">
        <v>0</v>
      </c>
      <c r="T241" s="24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9" t="s">
        <v>229</v>
      </c>
      <c r="AT241" s="249" t="s">
        <v>149</v>
      </c>
      <c r="AU241" s="249" t="s">
        <v>88</v>
      </c>
      <c r="AY241" s="18" t="s">
        <v>146</v>
      </c>
      <c r="BE241" s="250">
        <f>IF(N241="základní",J241,0)</f>
        <v>0</v>
      </c>
      <c r="BF241" s="250">
        <f>IF(N241="snížená",J241,0)</f>
        <v>0</v>
      </c>
      <c r="BG241" s="250">
        <f>IF(N241="zákl. přenesená",J241,0)</f>
        <v>0</v>
      </c>
      <c r="BH241" s="250">
        <f>IF(N241="sníž. přenesená",J241,0)</f>
        <v>0</v>
      </c>
      <c r="BI241" s="250">
        <f>IF(N241="nulová",J241,0)</f>
        <v>0</v>
      </c>
      <c r="BJ241" s="18" t="s">
        <v>86</v>
      </c>
      <c r="BK241" s="250">
        <f>ROUND(I241*H241,2)</f>
        <v>0</v>
      </c>
      <c r="BL241" s="18" t="s">
        <v>229</v>
      </c>
      <c r="BM241" s="249" t="s">
        <v>766</v>
      </c>
    </row>
    <row r="242" s="2" customFormat="1" ht="33" customHeight="1">
      <c r="A242" s="39"/>
      <c r="B242" s="40"/>
      <c r="C242" s="295" t="s">
        <v>417</v>
      </c>
      <c r="D242" s="295" t="s">
        <v>270</v>
      </c>
      <c r="E242" s="296" t="s">
        <v>767</v>
      </c>
      <c r="F242" s="297" t="s">
        <v>768</v>
      </c>
      <c r="G242" s="298" t="s">
        <v>162</v>
      </c>
      <c r="H242" s="299">
        <v>295.964</v>
      </c>
      <c r="I242" s="300"/>
      <c r="J242" s="301">
        <f>ROUND(I242*H242,2)</f>
        <v>0</v>
      </c>
      <c r="K242" s="302"/>
      <c r="L242" s="303"/>
      <c r="M242" s="304" t="s">
        <v>1</v>
      </c>
      <c r="N242" s="305" t="s">
        <v>43</v>
      </c>
      <c r="O242" s="92"/>
      <c r="P242" s="247">
        <f>O242*H242</f>
        <v>0</v>
      </c>
      <c r="Q242" s="247">
        <v>0</v>
      </c>
      <c r="R242" s="247">
        <f>Q242*H242</f>
        <v>0</v>
      </c>
      <c r="S242" s="247">
        <v>0</v>
      </c>
      <c r="T242" s="24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9" t="s">
        <v>315</v>
      </c>
      <c r="AT242" s="249" t="s">
        <v>270</v>
      </c>
      <c r="AU242" s="249" t="s">
        <v>88</v>
      </c>
      <c r="AY242" s="18" t="s">
        <v>146</v>
      </c>
      <c r="BE242" s="250">
        <f>IF(N242="základní",J242,0)</f>
        <v>0</v>
      </c>
      <c r="BF242" s="250">
        <f>IF(N242="snížená",J242,0)</f>
        <v>0</v>
      </c>
      <c r="BG242" s="250">
        <f>IF(N242="zákl. přenesená",J242,0)</f>
        <v>0</v>
      </c>
      <c r="BH242" s="250">
        <f>IF(N242="sníž. přenesená",J242,0)</f>
        <v>0</v>
      </c>
      <c r="BI242" s="250">
        <f>IF(N242="nulová",J242,0)</f>
        <v>0</v>
      </c>
      <c r="BJ242" s="18" t="s">
        <v>86</v>
      </c>
      <c r="BK242" s="250">
        <f>ROUND(I242*H242,2)</f>
        <v>0</v>
      </c>
      <c r="BL242" s="18" t="s">
        <v>229</v>
      </c>
      <c r="BM242" s="249" t="s">
        <v>769</v>
      </c>
    </row>
    <row r="243" s="13" customFormat="1">
      <c r="A243" s="13"/>
      <c r="B243" s="251"/>
      <c r="C243" s="252"/>
      <c r="D243" s="253" t="s">
        <v>174</v>
      </c>
      <c r="E243" s="252"/>
      <c r="F243" s="255" t="s">
        <v>770</v>
      </c>
      <c r="G243" s="252"/>
      <c r="H243" s="256">
        <v>295.964</v>
      </c>
      <c r="I243" s="257"/>
      <c r="J243" s="252"/>
      <c r="K243" s="252"/>
      <c r="L243" s="258"/>
      <c r="M243" s="259"/>
      <c r="N243" s="260"/>
      <c r="O243" s="260"/>
      <c r="P243" s="260"/>
      <c r="Q243" s="260"/>
      <c r="R243" s="260"/>
      <c r="S243" s="260"/>
      <c r="T243" s="26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2" t="s">
        <v>174</v>
      </c>
      <c r="AU243" s="262" t="s">
        <v>88</v>
      </c>
      <c r="AV243" s="13" t="s">
        <v>88</v>
      </c>
      <c r="AW243" s="13" t="s">
        <v>4</v>
      </c>
      <c r="AX243" s="13" t="s">
        <v>86</v>
      </c>
      <c r="AY243" s="262" t="s">
        <v>146</v>
      </c>
    </row>
    <row r="244" s="2" customFormat="1" ht="21.75" customHeight="1">
      <c r="A244" s="39"/>
      <c r="B244" s="40"/>
      <c r="C244" s="237" t="s">
        <v>423</v>
      </c>
      <c r="D244" s="237" t="s">
        <v>149</v>
      </c>
      <c r="E244" s="238" t="s">
        <v>771</v>
      </c>
      <c r="F244" s="239" t="s">
        <v>772</v>
      </c>
      <c r="G244" s="240" t="s">
        <v>439</v>
      </c>
      <c r="H244" s="306"/>
      <c r="I244" s="242"/>
      <c r="J244" s="243">
        <f>ROUND(I244*H244,2)</f>
        <v>0</v>
      </c>
      <c r="K244" s="244"/>
      <c r="L244" s="45"/>
      <c r="M244" s="245" t="s">
        <v>1</v>
      </c>
      <c r="N244" s="246" t="s">
        <v>43</v>
      </c>
      <c r="O244" s="92"/>
      <c r="P244" s="247">
        <f>O244*H244</f>
        <v>0</v>
      </c>
      <c r="Q244" s="247">
        <v>0</v>
      </c>
      <c r="R244" s="247">
        <f>Q244*H244</f>
        <v>0</v>
      </c>
      <c r="S244" s="247">
        <v>0</v>
      </c>
      <c r="T244" s="248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9" t="s">
        <v>229</v>
      </c>
      <c r="AT244" s="249" t="s">
        <v>149</v>
      </c>
      <c r="AU244" s="249" t="s">
        <v>88</v>
      </c>
      <c r="AY244" s="18" t="s">
        <v>146</v>
      </c>
      <c r="BE244" s="250">
        <f>IF(N244="základní",J244,0)</f>
        <v>0</v>
      </c>
      <c r="BF244" s="250">
        <f>IF(N244="snížená",J244,0)</f>
        <v>0</v>
      </c>
      <c r="BG244" s="250">
        <f>IF(N244="zákl. přenesená",J244,0)</f>
        <v>0</v>
      </c>
      <c r="BH244" s="250">
        <f>IF(N244="sníž. přenesená",J244,0)</f>
        <v>0</v>
      </c>
      <c r="BI244" s="250">
        <f>IF(N244="nulová",J244,0)</f>
        <v>0</v>
      </c>
      <c r="BJ244" s="18" t="s">
        <v>86</v>
      </c>
      <c r="BK244" s="250">
        <f>ROUND(I244*H244,2)</f>
        <v>0</v>
      </c>
      <c r="BL244" s="18" t="s">
        <v>229</v>
      </c>
      <c r="BM244" s="249" t="s">
        <v>773</v>
      </c>
    </row>
    <row r="245" s="12" customFormat="1" ht="22.8" customHeight="1">
      <c r="A245" s="12"/>
      <c r="B245" s="221"/>
      <c r="C245" s="222"/>
      <c r="D245" s="223" t="s">
        <v>77</v>
      </c>
      <c r="E245" s="235" t="s">
        <v>460</v>
      </c>
      <c r="F245" s="235" t="s">
        <v>461</v>
      </c>
      <c r="G245" s="222"/>
      <c r="H245" s="222"/>
      <c r="I245" s="225"/>
      <c r="J245" s="236">
        <f>BK245</f>
        <v>0</v>
      </c>
      <c r="K245" s="222"/>
      <c r="L245" s="227"/>
      <c r="M245" s="228"/>
      <c r="N245" s="229"/>
      <c r="O245" s="229"/>
      <c r="P245" s="230">
        <f>SUM(P246:P249)</f>
        <v>0</v>
      </c>
      <c r="Q245" s="229"/>
      <c r="R245" s="230">
        <f>SUM(R246:R249)</f>
        <v>0</v>
      </c>
      <c r="S245" s="229"/>
      <c r="T245" s="231">
        <f>SUM(T246:T249)</f>
        <v>0.21000000000000002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32" t="s">
        <v>88</v>
      </c>
      <c r="AT245" s="233" t="s">
        <v>77</v>
      </c>
      <c r="AU245" s="233" t="s">
        <v>86</v>
      </c>
      <c r="AY245" s="232" t="s">
        <v>146</v>
      </c>
      <c r="BK245" s="234">
        <f>SUM(BK246:BK249)</f>
        <v>0</v>
      </c>
    </row>
    <row r="246" s="2" customFormat="1" ht="16.5" customHeight="1">
      <c r="A246" s="39"/>
      <c r="B246" s="40"/>
      <c r="C246" s="237" t="s">
        <v>428</v>
      </c>
      <c r="D246" s="237" t="s">
        <v>149</v>
      </c>
      <c r="E246" s="238" t="s">
        <v>774</v>
      </c>
      <c r="F246" s="239" t="s">
        <v>775</v>
      </c>
      <c r="G246" s="240" t="s">
        <v>197</v>
      </c>
      <c r="H246" s="241">
        <v>2</v>
      </c>
      <c r="I246" s="242"/>
      <c r="J246" s="243">
        <f>ROUND(I246*H246,2)</f>
        <v>0</v>
      </c>
      <c r="K246" s="244"/>
      <c r="L246" s="45"/>
      <c r="M246" s="245" t="s">
        <v>1</v>
      </c>
      <c r="N246" s="246" t="s">
        <v>43</v>
      </c>
      <c r="O246" s="92"/>
      <c r="P246" s="247">
        <f>O246*H246</f>
        <v>0</v>
      </c>
      <c r="Q246" s="247">
        <v>0</v>
      </c>
      <c r="R246" s="247">
        <f>Q246*H246</f>
        <v>0</v>
      </c>
      <c r="S246" s="247">
        <v>0</v>
      </c>
      <c r="T246" s="24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9" t="s">
        <v>229</v>
      </c>
      <c r="AT246" s="249" t="s">
        <v>149</v>
      </c>
      <c r="AU246" s="249" t="s">
        <v>88</v>
      </c>
      <c r="AY246" s="18" t="s">
        <v>146</v>
      </c>
      <c r="BE246" s="250">
        <f>IF(N246="základní",J246,0)</f>
        <v>0</v>
      </c>
      <c r="BF246" s="250">
        <f>IF(N246="snížená",J246,0)</f>
        <v>0</v>
      </c>
      <c r="BG246" s="250">
        <f>IF(N246="zákl. přenesená",J246,0)</f>
        <v>0</v>
      </c>
      <c r="BH246" s="250">
        <f>IF(N246="sníž. přenesená",J246,0)</f>
        <v>0</v>
      </c>
      <c r="BI246" s="250">
        <f>IF(N246="nulová",J246,0)</f>
        <v>0</v>
      </c>
      <c r="BJ246" s="18" t="s">
        <v>86</v>
      </c>
      <c r="BK246" s="250">
        <f>ROUND(I246*H246,2)</f>
        <v>0</v>
      </c>
      <c r="BL246" s="18" t="s">
        <v>229</v>
      </c>
      <c r="BM246" s="249" t="s">
        <v>776</v>
      </c>
    </row>
    <row r="247" s="2" customFormat="1" ht="21.75" customHeight="1">
      <c r="A247" s="39"/>
      <c r="B247" s="40"/>
      <c r="C247" s="295" t="s">
        <v>432</v>
      </c>
      <c r="D247" s="295" t="s">
        <v>270</v>
      </c>
      <c r="E247" s="296" t="s">
        <v>777</v>
      </c>
      <c r="F247" s="297" t="s">
        <v>778</v>
      </c>
      <c r="G247" s="298" t="s">
        <v>197</v>
      </c>
      <c r="H247" s="299">
        <v>2</v>
      </c>
      <c r="I247" s="300"/>
      <c r="J247" s="301">
        <f>ROUND(I247*H247,2)</f>
        <v>0</v>
      </c>
      <c r="K247" s="302"/>
      <c r="L247" s="303"/>
      <c r="M247" s="304" t="s">
        <v>1</v>
      </c>
      <c r="N247" s="305" t="s">
        <v>43</v>
      </c>
      <c r="O247" s="92"/>
      <c r="P247" s="247">
        <f>O247*H247</f>
        <v>0</v>
      </c>
      <c r="Q247" s="247">
        <v>0</v>
      </c>
      <c r="R247" s="247">
        <f>Q247*H247</f>
        <v>0</v>
      </c>
      <c r="S247" s="247">
        <v>0</v>
      </c>
      <c r="T247" s="24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9" t="s">
        <v>315</v>
      </c>
      <c r="AT247" s="249" t="s">
        <v>270</v>
      </c>
      <c r="AU247" s="249" t="s">
        <v>88</v>
      </c>
      <c r="AY247" s="18" t="s">
        <v>146</v>
      </c>
      <c r="BE247" s="250">
        <f>IF(N247="základní",J247,0)</f>
        <v>0</v>
      </c>
      <c r="BF247" s="250">
        <f>IF(N247="snížená",J247,0)</f>
        <v>0</v>
      </c>
      <c r="BG247" s="250">
        <f>IF(N247="zákl. přenesená",J247,0)</f>
        <v>0</v>
      </c>
      <c r="BH247" s="250">
        <f>IF(N247="sníž. přenesená",J247,0)</f>
        <v>0</v>
      </c>
      <c r="BI247" s="250">
        <f>IF(N247="nulová",J247,0)</f>
        <v>0</v>
      </c>
      <c r="BJ247" s="18" t="s">
        <v>86</v>
      </c>
      <c r="BK247" s="250">
        <f>ROUND(I247*H247,2)</f>
        <v>0</v>
      </c>
      <c r="BL247" s="18" t="s">
        <v>229</v>
      </c>
      <c r="BM247" s="249" t="s">
        <v>779</v>
      </c>
    </row>
    <row r="248" s="2" customFormat="1" ht="16.5" customHeight="1">
      <c r="A248" s="39"/>
      <c r="B248" s="40"/>
      <c r="C248" s="237" t="s">
        <v>436</v>
      </c>
      <c r="D248" s="237" t="s">
        <v>149</v>
      </c>
      <c r="E248" s="238" t="s">
        <v>780</v>
      </c>
      <c r="F248" s="239" t="s">
        <v>781</v>
      </c>
      <c r="G248" s="240" t="s">
        <v>197</v>
      </c>
      <c r="H248" s="241">
        <v>6</v>
      </c>
      <c r="I248" s="242"/>
      <c r="J248" s="243">
        <f>ROUND(I248*H248,2)</f>
        <v>0</v>
      </c>
      <c r="K248" s="244"/>
      <c r="L248" s="45"/>
      <c r="M248" s="245" t="s">
        <v>1</v>
      </c>
      <c r="N248" s="246" t="s">
        <v>43</v>
      </c>
      <c r="O248" s="92"/>
      <c r="P248" s="247">
        <f>O248*H248</f>
        <v>0</v>
      </c>
      <c r="Q248" s="247">
        <v>0</v>
      </c>
      <c r="R248" s="247">
        <f>Q248*H248</f>
        <v>0</v>
      </c>
      <c r="S248" s="247">
        <v>0.035000000000000003</v>
      </c>
      <c r="T248" s="248">
        <f>S248*H248</f>
        <v>0.21000000000000002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9" t="s">
        <v>229</v>
      </c>
      <c r="AT248" s="249" t="s">
        <v>149</v>
      </c>
      <c r="AU248" s="249" t="s">
        <v>88</v>
      </c>
      <c r="AY248" s="18" t="s">
        <v>146</v>
      </c>
      <c r="BE248" s="250">
        <f>IF(N248="základní",J248,0)</f>
        <v>0</v>
      </c>
      <c r="BF248" s="250">
        <f>IF(N248="snížená",J248,0)</f>
        <v>0</v>
      </c>
      <c r="BG248" s="250">
        <f>IF(N248="zákl. přenesená",J248,0)</f>
        <v>0</v>
      </c>
      <c r="BH248" s="250">
        <f>IF(N248="sníž. přenesená",J248,0)</f>
        <v>0</v>
      </c>
      <c r="BI248" s="250">
        <f>IF(N248="nulová",J248,0)</f>
        <v>0</v>
      </c>
      <c r="BJ248" s="18" t="s">
        <v>86</v>
      </c>
      <c r="BK248" s="250">
        <f>ROUND(I248*H248,2)</f>
        <v>0</v>
      </c>
      <c r="BL248" s="18" t="s">
        <v>229</v>
      </c>
      <c r="BM248" s="249" t="s">
        <v>782</v>
      </c>
    </row>
    <row r="249" s="2" customFormat="1" ht="21.75" customHeight="1">
      <c r="A249" s="39"/>
      <c r="B249" s="40"/>
      <c r="C249" s="237" t="s">
        <v>443</v>
      </c>
      <c r="D249" s="237" t="s">
        <v>149</v>
      </c>
      <c r="E249" s="238" t="s">
        <v>507</v>
      </c>
      <c r="F249" s="239" t="s">
        <v>508</v>
      </c>
      <c r="G249" s="240" t="s">
        <v>439</v>
      </c>
      <c r="H249" s="306"/>
      <c r="I249" s="242"/>
      <c r="J249" s="243">
        <f>ROUND(I249*H249,2)</f>
        <v>0</v>
      </c>
      <c r="K249" s="244"/>
      <c r="L249" s="45"/>
      <c r="M249" s="245" t="s">
        <v>1</v>
      </c>
      <c r="N249" s="246" t="s">
        <v>43</v>
      </c>
      <c r="O249" s="92"/>
      <c r="P249" s="247">
        <f>O249*H249</f>
        <v>0</v>
      </c>
      <c r="Q249" s="247">
        <v>0</v>
      </c>
      <c r="R249" s="247">
        <f>Q249*H249</f>
        <v>0</v>
      </c>
      <c r="S249" s="247">
        <v>0</v>
      </c>
      <c r="T249" s="24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9" t="s">
        <v>229</v>
      </c>
      <c r="AT249" s="249" t="s">
        <v>149</v>
      </c>
      <c r="AU249" s="249" t="s">
        <v>88</v>
      </c>
      <c r="AY249" s="18" t="s">
        <v>146</v>
      </c>
      <c r="BE249" s="250">
        <f>IF(N249="základní",J249,0)</f>
        <v>0</v>
      </c>
      <c r="BF249" s="250">
        <f>IF(N249="snížená",J249,0)</f>
        <v>0</v>
      </c>
      <c r="BG249" s="250">
        <f>IF(N249="zákl. přenesená",J249,0)</f>
        <v>0</v>
      </c>
      <c r="BH249" s="250">
        <f>IF(N249="sníž. přenesená",J249,0)</f>
        <v>0</v>
      </c>
      <c r="BI249" s="250">
        <f>IF(N249="nulová",J249,0)</f>
        <v>0</v>
      </c>
      <c r="BJ249" s="18" t="s">
        <v>86</v>
      </c>
      <c r="BK249" s="250">
        <f>ROUND(I249*H249,2)</f>
        <v>0</v>
      </c>
      <c r="BL249" s="18" t="s">
        <v>229</v>
      </c>
      <c r="BM249" s="249" t="s">
        <v>783</v>
      </c>
    </row>
    <row r="250" s="12" customFormat="1" ht="22.8" customHeight="1">
      <c r="A250" s="12"/>
      <c r="B250" s="221"/>
      <c r="C250" s="222"/>
      <c r="D250" s="223" t="s">
        <v>77</v>
      </c>
      <c r="E250" s="235" t="s">
        <v>510</v>
      </c>
      <c r="F250" s="235" t="s">
        <v>784</v>
      </c>
      <c r="G250" s="222"/>
      <c r="H250" s="222"/>
      <c r="I250" s="225"/>
      <c r="J250" s="236">
        <f>BK250</f>
        <v>0</v>
      </c>
      <c r="K250" s="222"/>
      <c r="L250" s="227"/>
      <c r="M250" s="228"/>
      <c r="N250" s="229"/>
      <c r="O250" s="229"/>
      <c r="P250" s="230">
        <f>SUM(P251:P257)</f>
        <v>0</v>
      </c>
      <c r="Q250" s="229"/>
      <c r="R250" s="230">
        <f>SUM(R251:R257)</f>
        <v>0</v>
      </c>
      <c r="S250" s="229"/>
      <c r="T250" s="231">
        <f>SUM(T251:T257)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32" t="s">
        <v>88</v>
      </c>
      <c r="AT250" s="233" t="s">
        <v>77</v>
      </c>
      <c r="AU250" s="233" t="s">
        <v>86</v>
      </c>
      <c r="AY250" s="232" t="s">
        <v>146</v>
      </c>
      <c r="BK250" s="234">
        <f>SUM(BK251:BK257)</f>
        <v>0</v>
      </c>
    </row>
    <row r="251" s="2" customFormat="1" ht="21.75" customHeight="1">
      <c r="A251" s="39"/>
      <c r="B251" s="40"/>
      <c r="C251" s="237" t="s">
        <v>448</v>
      </c>
      <c r="D251" s="237" t="s">
        <v>149</v>
      </c>
      <c r="E251" s="238" t="s">
        <v>785</v>
      </c>
      <c r="F251" s="239" t="s">
        <v>786</v>
      </c>
      <c r="G251" s="240" t="s">
        <v>162</v>
      </c>
      <c r="H251" s="241">
        <v>77.207999999999998</v>
      </c>
      <c r="I251" s="242"/>
      <c r="J251" s="243">
        <f>ROUND(I251*H251,2)</f>
        <v>0</v>
      </c>
      <c r="K251" s="244"/>
      <c r="L251" s="45"/>
      <c r="M251" s="245" t="s">
        <v>1</v>
      </c>
      <c r="N251" s="246" t="s">
        <v>43</v>
      </c>
      <c r="O251" s="92"/>
      <c r="P251" s="247">
        <f>O251*H251</f>
        <v>0</v>
      </c>
      <c r="Q251" s="247">
        <v>0</v>
      </c>
      <c r="R251" s="247">
        <f>Q251*H251</f>
        <v>0</v>
      </c>
      <c r="S251" s="247">
        <v>0</v>
      </c>
      <c r="T251" s="24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9" t="s">
        <v>229</v>
      </c>
      <c r="AT251" s="249" t="s">
        <v>149</v>
      </c>
      <c r="AU251" s="249" t="s">
        <v>88</v>
      </c>
      <c r="AY251" s="18" t="s">
        <v>146</v>
      </c>
      <c r="BE251" s="250">
        <f>IF(N251="základní",J251,0)</f>
        <v>0</v>
      </c>
      <c r="BF251" s="250">
        <f>IF(N251="snížená",J251,0)</f>
        <v>0</v>
      </c>
      <c r="BG251" s="250">
        <f>IF(N251="zákl. přenesená",J251,0)</f>
        <v>0</v>
      </c>
      <c r="BH251" s="250">
        <f>IF(N251="sníž. přenesená",J251,0)</f>
        <v>0</v>
      </c>
      <c r="BI251" s="250">
        <f>IF(N251="nulová",J251,0)</f>
        <v>0</v>
      </c>
      <c r="BJ251" s="18" t="s">
        <v>86</v>
      </c>
      <c r="BK251" s="250">
        <f>ROUND(I251*H251,2)</f>
        <v>0</v>
      </c>
      <c r="BL251" s="18" t="s">
        <v>229</v>
      </c>
      <c r="BM251" s="249" t="s">
        <v>787</v>
      </c>
    </row>
    <row r="252" s="2" customFormat="1" ht="33" customHeight="1">
      <c r="A252" s="39"/>
      <c r="B252" s="40"/>
      <c r="C252" s="237" t="s">
        <v>452</v>
      </c>
      <c r="D252" s="237" t="s">
        <v>149</v>
      </c>
      <c r="E252" s="238" t="s">
        <v>788</v>
      </c>
      <c r="F252" s="239" t="s">
        <v>789</v>
      </c>
      <c r="G252" s="240" t="s">
        <v>162</v>
      </c>
      <c r="H252" s="241">
        <v>77.207999999999998</v>
      </c>
      <c r="I252" s="242"/>
      <c r="J252" s="243">
        <f>ROUND(I252*H252,2)</f>
        <v>0</v>
      </c>
      <c r="K252" s="244"/>
      <c r="L252" s="45"/>
      <c r="M252" s="245" t="s">
        <v>1</v>
      </c>
      <c r="N252" s="246" t="s">
        <v>43</v>
      </c>
      <c r="O252" s="92"/>
      <c r="P252" s="247">
        <f>O252*H252</f>
        <v>0</v>
      </c>
      <c r="Q252" s="247">
        <v>0</v>
      </c>
      <c r="R252" s="247">
        <f>Q252*H252</f>
        <v>0</v>
      </c>
      <c r="S252" s="247">
        <v>0</v>
      </c>
      <c r="T252" s="24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9" t="s">
        <v>229</v>
      </c>
      <c r="AT252" s="249" t="s">
        <v>149</v>
      </c>
      <c r="AU252" s="249" t="s">
        <v>88</v>
      </c>
      <c r="AY252" s="18" t="s">
        <v>146</v>
      </c>
      <c r="BE252" s="250">
        <f>IF(N252="základní",J252,0)</f>
        <v>0</v>
      </c>
      <c r="BF252" s="250">
        <f>IF(N252="snížená",J252,0)</f>
        <v>0</v>
      </c>
      <c r="BG252" s="250">
        <f>IF(N252="zákl. přenesená",J252,0)</f>
        <v>0</v>
      </c>
      <c r="BH252" s="250">
        <f>IF(N252="sníž. přenesená",J252,0)</f>
        <v>0</v>
      </c>
      <c r="BI252" s="250">
        <f>IF(N252="nulová",J252,0)</f>
        <v>0</v>
      </c>
      <c r="BJ252" s="18" t="s">
        <v>86</v>
      </c>
      <c r="BK252" s="250">
        <f>ROUND(I252*H252,2)</f>
        <v>0</v>
      </c>
      <c r="BL252" s="18" t="s">
        <v>229</v>
      </c>
      <c r="BM252" s="249" t="s">
        <v>790</v>
      </c>
    </row>
    <row r="253" s="2" customFormat="1" ht="21.75" customHeight="1">
      <c r="A253" s="39"/>
      <c r="B253" s="40"/>
      <c r="C253" s="237" t="s">
        <v>456</v>
      </c>
      <c r="D253" s="237" t="s">
        <v>149</v>
      </c>
      <c r="E253" s="238" t="s">
        <v>791</v>
      </c>
      <c r="F253" s="239" t="s">
        <v>792</v>
      </c>
      <c r="G253" s="240" t="s">
        <v>162</v>
      </c>
      <c r="H253" s="241">
        <v>77.207999999999998</v>
      </c>
      <c r="I253" s="242"/>
      <c r="J253" s="243">
        <f>ROUND(I253*H253,2)</f>
        <v>0</v>
      </c>
      <c r="K253" s="244"/>
      <c r="L253" s="45"/>
      <c r="M253" s="245" t="s">
        <v>1</v>
      </c>
      <c r="N253" s="246" t="s">
        <v>43</v>
      </c>
      <c r="O253" s="92"/>
      <c r="P253" s="247">
        <f>O253*H253</f>
        <v>0</v>
      </c>
      <c r="Q253" s="247">
        <v>0</v>
      </c>
      <c r="R253" s="247">
        <f>Q253*H253</f>
        <v>0</v>
      </c>
      <c r="S253" s="247">
        <v>0</v>
      </c>
      <c r="T253" s="248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9" t="s">
        <v>229</v>
      </c>
      <c r="AT253" s="249" t="s">
        <v>149</v>
      </c>
      <c r="AU253" s="249" t="s">
        <v>88</v>
      </c>
      <c r="AY253" s="18" t="s">
        <v>146</v>
      </c>
      <c r="BE253" s="250">
        <f>IF(N253="základní",J253,0)</f>
        <v>0</v>
      </c>
      <c r="BF253" s="250">
        <f>IF(N253="snížená",J253,0)</f>
        <v>0</v>
      </c>
      <c r="BG253" s="250">
        <f>IF(N253="zákl. přenesená",J253,0)</f>
        <v>0</v>
      </c>
      <c r="BH253" s="250">
        <f>IF(N253="sníž. přenesená",J253,0)</f>
        <v>0</v>
      </c>
      <c r="BI253" s="250">
        <f>IF(N253="nulová",J253,0)</f>
        <v>0</v>
      </c>
      <c r="BJ253" s="18" t="s">
        <v>86</v>
      </c>
      <c r="BK253" s="250">
        <f>ROUND(I253*H253,2)</f>
        <v>0</v>
      </c>
      <c r="BL253" s="18" t="s">
        <v>229</v>
      </c>
      <c r="BM253" s="249" t="s">
        <v>793</v>
      </c>
    </row>
    <row r="254" s="2" customFormat="1" ht="21.75" customHeight="1">
      <c r="A254" s="39"/>
      <c r="B254" s="40"/>
      <c r="C254" s="237" t="s">
        <v>462</v>
      </c>
      <c r="D254" s="237" t="s">
        <v>149</v>
      </c>
      <c r="E254" s="238" t="s">
        <v>794</v>
      </c>
      <c r="F254" s="239" t="s">
        <v>795</v>
      </c>
      <c r="G254" s="240" t="s">
        <v>162</v>
      </c>
      <c r="H254" s="241">
        <v>77.207999999999998</v>
      </c>
      <c r="I254" s="242"/>
      <c r="J254" s="243">
        <f>ROUND(I254*H254,2)</f>
        <v>0</v>
      </c>
      <c r="K254" s="244"/>
      <c r="L254" s="45"/>
      <c r="M254" s="245" t="s">
        <v>1</v>
      </c>
      <c r="N254" s="246" t="s">
        <v>43</v>
      </c>
      <c r="O254" s="92"/>
      <c r="P254" s="247">
        <f>O254*H254</f>
        <v>0</v>
      </c>
      <c r="Q254" s="247">
        <v>0</v>
      </c>
      <c r="R254" s="247">
        <f>Q254*H254</f>
        <v>0</v>
      </c>
      <c r="S254" s="247">
        <v>0</v>
      </c>
      <c r="T254" s="248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9" t="s">
        <v>229</v>
      </c>
      <c r="AT254" s="249" t="s">
        <v>149</v>
      </c>
      <c r="AU254" s="249" t="s">
        <v>88</v>
      </c>
      <c r="AY254" s="18" t="s">
        <v>146</v>
      </c>
      <c r="BE254" s="250">
        <f>IF(N254="základní",J254,0)</f>
        <v>0</v>
      </c>
      <c r="BF254" s="250">
        <f>IF(N254="snížená",J254,0)</f>
        <v>0</v>
      </c>
      <c r="BG254" s="250">
        <f>IF(N254="zákl. přenesená",J254,0)</f>
        <v>0</v>
      </c>
      <c r="BH254" s="250">
        <f>IF(N254="sníž. přenesená",J254,0)</f>
        <v>0</v>
      </c>
      <c r="BI254" s="250">
        <f>IF(N254="nulová",J254,0)</f>
        <v>0</v>
      </c>
      <c r="BJ254" s="18" t="s">
        <v>86</v>
      </c>
      <c r="BK254" s="250">
        <f>ROUND(I254*H254,2)</f>
        <v>0</v>
      </c>
      <c r="BL254" s="18" t="s">
        <v>229</v>
      </c>
      <c r="BM254" s="249" t="s">
        <v>796</v>
      </c>
    </row>
    <row r="255" s="13" customFormat="1">
      <c r="A255" s="13"/>
      <c r="B255" s="251"/>
      <c r="C255" s="252"/>
      <c r="D255" s="253" t="s">
        <v>174</v>
      </c>
      <c r="E255" s="252"/>
      <c r="F255" s="255" t="s">
        <v>797</v>
      </c>
      <c r="G255" s="252"/>
      <c r="H255" s="256">
        <v>77.207999999999998</v>
      </c>
      <c r="I255" s="257"/>
      <c r="J255" s="252"/>
      <c r="K255" s="252"/>
      <c r="L255" s="258"/>
      <c r="M255" s="259"/>
      <c r="N255" s="260"/>
      <c r="O255" s="260"/>
      <c r="P255" s="260"/>
      <c r="Q255" s="260"/>
      <c r="R255" s="260"/>
      <c r="S255" s="260"/>
      <c r="T255" s="26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2" t="s">
        <v>174</v>
      </c>
      <c r="AU255" s="262" t="s">
        <v>88</v>
      </c>
      <c r="AV255" s="13" t="s">
        <v>88</v>
      </c>
      <c r="AW255" s="13" t="s">
        <v>4</v>
      </c>
      <c r="AX255" s="13" t="s">
        <v>86</v>
      </c>
      <c r="AY255" s="262" t="s">
        <v>146</v>
      </c>
    </row>
    <row r="256" s="2" customFormat="1" ht="21.75" customHeight="1">
      <c r="A256" s="39"/>
      <c r="B256" s="40"/>
      <c r="C256" s="237" t="s">
        <v>467</v>
      </c>
      <c r="D256" s="237" t="s">
        <v>149</v>
      </c>
      <c r="E256" s="238" t="s">
        <v>798</v>
      </c>
      <c r="F256" s="239" t="s">
        <v>799</v>
      </c>
      <c r="G256" s="240" t="s">
        <v>162</v>
      </c>
      <c r="H256" s="241">
        <v>74.099999999999994</v>
      </c>
      <c r="I256" s="242"/>
      <c r="J256" s="243">
        <f>ROUND(I256*H256,2)</f>
        <v>0</v>
      </c>
      <c r="K256" s="244"/>
      <c r="L256" s="45"/>
      <c r="M256" s="245" t="s">
        <v>1</v>
      </c>
      <c r="N256" s="246" t="s">
        <v>43</v>
      </c>
      <c r="O256" s="92"/>
      <c r="P256" s="247">
        <f>O256*H256</f>
        <v>0</v>
      </c>
      <c r="Q256" s="247">
        <v>0</v>
      </c>
      <c r="R256" s="247">
        <f>Q256*H256</f>
        <v>0</v>
      </c>
      <c r="S256" s="247">
        <v>0</v>
      </c>
      <c r="T256" s="248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9" t="s">
        <v>229</v>
      </c>
      <c r="AT256" s="249" t="s">
        <v>149</v>
      </c>
      <c r="AU256" s="249" t="s">
        <v>88</v>
      </c>
      <c r="AY256" s="18" t="s">
        <v>146</v>
      </c>
      <c r="BE256" s="250">
        <f>IF(N256="základní",J256,0)</f>
        <v>0</v>
      </c>
      <c r="BF256" s="250">
        <f>IF(N256="snížená",J256,0)</f>
        <v>0</v>
      </c>
      <c r="BG256" s="250">
        <f>IF(N256="zákl. přenesená",J256,0)</f>
        <v>0</v>
      </c>
      <c r="BH256" s="250">
        <f>IF(N256="sníž. přenesená",J256,0)</f>
        <v>0</v>
      </c>
      <c r="BI256" s="250">
        <f>IF(N256="nulová",J256,0)</f>
        <v>0</v>
      </c>
      <c r="BJ256" s="18" t="s">
        <v>86</v>
      </c>
      <c r="BK256" s="250">
        <f>ROUND(I256*H256,2)</f>
        <v>0</v>
      </c>
      <c r="BL256" s="18" t="s">
        <v>229</v>
      </c>
      <c r="BM256" s="249" t="s">
        <v>800</v>
      </c>
    </row>
    <row r="257" s="2" customFormat="1" ht="21.75" customHeight="1">
      <c r="A257" s="39"/>
      <c r="B257" s="40"/>
      <c r="C257" s="237" t="s">
        <v>472</v>
      </c>
      <c r="D257" s="237" t="s">
        <v>149</v>
      </c>
      <c r="E257" s="238" t="s">
        <v>801</v>
      </c>
      <c r="F257" s="239" t="s">
        <v>802</v>
      </c>
      <c r="G257" s="240" t="s">
        <v>162</v>
      </c>
      <c r="H257" s="241">
        <v>74.099999999999994</v>
      </c>
      <c r="I257" s="242"/>
      <c r="J257" s="243">
        <f>ROUND(I257*H257,2)</f>
        <v>0</v>
      </c>
      <c r="K257" s="244"/>
      <c r="L257" s="45"/>
      <c r="M257" s="245" t="s">
        <v>1</v>
      </c>
      <c r="N257" s="246" t="s">
        <v>43</v>
      </c>
      <c r="O257" s="92"/>
      <c r="P257" s="247">
        <f>O257*H257</f>
        <v>0</v>
      </c>
      <c r="Q257" s="247">
        <v>0</v>
      </c>
      <c r="R257" s="247">
        <f>Q257*H257</f>
        <v>0</v>
      </c>
      <c r="S257" s="247">
        <v>0</v>
      </c>
      <c r="T257" s="248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9" t="s">
        <v>229</v>
      </c>
      <c r="AT257" s="249" t="s">
        <v>149</v>
      </c>
      <c r="AU257" s="249" t="s">
        <v>88</v>
      </c>
      <c r="AY257" s="18" t="s">
        <v>146</v>
      </c>
      <c r="BE257" s="250">
        <f>IF(N257="základní",J257,0)</f>
        <v>0</v>
      </c>
      <c r="BF257" s="250">
        <f>IF(N257="snížená",J257,0)</f>
        <v>0</v>
      </c>
      <c r="BG257" s="250">
        <f>IF(N257="zákl. přenesená",J257,0)</f>
        <v>0</v>
      </c>
      <c r="BH257" s="250">
        <f>IF(N257="sníž. přenesená",J257,0)</f>
        <v>0</v>
      </c>
      <c r="BI257" s="250">
        <f>IF(N257="nulová",J257,0)</f>
        <v>0</v>
      </c>
      <c r="BJ257" s="18" t="s">
        <v>86</v>
      </c>
      <c r="BK257" s="250">
        <f>ROUND(I257*H257,2)</f>
        <v>0</v>
      </c>
      <c r="BL257" s="18" t="s">
        <v>229</v>
      </c>
      <c r="BM257" s="249" t="s">
        <v>803</v>
      </c>
    </row>
    <row r="258" s="12" customFormat="1" ht="25.92" customHeight="1">
      <c r="A258" s="12"/>
      <c r="B258" s="221"/>
      <c r="C258" s="222"/>
      <c r="D258" s="223" t="s">
        <v>77</v>
      </c>
      <c r="E258" s="224" t="s">
        <v>804</v>
      </c>
      <c r="F258" s="224" t="s">
        <v>805</v>
      </c>
      <c r="G258" s="222"/>
      <c r="H258" s="222"/>
      <c r="I258" s="225"/>
      <c r="J258" s="226">
        <f>BK258</f>
        <v>0</v>
      </c>
      <c r="K258" s="222"/>
      <c r="L258" s="227"/>
      <c r="M258" s="228"/>
      <c r="N258" s="229"/>
      <c r="O258" s="229"/>
      <c r="P258" s="230">
        <f>P259</f>
        <v>0</v>
      </c>
      <c r="Q258" s="229"/>
      <c r="R258" s="230">
        <f>R259</f>
        <v>0</v>
      </c>
      <c r="S258" s="229"/>
      <c r="T258" s="231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32" t="s">
        <v>153</v>
      </c>
      <c r="AT258" s="233" t="s">
        <v>77</v>
      </c>
      <c r="AU258" s="233" t="s">
        <v>78</v>
      </c>
      <c r="AY258" s="232" t="s">
        <v>146</v>
      </c>
      <c r="BK258" s="234">
        <f>BK259</f>
        <v>0</v>
      </c>
    </row>
    <row r="259" s="2" customFormat="1" ht="16.5" customHeight="1">
      <c r="A259" s="39"/>
      <c r="B259" s="40"/>
      <c r="C259" s="237" t="s">
        <v>476</v>
      </c>
      <c r="D259" s="237" t="s">
        <v>149</v>
      </c>
      <c r="E259" s="238" t="s">
        <v>806</v>
      </c>
      <c r="F259" s="239" t="s">
        <v>805</v>
      </c>
      <c r="G259" s="240" t="s">
        <v>1</v>
      </c>
      <c r="H259" s="241">
        <v>1</v>
      </c>
      <c r="I259" s="242"/>
      <c r="J259" s="243">
        <f>ROUND(I259*H259,2)</f>
        <v>0</v>
      </c>
      <c r="K259" s="244"/>
      <c r="L259" s="45"/>
      <c r="M259" s="307" t="s">
        <v>1</v>
      </c>
      <c r="N259" s="308" t="s">
        <v>43</v>
      </c>
      <c r="O259" s="309"/>
      <c r="P259" s="310">
        <f>O259*H259</f>
        <v>0</v>
      </c>
      <c r="Q259" s="310">
        <v>0</v>
      </c>
      <c r="R259" s="310">
        <f>Q259*H259</f>
        <v>0</v>
      </c>
      <c r="S259" s="310">
        <v>0</v>
      </c>
      <c r="T259" s="31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9" t="s">
        <v>807</v>
      </c>
      <c r="AT259" s="249" t="s">
        <v>149</v>
      </c>
      <c r="AU259" s="249" t="s">
        <v>86</v>
      </c>
      <c r="AY259" s="18" t="s">
        <v>146</v>
      </c>
      <c r="BE259" s="250">
        <f>IF(N259="základní",J259,0)</f>
        <v>0</v>
      </c>
      <c r="BF259" s="250">
        <f>IF(N259="snížená",J259,0)</f>
        <v>0</v>
      </c>
      <c r="BG259" s="250">
        <f>IF(N259="zákl. přenesená",J259,0)</f>
        <v>0</v>
      </c>
      <c r="BH259" s="250">
        <f>IF(N259="sníž. přenesená",J259,0)</f>
        <v>0</v>
      </c>
      <c r="BI259" s="250">
        <f>IF(N259="nulová",J259,0)</f>
        <v>0</v>
      </c>
      <c r="BJ259" s="18" t="s">
        <v>86</v>
      </c>
      <c r="BK259" s="250">
        <f>ROUND(I259*H259,2)</f>
        <v>0</v>
      </c>
      <c r="BL259" s="18" t="s">
        <v>807</v>
      </c>
      <c r="BM259" s="249" t="s">
        <v>808</v>
      </c>
    </row>
    <row r="260" s="2" customFormat="1" ht="6.96" customHeight="1">
      <c r="A260" s="39"/>
      <c r="B260" s="67"/>
      <c r="C260" s="68"/>
      <c r="D260" s="68"/>
      <c r="E260" s="68"/>
      <c r="F260" s="68"/>
      <c r="G260" s="68"/>
      <c r="H260" s="68"/>
      <c r="I260" s="184"/>
      <c r="J260" s="68"/>
      <c r="K260" s="68"/>
      <c r="L260" s="45"/>
      <c r="M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</row>
  </sheetData>
  <sheetProtection sheet="1" autoFilter="0" formatColumns="0" formatRows="0" objects="1" scenarios="1" spinCount="100000" saltValue="gZwBlBdV2HWbkQICp06H/z7PYXrhXR+bjSd+S4JU96lUt5G+anedUstWtmjqFiFRkRQwNEqFZwRMrR2AM2KiUw==" hashValue="NoJwr42tWUbqGG4Jnow/PyatEuEkxRbeVMQRVeOUWWF9vW+wN1IcTR9RUemwJU1CI6Z6NT5BD6RaK/I2cVuGYQ==" algorithmName="SHA-512" password="CC35"/>
  <autoFilter ref="C128:K259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107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Zvoleněves ON - oprava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108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809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24. 6. 2020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ROUND(J134,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ROUND((SUM(BE134:BE257)),  2)</f>
        <v>0</v>
      </c>
      <c r="G33" s="39"/>
      <c r="H33" s="39"/>
      <c r="I33" s="163">
        <v>0.20999999999999999</v>
      </c>
      <c r="J33" s="162">
        <f>ROUND(((SUM(BE134:BE257))*I33),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62">
        <f>ROUND((SUM(BF134:BF257)),  2)</f>
        <v>0</v>
      </c>
      <c r="G34" s="39"/>
      <c r="H34" s="39"/>
      <c r="I34" s="163">
        <v>0.14999999999999999</v>
      </c>
      <c r="J34" s="162">
        <f>ROUND(((SUM(BF134:BF257))*I34),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ROUND((SUM(BG134:BG257)),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ROUND((SUM(BH134:BH257)),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ROUND((SUM(BI134:BI257)),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Zvoleněves ON - oprava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SO.03 - Oprava čekárny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Zvoleněves</v>
      </c>
      <c r="G89" s="41"/>
      <c r="H89" s="41"/>
      <c r="I89" s="148" t="s">
        <v>22</v>
      </c>
      <c r="J89" s="80" t="str">
        <f>IF(J12="","",J12)</f>
        <v>24. 6. 2020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148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111</v>
      </c>
      <c r="D94" s="190"/>
      <c r="E94" s="190"/>
      <c r="F94" s="190"/>
      <c r="G94" s="190"/>
      <c r="H94" s="190"/>
      <c r="I94" s="191"/>
      <c r="J94" s="192" t="s">
        <v>112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145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4"/>
      <c r="C97" s="195"/>
      <c r="D97" s="196" t="s">
        <v>115</v>
      </c>
      <c r="E97" s="197"/>
      <c r="F97" s="197"/>
      <c r="G97" s="197"/>
      <c r="H97" s="197"/>
      <c r="I97" s="198"/>
      <c r="J97" s="199">
        <f>J135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117</v>
      </c>
      <c r="E98" s="204"/>
      <c r="F98" s="204"/>
      <c r="G98" s="204"/>
      <c r="H98" s="204"/>
      <c r="I98" s="205"/>
      <c r="J98" s="206">
        <f>J136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578</v>
      </c>
      <c r="E99" s="204"/>
      <c r="F99" s="204"/>
      <c r="G99" s="204"/>
      <c r="H99" s="204"/>
      <c r="I99" s="205"/>
      <c r="J99" s="206">
        <f>J153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120</v>
      </c>
      <c r="E100" s="204"/>
      <c r="F100" s="204"/>
      <c r="G100" s="204"/>
      <c r="H100" s="204"/>
      <c r="I100" s="205"/>
      <c r="J100" s="206">
        <f>J163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121</v>
      </c>
      <c r="E101" s="204"/>
      <c r="F101" s="204"/>
      <c r="G101" s="204"/>
      <c r="H101" s="204"/>
      <c r="I101" s="205"/>
      <c r="J101" s="206">
        <f>J173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4"/>
      <c r="C102" s="195"/>
      <c r="D102" s="196" t="s">
        <v>122</v>
      </c>
      <c r="E102" s="197"/>
      <c r="F102" s="197"/>
      <c r="G102" s="197"/>
      <c r="H102" s="197"/>
      <c r="I102" s="198"/>
      <c r="J102" s="199">
        <f>J175</f>
        <v>0</v>
      </c>
      <c r="K102" s="195"/>
      <c r="L102" s="20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1"/>
      <c r="C103" s="202"/>
      <c r="D103" s="203" t="s">
        <v>810</v>
      </c>
      <c r="E103" s="204"/>
      <c r="F103" s="204"/>
      <c r="G103" s="204"/>
      <c r="H103" s="204"/>
      <c r="I103" s="205"/>
      <c r="J103" s="206">
        <f>J176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811</v>
      </c>
      <c r="E104" s="204"/>
      <c r="F104" s="204"/>
      <c r="G104" s="204"/>
      <c r="H104" s="204"/>
      <c r="I104" s="205"/>
      <c r="J104" s="206">
        <f>J180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812</v>
      </c>
      <c r="E105" s="204"/>
      <c r="F105" s="204"/>
      <c r="G105" s="204"/>
      <c r="H105" s="204"/>
      <c r="I105" s="205"/>
      <c r="J105" s="206">
        <f>J188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813</v>
      </c>
      <c r="E106" s="204"/>
      <c r="F106" s="204"/>
      <c r="G106" s="204"/>
      <c r="H106" s="204"/>
      <c r="I106" s="205"/>
      <c r="J106" s="206">
        <f>J193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581</v>
      </c>
      <c r="E107" s="204"/>
      <c r="F107" s="204"/>
      <c r="G107" s="204"/>
      <c r="H107" s="204"/>
      <c r="I107" s="205"/>
      <c r="J107" s="206">
        <f>J195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814</v>
      </c>
      <c r="E108" s="204"/>
      <c r="F108" s="204"/>
      <c r="G108" s="204"/>
      <c r="H108" s="204"/>
      <c r="I108" s="205"/>
      <c r="J108" s="206">
        <f>J198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127</v>
      </c>
      <c r="E109" s="204"/>
      <c r="F109" s="204"/>
      <c r="G109" s="204"/>
      <c r="H109" s="204"/>
      <c r="I109" s="205"/>
      <c r="J109" s="206">
        <f>J205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815</v>
      </c>
      <c r="E110" s="204"/>
      <c r="F110" s="204"/>
      <c r="G110" s="204"/>
      <c r="H110" s="204"/>
      <c r="I110" s="205"/>
      <c r="J110" s="206">
        <f>J208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816</v>
      </c>
      <c r="E111" s="204"/>
      <c r="F111" s="204"/>
      <c r="G111" s="204"/>
      <c r="H111" s="204"/>
      <c r="I111" s="205"/>
      <c r="J111" s="206">
        <f>J222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1"/>
      <c r="C112" s="202"/>
      <c r="D112" s="203" t="s">
        <v>129</v>
      </c>
      <c r="E112" s="204"/>
      <c r="F112" s="204"/>
      <c r="G112" s="204"/>
      <c r="H112" s="204"/>
      <c r="I112" s="205"/>
      <c r="J112" s="206">
        <f>J228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1"/>
      <c r="C113" s="202"/>
      <c r="D113" s="203" t="s">
        <v>817</v>
      </c>
      <c r="E113" s="204"/>
      <c r="F113" s="204"/>
      <c r="G113" s="204"/>
      <c r="H113" s="204"/>
      <c r="I113" s="205"/>
      <c r="J113" s="206">
        <f>J239</f>
        <v>0</v>
      </c>
      <c r="K113" s="20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94"/>
      <c r="C114" s="195"/>
      <c r="D114" s="196" t="s">
        <v>130</v>
      </c>
      <c r="E114" s="197"/>
      <c r="F114" s="197"/>
      <c r="G114" s="197"/>
      <c r="H114" s="197"/>
      <c r="I114" s="198"/>
      <c r="J114" s="199">
        <f>J251</f>
        <v>0</v>
      </c>
      <c r="K114" s="195"/>
      <c r="L114" s="200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184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187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131</v>
      </c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8" t="str">
        <f>E7</f>
        <v>Zvoleněves ON - oprava</v>
      </c>
      <c r="F124" s="33"/>
      <c r="G124" s="33"/>
      <c r="H124" s="33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108</v>
      </c>
      <c r="D125" s="41"/>
      <c r="E125" s="41"/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>SO.03 - Oprava čekárny</v>
      </c>
      <c r="F126" s="41"/>
      <c r="G126" s="41"/>
      <c r="H126" s="41"/>
      <c r="I126" s="145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F12</f>
        <v>Zvoleněves</v>
      </c>
      <c r="G128" s="41"/>
      <c r="H128" s="41"/>
      <c r="I128" s="148" t="s">
        <v>22</v>
      </c>
      <c r="J128" s="80" t="str">
        <f>IF(J12="","",J12)</f>
        <v>24. 6. 2020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145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24</v>
      </c>
      <c r="D130" s="41"/>
      <c r="E130" s="41"/>
      <c r="F130" s="28" t="str">
        <f>E15</f>
        <v>Správa železnic, státní organizace</v>
      </c>
      <c r="G130" s="41"/>
      <c r="H130" s="41"/>
      <c r="I130" s="148" t="s">
        <v>32</v>
      </c>
      <c r="J130" s="37" t="str">
        <f>E21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30</v>
      </c>
      <c r="D131" s="41"/>
      <c r="E131" s="41"/>
      <c r="F131" s="28" t="str">
        <f>IF(E18="","",E18)</f>
        <v>Vyplň údaj</v>
      </c>
      <c r="G131" s="41"/>
      <c r="H131" s="41"/>
      <c r="I131" s="148" t="s">
        <v>35</v>
      </c>
      <c r="J131" s="37" t="str">
        <f>E24</f>
        <v>L. Malý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145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08"/>
      <c r="B133" s="209"/>
      <c r="C133" s="210" t="s">
        <v>132</v>
      </c>
      <c r="D133" s="211" t="s">
        <v>63</v>
      </c>
      <c r="E133" s="211" t="s">
        <v>59</v>
      </c>
      <c r="F133" s="211" t="s">
        <v>60</v>
      </c>
      <c r="G133" s="211" t="s">
        <v>133</v>
      </c>
      <c r="H133" s="211" t="s">
        <v>134</v>
      </c>
      <c r="I133" s="212" t="s">
        <v>135</v>
      </c>
      <c r="J133" s="213" t="s">
        <v>112</v>
      </c>
      <c r="K133" s="214" t="s">
        <v>136</v>
      </c>
      <c r="L133" s="215"/>
      <c r="M133" s="101" t="s">
        <v>1</v>
      </c>
      <c r="N133" s="102" t="s">
        <v>42</v>
      </c>
      <c r="O133" s="102" t="s">
        <v>137</v>
      </c>
      <c r="P133" s="102" t="s">
        <v>138</v>
      </c>
      <c r="Q133" s="102" t="s">
        <v>139</v>
      </c>
      <c r="R133" s="102" t="s">
        <v>140</v>
      </c>
      <c r="S133" s="102" t="s">
        <v>141</v>
      </c>
      <c r="T133" s="103" t="s">
        <v>142</v>
      </c>
      <c r="U133" s="208"/>
      <c r="V133" s="208"/>
      <c r="W133" s="208"/>
      <c r="X133" s="208"/>
      <c r="Y133" s="208"/>
      <c r="Z133" s="208"/>
      <c r="AA133" s="208"/>
      <c r="AB133" s="208"/>
      <c r="AC133" s="208"/>
      <c r="AD133" s="208"/>
      <c r="AE133" s="208"/>
    </row>
    <row r="134" s="2" customFormat="1" ht="22.8" customHeight="1">
      <c r="A134" s="39"/>
      <c r="B134" s="40"/>
      <c r="C134" s="108" t="s">
        <v>143</v>
      </c>
      <c r="D134" s="41"/>
      <c r="E134" s="41"/>
      <c r="F134" s="41"/>
      <c r="G134" s="41"/>
      <c r="H134" s="41"/>
      <c r="I134" s="145"/>
      <c r="J134" s="216">
        <f>BK134</f>
        <v>0</v>
      </c>
      <c r="K134" s="41"/>
      <c r="L134" s="45"/>
      <c r="M134" s="104"/>
      <c r="N134" s="217"/>
      <c r="O134" s="105"/>
      <c r="P134" s="218">
        <f>P135+P175+P251</f>
        <v>0</v>
      </c>
      <c r="Q134" s="105"/>
      <c r="R134" s="218">
        <f>R135+R175+R251</f>
        <v>9.8811180299999997</v>
      </c>
      <c r="S134" s="105"/>
      <c r="T134" s="219">
        <f>T135+T175+T251</f>
        <v>10.041719199999999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77</v>
      </c>
      <c r="AU134" s="18" t="s">
        <v>114</v>
      </c>
      <c r="BK134" s="220">
        <f>BK135+BK175+BK251</f>
        <v>0</v>
      </c>
    </row>
    <row r="135" s="12" customFormat="1" ht="25.92" customHeight="1">
      <c r="A135" s="12"/>
      <c r="B135" s="221"/>
      <c r="C135" s="222"/>
      <c r="D135" s="223" t="s">
        <v>77</v>
      </c>
      <c r="E135" s="224" t="s">
        <v>144</v>
      </c>
      <c r="F135" s="224" t="s">
        <v>145</v>
      </c>
      <c r="G135" s="222"/>
      <c r="H135" s="222"/>
      <c r="I135" s="225"/>
      <c r="J135" s="226">
        <f>BK135</f>
        <v>0</v>
      </c>
      <c r="K135" s="222"/>
      <c r="L135" s="227"/>
      <c r="M135" s="228"/>
      <c r="N135" s="229"/>
      <c r="O135" s="229"/>
      <c r="P135" s="230">
        <f>P136+P153+P163+P173</f>
        <v>0</v>
      </c>
      <c r="Q135" s="229"/>
      <c r="R135" s="230">
        <f>R136+R153+R163+R173</f>
        <v>9.6365779299999996</v>
      </c>
      <c r="S135" s="229"/>
      <c r="T135" s="231">
        <f>T136+T153+T163+T173</f>
        <v>9.6773999999999987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2" t="s">
        <v>86</v>
      </c>
      <c r="AT135" s="233" t="s">
        <v>77</v>
      </c>
      <c r="AU135" s="233" t="s">
        <v>78</v>
      </c>
      <c r="AY135" s="232" t="s">
        <v>146</v>
      </c>
      <c r="BK135" s="234">
        <f>BK136+BK153+BK163+BK173</f>
        <v>0</v>
      </c>
    </row>
    <row r="136" s="12" customFormat="1" ht="22.8" customHeight="1">
      <c r="A136" s="12"/>
      <c r="B136" s="221"/>
      <c r="C136" s="222"/>
      <c r="D136" s="223" t="s">
        <v>77</v>
      </c>
      <c r="E136" s="235" t="s">
        <v>158</v>
      </c>
      <c r="F136" s="235" t="s">
        <v>159</v>
      </c>
      <c r="G136" s="222"/>
      <c r="H136" s="222"/>
      <c r="I136" s="225"/>
      <c r="J136" s="236">
        <f>BK136</f>
        <v>0</v>
      </c>
      <c r="K136" s="222"/>
      <c r="L136" s="227"/>
      <c r="M136" s="228"/>
      <c r="N136" s="229"/>
      <c r="O136" s="229"/>
      <c r="P136" s="230">
        <f>SUM(P137:P152)</f>
        <v>0</v>
      </c>
      <c r="Q136" s="229"/>
      <c r="R136" s="230">
        <f>SUM(R137:R152)</f>
        <v>9.6365779299999996</v>
      </c>
      <c r="S136" s="229"/>
      <c r="T136" s="231">
        <f>SUM(T137:T152)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2" t="s">
        <v>86</v>
      </c>
      <c r="AT136" s="233" t="s">
        <v>77</v>
      </c>
      <c r="AU136" s="233" t="s">
        <v>86</v>
      </c>
      <c r="AY136" s="232" t="s">
        <v>146</v>
      </c>
      <c r="BK136" s="234">
        <f>SUM(BK137:BK152)</f>
        <v>0</v>
      </c>
    </row>
    <row r="137" s="2" customFormat="1" ht="21.75" customHeight="1">
      <c r="A137" s="39"/>
      <c r="B137" s="40"/>
      <c r="C137" s="237" t="s">
        <v>86</v>
      </c>
      <c r="D137" s="237" t="s">
        <v>149</v>
      </c>
      <c r="E137" s="238" t="s">
        <v>818</v>
      </c>
      <c r="F137" s="239" t="s">
        <v>819</v>
      </c>
      <c r="G137" s="240" t="s">
        <v>162</v>
      </c>
      <c r="H137" s="241">
        <v>56.32</v>
      </c>
      <c r="I137" s="242"/>
      <c r="J137" s="243">
        <f>ROUND(I137*H137,2)</f>
        <v>0</v>
      </c>
      <c r="K137" s="244"/>
      <c r="L137" s="45"/>
      <c r="M137" s="245" t="s">
        <v>1</v>
      </c>
      <c r="N137" s="246" t="s">
        <v>43</v>
      </c>
      <c r="O137" s="92"/>
      <c r="P137" s="247">
        <f>O137*H137</f>
        <v>0</v>
      </c>
      <c r="Q137" s="247">
        <v>0</v>
      </c>
      <c r="R137" s="247">
        <f>Q137*H137</f>
        <v>0</v>
      </c>
      <c r="S137" s="247">
        <v>0</v>
      </c>
      <c r="T137" s="24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9" t="s">
        <v>153</v>
      </c>
      <c r="AT137" s="249" t="s">
        <v>149</v>
      </c>
      <c r="AU137" s="249" t="s">
        <v>88</v>
      </c>
      <c r="AY137" s="18" t="s">
        <v>146</v>
      </c>
      <c r="BE137" s="250">
        <f>IF(N137="základní",J137,0)</f>
        <v>0</v>
      </c>
      <c r="BF137" s="250">
        <f>IF(N137="snížená",J137,0)</f>
        <v>0</v>
      </c>
      <c r="BG137" s="250">
        <f>IF(N137="zákl. přenesená",J137,0)</f>
        <v>0</v>
      </c>
      <c r="BH137" s="250">
        <f>IF(N137="sníž. přenesená",J137,0)</f>
        <v>0</v>
      </c>
      <c r="BI137" s="250">
        <f>IF(N137="nulová",J137,0)</f>
        <v>0</v>
      </c>
      <c r="BJ137" s="18" t="s">
        <v>86</v>
      </c>
      <c r="BK137" s="250">
        <f>ROUND(I137*H137,2)</f>
        <v>0</v>
      </c>
      <c r="BL137" s="18" t="s">
        <v>153</v>
      </c>
      <c r="BM137" s="249" t="s">
        <v>820</v>
      </c>
    </row>
    <row r="138" s="13" customFormat="1">
      <c r="A138" s="13"/>
      <c r="B138" s="251"/>
      <c r="C138" s="252"/>
      <c r="D138" s="253" t="s">
        <v>174</v>
      </c>
      <c r="E138" s="254" t="s">
        <v>1</v>
      </c>
      <c r="F138" s="255" t="s">
        <v>821</v>
      </c>
      <c r="G138" s="252"/>
      <c r="H138" s="256">
        <v>56.32</v>
      </c>
      <c r="I138" s="257"/>
      <c r="J138" s="252"/>
      <c r="K138" s="252"/>
      <c r="L138" s="258"/>
      <c r="M138" s="259"/>
      <c r="N138" s="260"/>
      <c r="O138" s="260"/>
      <c r="P138" s="260"/>
      <c r="Q138" s="260"/>
      <c r="R138" s="260"/>
      <c r="S138" s="260"/>
      <c r="T138" s="26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2" t="s">
        <v>174</v>
      </c>
      <c r="AU138" s="262" t="s">
        <v>88</v>
      </c>
      <c r="AV138" s="13" t="s">
        <v>88</v>
      </c>
      <c r="AW138" s="13" t="s">
        <v>34</v>
      </c>
      <c r="AX138" s="13" t="s">
        <v>86</v>
      </c>
      <c r="AY138" s="262" t="s">
        <v>146</v>
      </c>
    </row>
    <row r="139" s="2" customFormat="1" ht="21.75" customHeight="1">
      <c r="A139" s="39"/>
      <c r="B139" s="40"/>
      <c r="C139" s="237" t="s">
        <v>88</v>
      </c>
      <c r="D139" s="237" t="s">
        <v>149</v>
      </c>
      <c r="E139" s="238" t="s">
        <v>822</v>
      </c>
      <c r="F139" s="239" t="s">
        <v>823</v>
      </c>
      <c r="G139" s="240" t="s">
        <v>162</v>
      </c>
      <c r="H139" s="241">
        <v>56.32</v>
      </c>
      <c r="I139" s="242"/>
      <c r="J139" s="243">
        <f>ROUND(I139*H139,2)</f>
        <v>0</v>
      </c>
      <c r="K139" s="244"/>
      <c r="L139" s="45"/>
      <c r="M139" s="245" t="s">
        <v>1</v>
      </c>
      <c r="N139" s="246" t="s">
        <v>43</v>
      </c>
      <c r="O139" s="92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153</v>
      </c>
      <c r="AT139" s="249" t="s">
        <v>149</v>
      </c>
      <c r="AU139" s="249" t="s">
        <v>88</v>
      </c>
      <c r="AY139" s="18" t="s">
        <v>146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8" t="s">
        <v>86</v>
      </c>
      <c r="BK139" s="250">
        <f>ROUND(I139*H139,2)</f>
        <v>0</v>
      </c>
      <c r="BL139" s="18" t="s">
        <v>153</v>
      </c>
      <c r="BM139" s="249" t="s">
        <v>824</v>
      </c>
    </row>
    <row r="140" s="2" customFormat="1" ht="21.75" customHeight="1">
      <c r="A140" s="39"/>
      <c r="B140" s="40"/>
      <c r="C140" s="237" t="s">
        <v>147</v>
      </c>
      <c r="D140" s="237" t="s">
        <v>149</v>
      </c>
      <c r="E140" s="238" t="s">
        <v>825</v>
      </c>
      <c r="F140" s="239" t="s">
        <v>826</v>
      </c>
      <c r="G140" s="240" t="s">
        <v>162</v>
      </c>
      <c r="H140" s="241">
        <v>56.299999999999997</v>
      </c>
      <c r="I140" s="242"/>
      <c r="J140" s="243">
        <f>ROUND(I140*H140,2)</f>
        <v>0</v>
      </c>
      <c r="K140" s="244"/>
      <c r="L140" s="45"/>
      <c r="M140" s="245" t="s">
        <v>1</v>
      </c>
      <c r="N140" s="246" t="s">
        <v>43</v>
      </c>
      <c r="O140" s="92"/>
      <c r="P140" s="247">
        <f>O140*H140</f>
        <v>0</v>
      </c>
      <c r="Q140" s="247">
        <v>0</v>
      </c>
      <c r="R140" s="247">
        <f>Q140*H140</f>
        <v>0</v>
      </c>
      <c r="S140" s="247">
        <v>0</v>
      </c>
      <c r="T140" s="24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9" t="s">
        <v>153</v>
      </c>
      <c r="AT140" s="249" t="s">
        <v>149</v>
      </c>
      <c r="AU140" s="249" t="s">
        <v>88</v>
      </c>
      <c r="AY140" s="18" t="s">
        <v>146</v>
      </c>
      <c r="BE140" s="250">
        <f>IF(N140="základní",J140,0)</f>
        <v>0</v>
      </c>
      <c r="BF140" s="250">
        <f>IF(N140="snížená",J140,0)</f>
        <v>0</v>
      </c>
      <c r="BG140" s="250">
        <f>IF(N140="zákl. přenesená",J140,0)</f>
        <v>0</v>
      </c>
      <c r="BH140" s="250">
        <f>IF(N140="sníž. přenesená",J140,0)</f>
        <v>0</v>
      </c>
      <c r="BI140" s="250">
        <f>IF(N140="nulová",J140,0)</f>
        <v>0</v>
      </c>
      <c r="BJ140" s="18" t="s">
        <v>86</v>
      </c>
      <c r="BK140" s="250">
        <f>ROUND(I140*H140,2)</f>
        <v>0</v>
      </c>
      <c r="BL140" s="18" t="s">
        <v>153</v>
      </c>
      <c r="BM140" s="249" t="s">
        <v>827</v>
      </c>
    </row>
    <row r="141" s="2" customFormat="1" ht="21.75" customHeight="1">
      <c r="A141" s="39"/>
      <c r="B141" s="40"/>
      <c r="C141" s="237" t="s">
        <v>153</v>
      </c>
      <c r="D141" s="237" t="s">
        <v>149</v>
      </c>
      <c r="E141" s="238" t="s">
        <v>828</v>
      </c>
      <c r="F141" s="239" t="s">
        <v>829</v>
      </c>
      <c r="G141" s="240" t="s">
        <v>162</v>
      </c>
      <c r="H141" s="241">
        <v>38.719999999999999</v>
      </c>
      <c r="I141" s="242"/>
      <c r="J141" s="243">
        <f>ROUND(I141*H141,2)</f>
        <v>0</v>
      </c>
      <c r="K141" s="244"/>
      <c r="L141" s="45"/>
      <c r="M141" s="245" t="s">
        <v>1</v>
      </c>
      <c r="N141" s="246" t="s">
        <v>43</v>
      </c>
      <c r="O141" s="92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153</v>
      </c>
      <c r="AT141" s="249" t="s">
        <v>149</v>
      </c>
      <c r="AU141" s="249" t="s">
        <v>88</v>
      </c>
      <c r="AY141" s="18" t="s">
        <v>146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8" t="s">
        <v>86</v>
      </c>
      <c r="BK141" s="250">
        <f>ROUND(I141*H141,2)</f>
        <v>0</v>
      </c>
      <c r="BL141" s="18" t="s">
        <v>153</v>
      </c>
      <c r="BM141" s="249" t="s">
        <v>830</v>
      </c>
    </row>
    <row r="142" s="13" customFormat="1">
      <c r="A142" s="13"/>
      <c r="B142" s="251"/>
      <c r="C142" s="252"/>
      <c r="D142" s="253" t="s">
        <v>174</v>
      </c>
      <c r="E142" s="254" t="s">
        <v>1</v>
      </c>
      <c r="F142" s="255" t="s">
        <v>831</v>
      </c>
      <c r="G142" s="252"/>
      <c r="H142" s="256">
        <v>38.719999999999999</v>
      </c>
      <c r="I142" s="257"/>
      <c r="J142" s="252"/>
      <c r="K142" s="252"/>
      <c r="L142" s="258"/>
      <c r="M142" s="259"/>
      <c r="N142" s="260"/>
      <c r="O142" s="260"/>
      <c r="P142" s="260"/>
      <c r="Q142" s="260"/>
      <c r="R142" s="260"/>
      <c r="S142" s="260"/>
      <c r="T142" s="26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2" t="s">
        <v>174</v>
      </c>
      <c r="AU142" s="262" t="s">
        <v>88</v>
      </c>
      <c r="AV142" s="13" t="s">
        <v>88</v>
      </c>
      <c r="AW142" s="13" t="s">
        <v>34</v>
      </c>
      <c r="AX142" s="13" t="s">
        <v>86</v>
      </c>
      <c r="AY142" s="262" t="s">
        <v>146</v>
      </c>
    </row>
    <row r="143" s="2" customFormat="1" ht="21.75" customHeight="1">
      <c r="A143" s="39"/>
      <c r="B143" s="40"/>
      <c r="C143" s="237" t="s">
        <v>167</v>
      </c>
      <c r="D143" s="237" t="s">
        <v>149</v>
      </c>
      <c r="E143" s="238" t="s">
        <v>832</v>
      </c>
      <c r="F143" s="239" t="s">
        <v>833</v>
      </c>
      <c r="G143" s="240" t="s">
        <v>162</v>
      </c>
      <c r="H143" s="241">
        <v>17.600000000000001</v>
      </c>
      <c r="I143" s="242"/>
      <c r="J143" s="243">
        <f>ROUND(I143*H143,2)</f>
        <v>0</v>
      </c>
      <c r="K143" s="244"/>
      <c r="L143" s="45"/>
      <c r="M143" s="245" t="s">
        <v>1</v>
      </c>
      <c r="N143" s="246" t="s">
        <v>43</v>
      </c>
      <c r="O143" s="92"/>
      <c r="P143" s="247">
        <f>O143*H143</f>
        <v>0</v>
      </c>
      <c r="Q143" s="247">
        <v>0.034500000000000003</v>
      </c>
      <c r="R143" s="247">
        <f>Q143*H143</f>
        <v>0.60720000000000007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153</v>
      </c>
      <c r="AT143" s="249" t="s">
        <v>149</v>
      </c>
      <c r="AU143" s="249" t="s">
        <v>88</v>
      </c>
      <c r="AY143" s="18" t="s">
        <v>146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8" t="s">
        <v>86</v>
      </c>
      <c r="BK143" s="250">
        <f>ROUND(I143*H143,2)</f>
        <v>0</v>
      </c>
      <c r="BL143" s="18" t="s">
        <v>153</v>
      </c>
      <c r="BM143" s="249" t="s">
        <v>834</v>
      </c>
    </row>
    <row r="144" s="13" customFormat="1">
      <c r="A144" s="13"/>
      <c r="B144" s="251"/>
      <c r="C144" s="252"/>
      <c r="D144" s="253" t="s">
        <v>174</v>
      </c>
      <c r="E144" s="254" t="s">
        <v>1</v>
      </c>
      <c r="F144" s="255" t="s">
        <v>835</v>
      </c>
      <c r="G144" s="252"/>
      <c r="H144" s="256">
        <v>17.600000000000001</v>
      </c>
      <c r="I144" s="257"/>
      <c r="J144" s="252"/>
      <c r="K144" s="252"/>
      <c r="L144" s="258"/>
      <c r="M144" s="259"/>
      <c r="N144" s="260"/>
      <c r="O144" s="260"/>
      <c r="P144" s="260"/>
      <c r="Q144" s="260"/>
      <c r="R144" s="260"/>
      <c r="S144" s="260"/>
      <c r="T144" s="26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2" t="s">
        <v>174</v>
      </c>
      <c r="AU144" s="262" t="s">
        <v>88</v>
      </c>
      <c r="AV144" s="13" t="s">
        <v>88</v>
      </c>
      <c r="AW144" s="13" t="s">
        <v>34</v>
      </c>
      <c r="AX144" s="13" t="s">
        <v>86</v>
      </c>
      <c r="AY144" s="262" t="s">
        <v>146</v>
      </c>
    </row>
    <row r="145" s="2" customFormat="1" ht="21.75" customHeight="1">
      <c r="A145" s="39"/>
      <c r="B145" s="40"/>
      <c r="C145" s="237" t="s">
        <v>158</v>
      </c>
      <c r="D145" s="237" t="s">
        <v>149</v>
      </c>
      <c r="E145" s="238" t="s">
        <v>836</v>
      </c>
      <c r="F145" s="239" t="s">
        <v>837</v>
      </c>
      <c r="G145" s="240" t="s">
        <v>593</v>
      </c>
      <c r="H145" s="241">
        <v>1.9270000000000001</v>
      </c>
      <c r="I145" s="242"/>
      <c r="J145" s="243">
        <f>ROUND(I145*H145,2)</f>
        <v>0</v>
      </c>
      <c r="K145" s="244"/>
      <c r="L145" s="45"/>
      <c r="M145" s="245" t="s">
        <v>1</v>
      </c>
      <c r="N145" s="246" t="s">
        <v>43</v>
      </c>
      <c r="O145" s="92"/>
      <c r="P145" s="247">
        <f>O145*H145</f>
        <v>0</v>
      </c>
      <c r="Q145" s="247">
        <v>2.45329</v>
      </c>
      <c r="R145" s="247">
        <f>Q145*H145</f>
        <v>4.7274898299999997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153</v>
      </c>
      <c r="AT145" s="249" t="s">
        <v>149</v>
      </c>
      <c r="AU145" s="249" t="s">
        <v>88</v>
      </c>
      <c r="AY145" s="18" t="s">
        <v>146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8" t="s">
        <v>86</v>
      </c>
      <c r="BK145" s="250">
        <f>ROUND(I145*H145,2)</f>
        <v>0</v>
      </c>
      <c r="BL145" s="18" t="s">
        <v>153</v>
      </c>
      <c r="BM145" s="249" t="s">
        <v>838</v>
      </c>
    </row>
    <row r="146" s="13" customFormat="1">
      <c r="A146" s="13"/>
      <c r="B146" s="251"/>
      <c r="C146" s="252"/>
      <c r="D146" s="253" t="s">
        <v>174</v>
      </c>
      <c r="E146" s="254" t="s">
        <v>1</v>
      </c>
      <c r="F146" s="255" t="s">
        <v>839</v>
      </c>
      <c r="G146" s="252"/>
      <c r="H146" s="256">
        <v>1.9270000000000001</v>
      </c>
      <c r="I146" s="257"/>
      <c r="J146" s="252"/>
      <c r="K146" s="252"/>
      <c r="L146" s="258"/>
      <c r="M146" s="259"/>
      <c r="N146" s="260"/>
      <c r="O146" s="260"/>
      <c r="P146" s="260"/>
      <c r="Q146" s="260"/>
      <c r="R146" s="260"/>
      <c r="S146" s="260"/>
      <c r="T146" s="26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2" t="s">
        <v>174</v>
      </c>
      <c r="AU146" s="262" t="s">
        <v>88</v>
      </c>
      <c r="AV146" s="13" t="s">
        <v>88</v>
      </c>
      <c r="AW146" s="13" t="s">
        <v>34</v>
      </c>
      <c r="AX146" s="13" t="s">
        <v>86</v>
      </c>
      <c r="AY146" s="262" t="s">
        <v>146</v>
      </c>
    </row>
    <row r="147" s="2" customFormat="1" ht="21.75" customHeight="1">
      <c r="A147" s="39"/>
      <c r="B147" s="40"/>
      <c r="C147" s="237" t="s">
        <v>176</v>
      </c>
      <c r="D147" s="237" t="s">
        <v>149</v>
      </c>
      <c r="E147" s="238" t="s">
        <v>840</v>
      </c>
      <c r="F147" s="239" t="s">
        <v>841</v>
      </c>
      <c r="G147" s="240" t="s">
        <v>593</v>
      </c>
      <c r="H147" s="241">
        <v>1.9270000000000001</v>
      </c>
      <c r="I147" s="242"/>
      <c r="J147" s="243">
        <f>ROUND(I147*H147,2)</f>
        <v>0</v>
      </c>
      <c r="K147" s="244"/>
      <c r="L147" s="45"/>
      <c r="M147" s="245" t="s">
        <v>1</v>
      </c>
      <c r="N147" s="246" t="s">
        <v>43</v>
      </c>
      <c r="O147" s="92"/>
      <c r="P147" s="247">
        <f>O147*H147</f>
        <v>0</v>
      </c>
      <c r="Q147" s="247">
        <v>0</v>
      </c>
      <c r="R147" s="247">
        <f>Q147*H147</f>
        <v>0</v>
      </c>
      <c r="S147" s="247">
        <v>0</v>
      </c>
      <c r="T147" s="24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9" t="s">
        <v>153</v>
      </c>
      <c r="AT147" s="249" t="s">
        <v>149</v>
      </c>
      <c r="AU147" s="249" t="s">
        <v>88</v>
      </c>
      <c r="AY147" s="18" t="s">
        <v>146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8" t="s">
        <v>86</v>
      </c>
      <c r="BK147" s="250">
        <f>ROUND(I147*H147,2)</f>
        <v>0</v>
      </c>
      <c r="BL147" s="18" t="s">
        <v>153</v>
      </c>
      <c r="BM147" s="249" t="s">
        <v>842</v>
      </c>
    </row>
    <row r="148" s="2" customFormat="1" ht="16.5" customHeight="1">
      <c r="A148" s="39"/>
      <c r="B148" s="40"/>
      <c r="C148" s="237" t="s">
        <v>181</v>
      </c>
      <c r="D148" s="237" t="s">
        <v>149</v>
      </c>
      <c r="E148" s="238" t="s">
        <v>843</v>
      </c>
      <c r="F148" s="239" t="s">
        <v>844</v>
      </c>
      <c r="G148" s="240" t="s">
        <v>340</v>
      </c>
      <c r="H148" s="241">
        <v>0.13</v>
      </c>
      <c r="I148" s="242"/>
      <c r="J148" s="243">
        <f>ROUND(I148*H148,2)</f>
        <v>0</v>
      </c>
      <c r="K148" s="244"/>
      <c r="L148" s="45"/>
      <c r="M148" s="245" t="s">
        <v>1</v>
      </c>
      <c r="N148" s="246" t="s">
        <v>43</v>
      </c>
      <c r="O148" s="92"/>
      <c r="P148" s="247">
        <f>O148*H148</f>
        <v>0</v>
      </c>
      <c r="Q148" s="247">
        <v>1.06277</v>
      </c>
      <c r="R148" s="247">
        <f>Q148*H148</f>
        <v>0.13816010000000001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153</v>
      </c>
      <c r="AT148" s="249" t="s">
        <v>149</v>
      </c>
      <c r="AU148" s="249" t="s">
        <v>88</v>
      </c>
      <c r="AY148" s="18" t="s">
        <v>146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86</v>
      </c>
      <c r="BK148" s="250">
        <f>ROUND(I148*H148,2)</f>
        <v>0</v>
      </c>
      <c r="BL148" s="18" t="s">
        <v>153</v>
      </c>
      <c r="BM148" s="249" t="s">
        <v>845</v>
      </c>
    </row>
    <row r="149" s="2" customFormat="1" ht="21.75" customHeight="1">
      <c r="A149" s="39"/>
      <c r="B149" s="40"/>
      <c r="C149" s="237" t="s">
        <v>185</v>
      </c>
      <c r="D149" s="237" t="s">
        <v>149</v>
      </c>
      <c r="E149" s="238" t="s">
        <v>846</v>
      </c>
      <c r="F149" s="239" t="s">
        <v>847</v>
      </c>
      <c r="G149" s="240" t="s">
        <v>197</v>
      </c>
      <c r="H149" s="241">
        <v>17.600000000000001</v>
      </c>
      <c r="I149" s="242"/>
      <c r="J149" s="243">
        <f>ROUND(I149*H149,2)</f>
        <v>0</v>
      </c>
      <c r="K149" s="244"/>
      <c r="L149" s="45"/>
      <c r="M149" s="245" t="s">
        <v>1</v>
      </c>
      <c r="N149" s="246" t="s">
        <v>43</v>
      </c>
      <c r="O149" s="92"/>
      <c r="P149" s="247">
        <f>O149*H149</f>
        <v>0</v>
      </c>
      <c r="Q149" s="247">
        <v>8.0000000000000007E-05</v>
      </c>
      <c r="R149" s="247">
        <f>Q149*H149</f>
        <v>0.0014080000000000002</v>
      </c>
      <c r="S149" s="247">
        <v>0</v>
      </c>
      <c r="T149" s="24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153</v>
      </c>
      <c r="AT149" s="249" t="s">
        <v>149</v>
      </c>
      <c r="AU149" s="249" t="s">
        <v>88</v>
      </c>
      <c r="AY149" s="18" t="s">
        <v>146</v>
      </c>
      <c r="BE149" s="250">
        <f>IF(N149="základní",J149,0)</f>
        <v>0</v>
      </c>
      <c r="BF149" s="250">
        <f>IF(N149="snížená",J149,0)</f>
        <v>0</v>
      </c>
      <c r="BG149" s="250">
        <f>IF(N149="zákl. přenesená",J149,0)</f>
        <v>0</v>
      </c>
      <c r="BH149" s="250">
        <f>IF(N149="sníž. přenesená",J149,0)</f>
        <v>0</v>
      </c>
      <c r="BI149" s="250">
        <f>IF(N149="nulová",J149,0)</f>
        <v>0</v>
      </c>
      <c r="BJ149" s="18" t="s">
        <v>86</v>
      </c>
      <c r="BK149" s="250">
        <f>ROUND(I149*H149,2)</f>
        <v>0</v>
      </c>
      <c r="BL149" s="18" t="s">
        <v>153</v>
      </c>
      <c r="BM149" s="249" t="s">
        <v>848</v>
      </c>
    </row>
    <row r="150" s="13" customFormat="1">
      <c r="A150" s="13"/>
      <c r="B150" s="251"/>
      <c r="C150" s="252"/>
      <c r="D150" s="253" t="s">
        <v>174</v>
      </c>
      <c r="E150" s="254" t="s">
        <v>1</v>
      </c>
      <c r="F150" s="255" t="s">
        <v>849</v>
      </c>
      <c r="G150" s="252"/>
      <c r="H150" s="256">
        <v>17.600000000000001</v>
      </c>
      <c r="I150" s="257"/>
      <c r="J150" s="252"/>
      <c r="K150" s="252"/>
      <c r="L150" s="258"/>
      <c r="M150" s="259"/>
      <c r="N150" s="260"/>
      <c r="O150" s="260"/>
      <c r="P150" s="260"/>
      <c r="Q150" s="260"/>
      <c r="R150" s="260"/>
      <c r="S150" s="260"/>
      <c r="T150" s="26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2" t="s">
        <v>174</v>
      </c>
      <c r="AU150" s="262" t="s">
        <v>88</v>
      </c>
      <c r="AV150" s="13" t="s">
        <v>88</v>
      </c>
      <c r="AW150" s="13" t="s">
        <v>34</v>
      </c>
      <c r="AX150" s="13" t="s">
        <v>86</v>
      </c>
      <c r="AY150" s="262" t="s">
        <v>146</v>
      </c>
    </row>
    <row r="151" s="2" customFormat="1" ht="21.75" customHeight="1">
      <c r="A151" s="39"/>
      <c r="B151" s="40"/>
      <c r="C151" s="237" t="s">
        <v>14</v>
      </c>
      <c r="D151" s="237" t="s">
        <v>149</v>
      </c>
      <c r="E151" s="238" t="s">
        <v>850</v>
      </c>
      <c r="F151" s="239" t="s">
        <v>851</v>
      </c>
      <c r="G151" s="240" t="s">
        <v>593</v>
      </c>
      <c r="H151" s="241">
        <v>1.9270000000000001</v>
      </c>
      <c r="I151" s="242"/>
      <c r="J151" s="243">
        <f>ROUND(I151*H151,2)</f>
        <v>0</v>
      </c>
      <c r="K151" s="244"/>
      <c r="L151" s="45"/>
      <c r="M151" s="245" t="s">
        <v>1</v>
      </c>
      <c r="N151" s="246" t="s">
        <v>43</v>
      </c>
      <c r="O151" s="92"/>
      <c r="P151" s="247">
        <f>O151*H151</f>
        <v>0</v>
      </c>
      <c r="Q151" s="247">
        <v>2.1600000000000001</v>
      </c>
      <c r="R151" s="247">
        <f>Q151*H151</f>
        <v>4.1623200000000002</v>
      </c>
      <c r="S151" s="247">
        <v>0</v>
      </c>
      <c r="T151" s="24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9" t="s">
        <v>153</v>
      </c>
      <c r="AT151" s="249" t="s">
        <v>149</v>
      </c>
      <c r="AU151" s="249" t="s">
        <v>88</v>
      </c>
      <c r="AY151" s="18" t="s">
        <v>146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8" t="s">
        <v>86</v>
      </c>
      <c r="BK151" s="250">
        <f>ROUND(I151*H151,2)</f>
        <v>0</v>
      </c>
      <c r="BL151" s="18" t="s">
        <v>153</v>
      </c>
      <c r="BM151" s="249" t="s">
        <v>852</v>
      </c>
    </row>
    <row r="152" s="13" customFormat="1">
      <c r="A152" s="13"/>
      <c r="B152" s="251"/>
      <c r="C152" s="252"/>
      <c r="D152" s="253" t="s">
        <v>174</v>
      </c>
      <c r="E152" s="254" t="s">
        <v>1</v>
      </c>
      <c r="F152" s="255" t="s">
        <v>839</v>
      </c>
      <c r="G152" s="252"/>
      <c r="H152" s="256">
        <v>1.9270000000000001</v>
      </c>
      <c r="I152" s="257"/>
      <c r="J152" s="252"/>
      <c r="K152" s="252"/>
      <c r="L152" s="258"/>
      <c r="M152" s="259"/>
      <c r="N152" s="260"/>
      <c r="O152" s="260"/>
      <c r="P152" s="260"/>
      <c r="Q152" s="260"/>
      <c r="R152" s="260"/>
      <c r="S152" s="260"/>
      <c r="T152" s="26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2" t="s">
        <v>174</v>
      </c>
      <c r="AU152" s="262" t="s">
        <v>88</v>
      </c>
      <c r="AV152" s="13" t="s">
        <v>88</v>
      </c>
      <c r="AW152" s="13" t="s">
        <v>34</v>
      </c>
      <c r="AX152" s="13" t="s">
        <v>86</v>
      </c>
      <c r="AY152" s="262" t="s">
        <v>146</v>
      </c>
    </row>
    <row r="153" s="12" customFormat="1" ht="22.8" customHeight="1">
      <c r="A153" s="12"/>
      <c r="B153" s="221"/>
      <c r="C153" s="222"/>
      <c r="D153" s="223" t="s">
        <v>77</v>
      </c>
      <c r="E153" s="235" t="s">
        <v>185</v>
      </c>
      <c r="F153" s="235" t="s">
        <v>588</v>
      </c>
      <c r="G153" s="222"/>
      <c r="H153" s="222"/>
      <c r="I153" s="225"/>
      <c r="J153" s="236">
        <f>BK153</f>
        <v>0</v>
      </c>
      <c r="K153" s="222"/>
      <c r="L153" s="227"/>
      <c r="M153" s="228"/>
      <c r="N153" s="229"/>
      <c r="O153" s="229"/>
      <c r="P153" s="230">
        <f>SUM(P154:P162)</f>
        <v>0</v>
      </c>
      <c r="Q153" s="229"/>
      <c r="R153" s="230">
        <f>SUM(R154:R162)</f>
        <v>0</v>
      </c>
      <c r="S153" s="229"/>
      <c r="T153" s="231">
        <f>SUM(T154:T162)</f>
        <v>9.6773999999999987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2" t="s">
        <v>86</v>
      </c>
      <c r="AT153" s="233" t="s">
        <v>77</v>
      </c>
      <c r="AU153" s="233" t="s">
        <v>86</v>
      </c>
      <c r="AY153" s="232" t="s">
        <v>146</v>
      </c>
      <c r="BK153" s="234">
        <f>SUM(BK154:BK162)</f>
        <v>0</v>
      </c>
    </row>
    <row r="154" s="2" customFormat="1" ht="21.75" customHeight="1">
      <c r="A154" s="39"/>
      <c r="B154" s="40"/>
      <c r="C154" s="237" t="s">
        <v>194</v>
      </c>
      <c r="D154" s="237" t="s">
        <v>149</v>
      </c>
      <c r="E154" s="238" t="s">
        <v>853</v>
      </c>
      <c r="F154" s="239" t="s">
        <v>854</v>
      </c>
      <c r="G154" s="240" t="s">
        <v>162</v>
      </c>
      <c r="H154" s="241">
        <v>19.27</v>
      </c>
      <c r="I154" s="242"/>
      <c r="J154" s="243">
        <f>ROUND(I154*H154,2)</f>
        <v>0</v>
      </c>
      <c r="K154" s="244"/>
      <c r="L154" s="45"/>
      <c r="M154" s="245" t="s">
        <v>1</v>
      </c>
      <c r="N154" s="246" t="s">
        <v>43</v>
      </c>
      <c r="O154" s="92"/>
      <c r="P154" s="247">
        <f>O154*H154</f>
        <v>0</v>
      </c>
      <c r="Q154" s="247">
        <v>0</v>
      </c>
      <c r="R154" s="247">
        <f>Q154*H154</f>
        <v>0</v>
      </c>
      <c r="S154" s="247">
        <v>0</v>
      </c>
      <c r="T154" s="24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9" t="s">
        <v>153</v>
      </c>
      <c r="AT154" s="249" t="s">
        <v>149</v>
      </c>
      <c r="AU154" s="249" t="s">
        <v>88</v>
      </c>
      <c r="AY154" s="18" t="s">
        <v>146</v>
      </c>
      <c r="BE154" s="250">
        <f>IF(N154="základní",J154,0)</f>
        <v>0</v>
      </c>
      <c r="BF154" s="250">
        <f>IF(N154="snížená",J154,0)</f>
        <v>0</v>
      </c>
      <c r="BG154" s="250">
        <f>IF(N154="zákl. přenesená",J154,0)</f>
        <v>0</v>
      </c>
      <c r="BH154" s="250">
        <f>IF(N154="sníž. přenesená",J154,0)</f>
        <v>0</v>
      </c>
      <c r="BI154" s="250">
        <f>IF(N154="nulová",J154,0)</f>
        <v>0</v>
      </c>
      <c r="BJ154" s="18" t="s">
        <v>86</v>
      </c>
      <c r="BK154" s="250">
        <f>ROUND(I154*H154,2)</f>
        <v>0</v>
      </c>
      <c r="BL154" s="18" t="s">
        <v>153</v>
      </c>
      <c r="BM154" s="249" t="s">
        <v>855</v>
      </c>
    </row>
    <row r="155" s="13" customFormat="1">
      <c r="A155" s="13"/>
      <c r="B155" s="251"/>
      <c r="C155" s="252"/>
      <c r="D155" s="253" t="s">
        <v>174</v>
      </c>
      <c r="E155" s="254" t="s">
        <v>1</v>
      </c>
      <c r="F155" s="255" t="s">
        <v>856</v>
      </c>
      <c r="G155" s="252"/>
      <c r="H155" s="256">
        <v>19.27</v>
      </c>
      <c r="I155" s="257"/>
      <c r="J155" s="252"/>
      <c r="K155" s="252"/>
      <c r="L155" s="258"/>
      <c r="M155" s="259"/>
      <c r="N155" s="260"/>
      <c r="O155" s="260"/>
      <c r="P155" s="260"/>
      <c r="Q155" s="260"/>
      <c r="R155" s="260"/>
      <c r="S155" s="260"/>
      <c r="T155" s="26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2" t="s">
        <v>174</v>
      </c>
      <c r="AU155" s="262" t="s">
        <v>88</v>
      </c>
      <c r="AV155" s="13" t="s">
        <v>88</v>
      </c>
      <c r="AW155" s="13" t="s">
        <v>34</v>
      </c>
      <c r="AX155" s="13" t="s">
        <v>86</v>
      </c>
      <c r="AY155" s="262" t="s">
        <v>146</v>
      </c>
    </row>
    <row r="156" s="2" customFormat="1" ht="21.75" customHeight="1">
      <c r="A156" s="39"/>
      <c r="B156" s="40"/>
      <c r="C156" s="237" t="s">
        <v>202</v>
      </c>
      <c r="D156" s="237" t="s">
        <v>149</v>
      </c>
      <c r="E156" s="238" t="s">
        <v>857</v>
      </c>
      <c r="F156" s="239" t="s">
        <v>858</v>
      </c>
      <c r="G156" s="240" t="s">
        <v>162</v>
      </c>
      <c r="H156" s="241">
        <v>19.27</v>
      </c>
      <c r="I156" s="242"/>
      <c r="J156" s="243">
        <f>ROUND(I156*H156,2)</f>
        <v>0</v>
      </c>
      <c r="K156" s="244"/>
      <c r="L156" s="45"/>
      <c r="M156" s="245" t="s">
        <v>1</v>
      </c>
      <c r="N156" s="246" t="s">
        <v>43</v>
      </c>
      <c r="O156" s="92"/>
      <c r="P156" s="247">
        <f>O156*H156</f>
        <v>0</v>
      </c>
      <c r="Q156" s="247">
        <v>0</v>
      </c>
      <c r="R156" s="247">
        <f>Q156*H156</f>
        <v>0</v>
      </c>
      <c r="S156" s="247">
        <v>0</v>
      </c>
      <c r="T156" s="24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9" t="s">
        <v>153</v>
      </c>
      <c r="AT156" s="249" t="s">
        <v>149</v>
      </c>
      <c r="AU156" s="249" t="s">
        <v>88</v>
      </c>
      <c r="AY156" s="18" t="s">
        <v>146</v>
      </c>
      <c r="BE156" s="250">
        <f>IF(N156="základní",J156,0)</f>
        <v>0</v>
      </c>
      <c r="BF156" s="250">
        <f>IF(N156="snížená",J156,0)</f>
        <v>0</v>
      </c>
      <c r="BG156" s="250">
        <f>IF(N156="zákl. přenesená",J156,0)</f>
        <v>0</v>
      </c>
      <c r="BH156" s="250">
        <f>IF(N156="sníž. přenesená",J156,0)</f>
        <v>0</v>
      </c>
      <c r="BI156" s="250">
        <f>IF(N156="nulová",J156,0)</f>
        <v>0</v>
      </c>
      <c r="BJ156" s="18" t="s">
        <v>86</v>
      </c>
      <c r="BK156" s="250">
        <f>ROUND(I156*H156,2)</f>
        <v>0</v>
      </c>
      <c r="BL156" s="18" t="s">
        <v>153</v>
      </c>
      <c r="BM156" s="249" t="s">
        <v>859</v>
      </c>
    </row>
    <row r="157" s="2" customFormat="1" ht="16.5" customHeight="1">
      <c r="A157" s="39"/>
      <c r="B157" s="40"/>
      <c r="C157" s="237" t="s">
        <v>213</v>
      </c>
      <c r="D157" s="237" t="s">
        <v>149</v>
      </c>
      <c r="E157" s="238" t="s">
        <v>860</v>
      </c>
      <c r="F157" s="239" t="s">
        <v>861</v>
      </c>
      <c r="G157" s="240" t="s">
        <v>593</v>
      </c>
      <c r="H157" s="241">
        <v>5.7809999999999997</v>
      </c>
      <c r="I157" s="242"/>
      <c r="J157" s="243">
        <f>ROUND(I157*H157,2)</f>
        <v>0</v>
      </c>
      <c r="K157" s="244"/>
      <c r="L157" s="45"/>
      <c r="M157" s="245" t="s">
        <v>1</v>
      </c>
      <c r="N157" s="246" t="s">
        <v>43</v>
      </c>
      <c r="O157" s="92"/>
      <c r="P157" s="247">
        <f>O157*H157</f>
        <v>0</v>
      </c>
      <c r="Q157" s="247">
        <v>0</v>
      </c>
      <c r="R157" s="247">
        <f>Q157*H157</f>
        <v>0</v>
      </c>
      <c r="S157" s="247">
        <v>1.3999999999999999</v>
      </c>
      <c r="T157" s="248">
        <f>S157*H157</f>
        <v>8.093399999999999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9" t="s">
        <v>153</v>
      </c>
      <c r="AT157" s="249" t="s">
        <v>149</v>
      </c>
      <c r="AU157" s="249" t="s">
        <v>88</v>
      </c>
      <c r="AY157" s="18" t="s">
        <v>146</v>
      </c>
      <c r="BE157" s="250">
        <f>IF(N157="základní",J157,0)</f>
        <v>0</v>
      </c>
      <c r="BF157" s="250">
        <f>IF(N157="snížená",J157,0)</f>
        <v>0</v>
      </c>
      <c r="BG157" s="250">
        <f>IF(N157="zákl. přenesená",J157,0)</f>
        <v>0</v>
      </c>
      <c r="BH157" s="250">
        <f>IF(N157="sníž. přenesená",J157,0)</f>
        <v>0</v>
      </c>
      <c r="BI157" s="250">
        <f>IF(N157="nulová",J157,0)</f>
        <v>0</v>
      </c>
      <c r="BJ157" s="18" t="s">
        <v>86</v>
      </c>
      <c r="BK157" s="250">
        <f>ROUND(I157*H157,2)</f>
        <v>0</v>
      </c>
      <c r="BL157" s="18" t="s">
        <v>153</v>
      </c>
      <c r="BM157" s="249" t="s">
        <v>862</v>
      </c>
    </row>
    <row r="158" s="13" customFormat="1">
      <c r="A158" s="13"/>
      <c r="B158" s="251"/>
      <c r="C158" s="252"/>
      <c r="D158" s="253" t="s">
        <v>174</v>
      </c>
      <c r="E158" s="254" t="s">
        <v>1</v>
      </c>
      <c r="F158" s="255" t="s">
        <v>863</v>
      </c>
      <c r="G158" s="252"/>
      <c r="H158" s="256">
        <v>5.7809999999999997</v>
      </c>
      <c r="I158" s="257"/>
      <c r="J158" s="252"/>
      <c r="K158" s="252"/>
      <c r="L158" s="258"/>
      <c r="M158" s="259"/>
      <c r="N158" s="260"/>
      <c r="O158" s="260"/>
      <c r="P158" s="260"/>
      <c r="Q158" s="260"/>
      <c r="R158" s="260"/>
      <c r="S158" s="260"/>
      <c r="T158" s="26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2" t="s">
        <v>174</v>
      </c>
      <c r="AU158" s="262" t="s">
        <v>88</v>
      </c>
      <c r="AV158" s="13" t="s">
        <v>88</v>
      </c>
      <c r="AW158" s="13" t="s">
        <v>34</v>
      </c>
      <c r="AX158" s="13" t="s">
        <v>86</v>
      </c>
      <c r="AY158" s="262" t="s">
        <v>146</v>
      </c>
    </row>
    <row r="159" s="2" customFormat="1" ht="21.75" customHeight="1">
      <c r="A159" s="39"/>
      <c r="B159" s="40"/>
      <c r="C159" s="237" t="s">
        <v>217</v>
      </c>
      <c r="D159" s="237" t="s">
        <v>149</v>
      </c>
      <c r="E159" s="238" t="s">
        <v>864</v>
      </c>
      <c r="F159" s="239" t="s">
        <v>865</v>
      </c>
      <c r="G159" s="240" t="s">
        <v>162</v>
      </c>
      <c r="H159" s="241">
        <v>38.719999999999999</v>
      </c>
      <c r="I159" s="242"/>
      <c r="J159" s="243">
        <f>ROUND(I159*H159,2)</f>
        <v>0</v>
      </c>
      <c r="K159" s="244"/>
      <c r="L159" s="45"/>
      <c r="M159" s="245" t="s">
        <v>1</v>
      </c>
      <c r="N159" s="246" t="s">
        <v>43</v>
      </c>
      <c r="O159" s="92"/>
      <c r="P159" s="247">
        <f>O159*H159</f>
        <v>0</v>
      </c>
      <c r="Q159" s="247">
        <v>0</v>
      </c>
      <c r="R159" s="247">
        <f>Q159*H159</f>
        <v>0</v>
      </c>
      <c r="S159" s="247">
        <v>0.02</v>
      </c>
      <c r="T159" s="248">
        <f>S159*H159</f>
        <v>0.77439999999999998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153</v>
      </c>
      <c r="AT159" s="249" t="s">
        <v>149</v>
      </c>
      <c r="AU159" s="249" t="s">
        <v>88</v>
      </c>
      <c r="AY159" s="18" t="s">
        <v>146</v>
      </c>
      <c r="BE159" s="250">
        <f>IF(N159="základní",J159,0)</f>
        <v>0</v>
      </c>
      <c r="BF159" s="250">
        <f>IF(N159="snížená",J159,0)</f>
        <v>0</v>
      </c>
      <c r="BG159" s="250">
        <f>IF(N159="zákl. přenesená",J159,0)</f>
        <v>0</v>
      </c>
      <c r="BH159" s="250">
        <f>IF(N159="sníž. přenesená",J159,0)</f>
        <v>0</v>
      </c>
      <c r="BI159" s="250">
        <f>IF(N159="nulová",J159,0)</f>
        <v>0</v>
      </c>
      <c r="BJ159" s="18" t="s">
        <v>86</v>
      </c>
      <c r="BK159" s="250">
        <f>ROUND(I159*H159,2)</f>
        <v>0</v>
      </c>
      <c r="BL159" s="18" t="s">
        <v>153</v>
      </c>
      <c r="BM159" s="249" t="s">
        <v>866</v>
      </c>
    </row>
    <row r="160" s="2" customFormat="1" ht="21.75" customHeight="1">
      <c r="A160" s="39"/>
      <c r="B160" s="40"/>
      <c r="C160" s="237" t="s">
        <v>8</v>
      </c>
      <c r="D160" s="237" t="s">
        <v>149</v>
      </c>
      <c r="E160" s="238" t="s">
        <v>867</v>
      </c>
      <c r="F160" s="239" t="s">
        <v>868</v>
      </c>
      <c r="G160" s="240" t="s">
        <v>162</v>
      </c>
      <c r="H160" s="241">
        <v>17.600000000000001</v>
      </c>
      <c r="I160" s="242"/>
      <c r="J160" s="243">
        <f>ROUND(I160*H160,2)</f>
        <v>0</v>
      </c>
      <c r="K160" s="244"/>
      <c r="L160" s="45"/>
      <c r="M160" s="245" t="s">
        <v>1</v>
      </c>
      <c r="N160" s="246" t="s">
        <v>43</v>
      </c>
      <c r="O160" s="92"/>
      <c r="P160" s="247">
        <f>O160*H160</f>
        <v>0</v>
      </c>
      <c r="Q160" s="247">
        <v>0</v>
      </c>
      <c r="R160" s="247">
        <f>Q160*H160</f>
        <v>0</v>
      </c>
      <c r="S160" s="247">
        <v>0.045999999999999999</v>
      </c>
      <c r="T160" s="248">
        <f>S160*H160</f>
        <v>0.8096000000000001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9" t="s">
        <v>153</v>
      </c>
      <c r="AT160" s="249" t="s">
        <v>149</v>
      </c>
      <c r="AU160" s="249" t="s">
        <v>88</v>
      </c>
      <c r="AY160" s="18" t="s">
        <v>146</v>
      </c>
      <c r="BE160" s="250">
        <f>IF(N160="základní",J160,0)</f>
        <v>0</v>
      </c>
      <c r="BF160" s="250">
        <f>IF(N160="snížená",J160,0)</f>
        <v>0</v>
      </c>
      <c r="BG160" s="250">
        <f>IF(N160="zákl. přenesená",J160,0)</f>
        <v>0</v>
      </c>
      <c r="BH160" s="250">
        <f>IF(N160="sníž. přenesená",J160,0)</f>
        <v>0</v>
      </c>
      <c r="BI160" s="250">
        <f>IF(N160="nulová",J160,0)</f>
        <v>0</v>
      </c>
      <c r="BJ160" s="18" t="s">
        <v>86</v>
      </c>
      <c r="BK160" s="250">
        <f>ROUND(I160*H160,2)</f>
        <v>0</v>
      </c>
      <c r="BL160" s="18" t="s">
        <v>153</v>
      </c>
      <c r="BM160" s="249" t="s">
        <v>869</v>
      </c>
    </row>
    <row r="161" s="2" customFormat="1" ht="21.75" customHeight="1">
      <c r="A161" s="39"/>
      <c r="B161" s="40"/>
      <c r="C161" s="237" t="s">
        <v>229</v>
      </c>
      <c r="D161" s="237" t="s">
        <v>149</v>
      </c>
      <c r="E161" s="238" t="s">
        <v>870</v>
      </c>
      <c r="F161" s="239" t="s">
        <v>871</v>
      </c>
      <c r="G161" s="240" t="s">
        <v>278</v>
      </c>
      <c r="H161" s="241">
        <v>1</v>
      </c>
      <c r="I161" s="242"/>
      <c r="J161" s="243">
        <f>ROUND(I161*H161,2)</f>
        <v>0</v>
      </c>
      <c r="K161" s="244"/>
      <c r="L161" s="45"/>
      <c r="M161" s="245" t="s">
        <v>1</v>
      </c>
      <c r="N161" s="246" t="s">
        <v>43</v>
      </c>
      <c r="O161" s="92"/>
      <c r="P161" s="247">
        <f>O161*H161</f>
        <v>0</v>
      </c>
      <c r="Q161" s="247">
        <v>0</v>
      </c>
      <c r="R161" s="247">
        <f>Q161*H161</f>
        <v>0</v>
      </c>
      <c r="S161" s="247">
        <v>0</v>
      </c>
      <c r="T161" s="24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9" t="s">
        <v>153</v>
      </c>
      <c r="AT161" s="249" t="s">
        <v>149</v>
      </c>
      <c r="AU161" s="249" t="s">
        <v>88</v>
      </c>
      <c r="AY161" s="18" t="s">
        <v>146</v>
      </c>
      <c r="BE161" s="250">
        <f>IF(N161="základní",J161,0)</f>
        <v>0</v>
      </c>
      <c r="BF161" s="250">
        <f>IF(N161="snížená",J161,0)</f>
        <v>0</v>
      </c>
      <c r="BG161" s="250">
        <f>IF(N161="zákl. přenesená",J161,0)</f>
        <v>0</v>
      </c>
      <c r="BH161" s="250">
        <f>IF(N161="sníž. přenesená",J161,0)</f>
        <v>0</v>
      </c>
      <c r="BI161" s="250">
        <f>IF(N161="nulová",J161,0)</f>
        <v>0</v>
      </c>
      <c r="BJ161" s="18" t="s">
        <v>86</v>
      </c>
      <c r="BK161" s="250">
        <f>ROUND(I161*H161,2)</f>
        <v>0</v>
      </c>
      <c r="BL161" s="18" t="s">
        <v>153</v>
      </c>
      <c r="BM161" s="249" t="s">
        <v>872</v>
      </c>
    </row>
    <row r="162" s="2" customFormat="1" ht="33" customHeight="1">
      <c r="A162" s="39"/>
      <c r="B162" s="40"/>
      <c r="C162" s="237" t="s">
        <v>243</v>
      </c>
      <c r="D162" s="237" t="s">
        <v>149</v>
      </c>
      <c r="E162" s="238" t="s">
        <v>873</v>
      </c>
      <c r="F162" s="239" t="s">
        <v>874</v>
      </c>
      <c r="G162" s="240" t="s">
        <v>278</v>
      </c>
      <c r="H162" s="241">
        <v>1</v>
      </c>
      <c r="I162" s="242"/>
      <c r="J162" s="243">
        <f>ROUND(I162*H162,2)</f>
        <v>0</v>
      </c>
      <c r="K162" s="244"/>
      <c r="L162" s="45"/>
      <c r="M162" s="245" t="s">
        <v>1</v>
      </c>
      <c r="N162" s="246" t="s">
        <v>43</v>
      </c>
      <c r="O162" s="92"/>
      <c r="P162" s="247">
        <f>O162*H162</f>
        <v>0</v>
      </c>
      <c r="Q162" s="247">
        <v>0</v>
      </c>
      <c r="R162" s="247">
        <f>Q162*H162</f>
        <v>0</v>
      </c>
      <c r="S162" s="247">
        <v>0</v>
      </c>
      <c r="T162" s="24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9" t="s">
        <v>153</v>
      </c>
      <c r="AT162" s="249" t="s">
        <v>149</v>
      </c>
      <c r="AU162" s="249" t="s">
        <v>88</v>
      </c>
      <c r="AY162" s="18" t="s">
        <v>146</v>
      </c>
      <c r="BE162" s="250">
        <f>IF(N162="základní",J162,0)</f>
        <v>0</v>
      </c>
      <c r="BF162" s="250">
        <f>IF(N162="snížená",J162,0)</f>
        <v>0</v>
      </c>
      <c r="BG162" s="250">
        <f>IF(N162="zákl. přenesená",J162,0)</f>
        <v>0</v>
      </c>
      <c r="BH162" s="250">
        <f>IF(N162="sníž. přenesená",J162,0)</f>
        <v>0</v>
      </c>
      <c r="BI162" s="250">
        <f>IF(N162="nulová",J162,0)</f>
        <v>0</v>
      </c>
      <c r="BJ162" s="18" t="s">
        <v>86</v>
      </c>
      <c r="BK162" s="250">
        <f>ROUND(I162*H162,2)</f>
        <v>0</v>
      </c>
      <c r="BL162" s="18" t="s">
        <v>153</v>
      </c>
      <c r="BM162" s="249" t="s">
        <v>875</v>
      </c>
    </row>
    <row r="163" s="12" customFormat="1" ht="22.8" customHeight="1">
      <c r="A163" s="12"/>
      <c r="B163" s="221"/>
      <c r="C163" s="222"/>
      <c r="D163" s="223" t="s">
        <v>77</v>
      </c>
      <c r="E163" s="235" t="s">
        <v>335</v>
      </c>
      <c r="F163" s="235" t="s">
        <v>336</v>
      </c>
      <c r="G163" s="222"/>
      <c r="H163" s="222"/>
      <c r="I163" s="225"/>
      <c r="J163" s="236">
        <f>BK163</f>
        <v>0</v>
      </c>
      <c r="K163" s="222"/>
      <c r="L163" s="227"/>
      <c r="M163" s="228"/>
      <c r="N163" s="229"/>
      <c r="O163" s="229"/>
      <c r="P163" s="230">
        <f>SUM(P164:P172)</f>
        <v>0</v>
      </c>
      <c r="Q163" s="229"/>
      <c r="R163" s="230">
        <f>SUM(R164:R172)</f>
        <v>0</v>
      </c>
      <c r="S163" s="229"/>
      <c r="T163" s="231">
        <f>SUM(T164:T172)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2" t="s">
        <v>86</v>
      </c>
      <c r="AT163" s="233" t="s">
        <v>77</v>
      </c>
      <c r="AU163" s="233" t="s">
        <v>86</v>
      </c>
      <c r="AY163" s="232" t="s">
        <v>146</v>
      </c>
      <c r="BK163" s="234">
        <f>SUM(BK164:BK172)</f>
        <v>0</v>
      </c>
    </row>
    <row r="164" s="2" customFormat="1" ht="21.75" customHeight="1">
      <c r="A164" s="39"/>
      <c r="B164" s="40"/>
      <c r="C164" s="237" t="s">
        <v>253</v>
      </c>
      <c r="D164" s="237" t="s">
        <v>149</v>
      </c>
      <c r="E164" s="238" t="s">
        <v>876</v>
      </c>
      <c r="F164" s="239" t="s">
        <v>877</v>
      </c>
      <c r="G164" s="240" t="s">
        <v>340</v>
      </c>
      <c r="H164" s="241">
        <v>10.042</v>
      </c>
      <c r="I164" s="242"/>
      <c r="J164" s="243">
        <f>ROUND(I164*H164,2)</f>
        <v>0</v>
      </c>
      <c r="K164" s="244"/>
      <c r="L164" s="45"/>
      <c r="M164" s="245" t="s">
        <v>1</v>
      </c>
      <c r="N164" s="246" t="s">
        <v>43</v>
      </c>
      <c r="O164" s="92"/>
      <c r="P164" s="247">
        <f>O164*H164</f>
        <v>0</v>
      </c>
      <c r="Q164" s="247">
        <v>0</v>
      </c>
      <c r="R164" s="247">
        <f>Q164*H164</f>
        <v>0</v>
      </c>
      <c r="S164" s="247">
        <v>0</v>
      </c>
      <c r="T164" s="24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9" t="s">
        <v>153</v>
      </c>
      <c r="AT164" s="249" t="s">
        <v>149</v>
      </c>
      <c r="AU164" s="249" t="s">
        <v>88</v>
      </c>
      <c r="AY164" s="18" t="s">
        <v>146</v>
      </c>
      <c r="BE164" s="250">
        <f>IF(N164="základní",J164,0)</f>
        <v>0</v>
      </c>
      <c r="BF164" s="250">
        <f>IF(N164="snížená",J164,0)</f>
        <v>0</v>
      </c>
      <c r="BG164" s="250">
        <f>IF(N164="zákl. přenesená",J164,0)</f>
        <v>0</v>
      </c>
      <c r="BH164" s="250">
        <f>IF(N164="sníž. přenesená",J164,0)</f>
        <v>0</v>
      </c>
      <c r="BI164" s="250">
        <f>IF(N164="nulová",J164,0)</f>
        <v>0</v>
      </c>
      <c r="BJ164" s="18" t="s">
        <v>86</v>
      </c>
      <c r="BK164" s="250">
        <f>ROUND(I164*H164,2)</f>
        <v>0</v>
      </c>
      <c r="BL164" s="18" t="s">
        <v>153</v>
      </c>
      <c r="BM164" s="249" t="s">
        <v>878</v>
      </c>
    </row>
    <row r="165" s="2" customFormat="1" ht="21.75" customHeight="1">
      <c r="A165" s="39"/>
      <c r="B165" s="40"/>
      <c r="C165" s="237" t="s">
        <v>257</v>
      </c>
      <c r="D165" s="237" t="s">
        <v>149</v>
      </c>
      <c r="E165" s="238" t="s">
        <v>347</v>
      </c>
      <c r="F165" s="239" t="s">
        <v>348</v>
      </c>
      <c r="G165" s="240" t="s">
        <v>340</v>
      </c>
      <c r="H165" s="241">
        <v>10.042</v>
      </c>
      <c r="I165" s="242"/>
      <c r="J165" s="243">
        <f>ROUND(I165*H165,2)</f>
        <v>0</v>
      </c>
      <c r="K165" s="244"/>
      <c r="L165" s="45"/>
      <c r="M165" s="245" t="s">
        <v>1</v>
      </c>
      <c r="N165" s="246" t="s">
        <v>43</v>
      </c>
      <c r="O165" s="92"/>
      <c r="P165" s="247">
        <f>O165*H165</f>
        <v>0</v>
      </c>
      <c r="Q165" s="247">
        <v>0</v>
      </c>
      <c r="R165" s="247">
        <f>Q165*H165</f>
        <v>0</v>
      </c>
      <c r="S165" s="247">
        <v>0</v>
      </c>
      <c r="T165" s="24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9" t="s">
        <v>153</v>
      </c>
      <c r="AT165" s="249" t="s">
        <v>149</v>
      </c>
      <c r="AU165" s="249" t="s">
        <v>88</v>
      </c>
      <c r="AY165" s="18" t="s">
        <v>146</v>
      </c>
      <c r="BE165" s="250">
        <f>IF(N165="základní",J165,0)</f>
        <v>0</v>
      </c>
      <c r="BF165" s="250">
        <f>IF(N165="snížená",J165,0)</f>
        <v>0</v>
      </c>
      <c r="BG165" s="250">
        <f>IF(N165="zákl. přenesená",J165,0)</f>
        <v>0</v>
      </c>
      <c r="BH165" s="250">
        <f>IF(N165="sníž. přenesená",J165,0)</f>
        <v>0</v>
      </c>
      <c r="BI165" s="250">
        <f>IF(N165="nulová",J165,0)</f>
        <v>0</v>
      </c>
      <c r="BJ165" s="18" t="s">
        <v>86</v>
      </c>
      <c r="BK165" s="250">
        <f>ROUND(I165*H165,2)</f>
        <v>0</v>
      </c>
      <c r="BL165" s="18" t="s">
        <v>153</v>
      </c>
      <c r="BM165" s="249" t="s">
        <v>879</v>
      </c>
    </row>
    <row r="166" s="2" customFormat="1" ht="21.75" customHeight="1">
      <c r="A166" s="39"/>
      <c r="B166" s="40"/>
      <c r="C166" s="237" t="s">
        <v>262</v>
      </c>
      <c r="D166" s="237" t="s">
        <v>149</v>
      </c>
      <c r="E166" s="238" t="s">
        <v>351</v>
      </c>
      <c r="F166" s="239" t="s">
        <v>352</v>
      </c>
      <c r="G166" s="240" t="s">
        <v>340</v>
      </c>
      <c r="H166" s="241">
        <v>190.798</v>
      </c>
      <c r="I166" s="242"/>
      <c r="J166" s="243">
        <f>ROUND(I166*H166,2)</f>
        <v>0</v>
      </c>
      <c r="K166" s="244"/>
      <c r="L166" s="45"/>
      <c r="M166" s="245" t="s">
        <v>1</v>
      </c>
      <c r="N166" s="246" t="s">
        <v>43</v>
      </c>
      <c r="O166" s="92"/>
      <c r="P166" s="247">
        <f>O166*H166</f>
        <v>0</v>
      </c>
      <c r="Q166" s="247">
        <v>0</v>
      </c>
      <c r="R166" s="247">
        <f>Q166*H166</f>
        <v>0</v>
      </c>
      <c r="S166" s="247">
        <v>0</v>
      </c>
      <c r="T166" s="24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9" t="s">
        <v>153</v>
      </c>
      <c r="AT166" s="249" t="s">
        <v>149</v>
      </c>
      <c r="AU166" s="249" t="s">
        <v>88</v>
      </c>
      <c r="AY166" s="18" t="s">
        <v>146</v>
      </c>
      <c r="BE166" s="250">
        <f>IF(N166="základní",J166,0)</f>
        <v>0</v>
      </c>
      <c r="BF166" s="250">
        <f>IF(N166="snížená",J166,0)</f>
        <v>0</v>
      </c>
      <c r="BG166" s="250">
        <f>IF(N166="zákl. přenesená",J166,0)</f>
        <v>0</v>
      </c>
      <c r="BH166" s="250">
        <f>IF(N166="sníž. přenesená",J166,0)</f>
        <v>0</v>
      </c>
      <c r="BI166" s="250">
        <f>IF(N166="nulová",J166,0)</f>
        <v>0</v>
      </c>
      <c r="BJ166" s="18" t="s">
        <v>86</v>
      </c>
      <c r="BK166" s="250">
        <f>ROUND(I166*H166,2)</f>
        <v>0</v>
      </c>
      <c r="BL166" s="18" t="s">
        <v>153</v>
      </c>
      <c r="BM166" s="249" t="s">
        <v>880</v>
      </c>
    </row>
    <row r="167" s="13" customFormat="1">
      <c r="A167" s="13"/>
      <c r="B167" s="251"/>
      <c r="C167" s="252"/>
      <c r="D167" s="253" t="s">
        <v>174</v>
      </c>
      <c r="E167" s="252"/>
      <c r="F167" s="255" t="s">
        <v>881</v>
      </c>
      <c r="G167" s="252"/>
      <c r="H167" s="256">
        <v>190.798</v>
      </c>
      <c r="I167" s="257"/>
      <c r="J167" s="252"/>
      <c r="K167" s="252"/>
      <c r="L167" s="258"/>
      <c r="M167" s="259"/>
      <c r="N167" s="260"/>
      <c r="O167" s="260"/>
      <c r="P167" s="260"/>
      <c r="Q167" s="260"/>
      <c r="R167" s="260"/>
      <c r="S167" s="260"/>
      <c r="T167" s="26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2" t="s">
        <v>174</v>
      </c>
      <c r="AU167" s="262" t="s">
        <v>88</v>
      </c>
      <c r="AV167" s="13" t="s">
        <v>88</v>
      </c>
      <c r="AW167" s="13" t="s">
        <v>4</v>
      </c>
      <c r="AX167" s="13" t="s">
        <v>86</v>
      </c>
      <c r="AY167" s="262" t="s">
        <v>146</v>
      </c>
    </row>
    <row r="168" s="2" customFormat="1" ht="21.75" customHeight="1">
      <c r="A168" s="39"/>
      <c r="B168" s="40"/>
      <c r="C168" s="237" t="s">
        <v>7</v>
      </c>
      <c r="D168" s="237" t="s">
        <v>149</v>
      </c>
      <c r="E168" s="238" t="s">
        <v>356</v>
      </c>
      <c r="F168" s="239" t="s">
        <v>357</v>
      </c>
      <c r="G168" s="240" t="s">
        <v>340</v>
      </c>
      <c r="H168" s="241">
        <v>1.9490000000000001</v>
      </c>
      <c r="I168" s="242"/>
      <c r="J168" s="243">
        <f>ROUND(I168*H168,2)</f>
        <v>0</v>
      </c>
      <c r="K168" s="244"/>
      <c r="L168" s="45"/>
      <c r="M168" s="245" t="s">
        <v>1</v>
      </c>
      <c r="N168" s="246" t="s">
        <v>43</v>
      </c>
      <c r="O168" s="92"/>
      <c r="P168" s="247">
        <f>O168*H168</f>
        <v>0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9" t="s">
        <v>153</v>
      </c>
      <c r="AT168" s="249" t="s">
        <v>149</v>
      </c>
      <c r="AU168" s="249" t="s">
        <v>88</v>
      </c>
      <c r="AY168" s="18" t="s">
        <v>146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8" t="s">
        <v>86</v>
      </c>
      <c r="BK168" s="250">
        <f>ROUND(I168*H168,2)</f>
        <v>0</v>
      </c>
      <c r="BL168" s="18" t="s">
        <v>153</v>
      </c>
      <c r="BM168" s="249" t="s">
        <v>882</v>
      </c>
    </row>
    <row r="169" s="13" customFormat="1">
      <c r="A169" s="13"/>
      <c r="B169" s="251"/>
      <c r="C169" s="252"/>
      <c r="D169" s="253" t="s">
        <v>174</v>
      </c>
      <c r="E169" s="254" t="s">
        <v>1</v>
      </c>
      <c r="F169" s="255" t="s">
        <v>883</v>
      </c>
      <c r="G169" s="252"/>
      <c r="H169" s="256">
        <v>10.042</v>
      </c>
      <c r="I169" s="257"/>
      <c r="J169" s="252"/>
      <c r="K169" s="252"/>
      <c r="L169" s="258"/>
      <c r="M169" s="259"/>
      <c r="N169" s="260"/>
      <c r="O169" s="260"/>
      <c r="P169" s="260"/>
      <c r="Q169" s="260"/>
      <c r="R169" s="260"/>
      <c r="S169" s="260"/>
      <c r="T169" s="26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2" t="s">
        <v>174</v>
      </c>
      <c r="AU169" s="262" t="s">
        <v>88</v>
      </c>
      <c r="AV169" s="13" t="s">
        <v>88</v>
      </c>
      <c r="AW169" s="13" t="s">
        <v>34</v>
      </c>
      <c r="AX169" s="13" t="s">
        <v>78</v>
      </c>
      <c r="AY169" s="262" t="s">
        <v>146</v>
      </c>
    </row>
    <row r="170" s="13" customFormat="1">
      <c r="A170" s="13"/>
      <c r="B170" s="251"/>
      <c r="C170" s="252"/>
      <c r="D170" s="253" t="s">
        <v>174</v>
      </c>
      <c r="E170" s="254" t="s">
        <v>1</v>
      </c>
      <c r="F170" s="255" t="s">
        <v>884</v>
      </c>
      <c r="G170" s="252"/>
      <c r="H170" s="256">
        <v>-8.093</v>
      </c>
      <c r="I170" s="257"/>
      <c r="J170" s="252"/>
      <c r="K170" s="252"/>
      <c r="L170" s="258"/>
      <c r="M170" s="259"/>
      <c r="N170" s="260"/>
      <c r="O170" s="260"/>
      <c r="P170" s="260"/>
      <c r="Q170" s="260"/>
      <c r="R170" s="260"/>
      <c r="S170" s="260"/>
      <c r="T170" s="26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2" t="s">
        <v>174</v>
      </c>
      <c r="AU170" s="262" t="s">
        <v>88</v>
      </c>
      <c r="AV170" s="13" t="s">
        <v>88</v>
      </c>
      <c r="AW170" s="13" t="s">
        <v>34</v>
      </c>
      <c r="AX170" s="13" t="s">
        <v>78</v>
      </c>
      <c r="AY170" s="262" t="s">
        <v>146</v>
      </c>
    </row>
    <row r="171" s="14" customFormat="1">
      <c r="A171" s="14"/>
      <c r="B171" s="263"/>
      <c r="C171" s="264"/>
      <c r="D171" s="253" t="s">
        <v>174</v>
      </c>
      <c r="E171" s="265" t="s">
        <v>1</v>
      </c>
      <c r="F171" s="266" t="s">
        <v>201</v>
      </c>
      <c r="G171" s="264"/>
      <c r="H171" s="267">
        <v>1.9489999999999998</v>
      </c>
      <c r="I171" s="268"/>
      <c r="J171" s="264"/>
      <c r="K171" s="264"/>
      <c r="L171" s="269"/>
      <c r="M171" s="270"/>
      <c r="N171" s="271"/>
      <c r="O171" s="271"/>
      <c r="P171" s="271"/>
      <c r="Q171" s="271"/>
      <c r="R171" s="271"/>
      <c r="S171" s="271"/>
      <c r="T171" s="27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3" t="s">
        <v>174</v>
      </c>
      <c r="AU171" s="273" t="s">
        <v>88</v>
      </c>
      <c r="AV171" s="14" t="s">
        <v>153</v>
      </c>
      <c r="AW171" s="14" t="s">
        <v>34</v>
      </c>
      <c r="AX171" s="14" t="s">
        <v>86</v>
      </c>
      <c r="AY171" s="273" t="s">
        <v>146</v>
      </c>
    </row>
    <row r="172" s="2" customFormat="1" ht="33" customHeight="1">
      <c r="A172" s="39"/>
      <c r="B172" s="40"/>
      <c r="C172" s="237" t="s">
        <v>269</v>
      </c>
      <c r="D172" s="237" t="s">
        <v>149</v>
      </c>
      <c r="E172" s="238" t="s">
        <v>885</v>
      </c>
      <c r="F172" s="239" t="s">
        <v>886</v>
      </c>
      <c r="G172" s="240" t="s">
        <v>340</v>
      </c>
      <c r="H172" s="241">
        <v>8.093</v>
      </c>
      <c r="I172" s="242"/>
      <c r="J172" s="243">
        <f>ROUND(I172*H172,2)</f>
        <v>0</v>
      </c>
      <c r="K172" s="244"/>
      <c r="L172" s="45"/>
      <c r="M172" s="245" t="s">
        <v>1</v>
      </c>
      <c r="N172" s="246" t="s">
        <v>43</v>
      </c>
      <c r="O172" s="92"/>
      <c r="P172" s="247">
        <f>O172*H172</f>
        <v>0</v>
      </c>
      <c r="Q172" s="247">
        <v>0</v>
      </c>
      <c r="R172" s="247">
        <f>Q172*H172</f>
        <v>0</v>
      </c>
      <c r="S172" s="247">
        <v>0</v>
      </c>
      <c r="T172" s="24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9" t="s">
        <v>153</v>
      </c>
      <c r="AT172" s="249" t="s">
        <v>149</v>
      </c>
      <c r="AU172" s="249" t="s">
        <v>88</v>
      </c>
      <c r="AY172" s="18" t="s">
        <v>146</v>
      </c>
      <c r="BE172" s="250">
        <f>IF(N172="základní",J172,0)</f>
        <v>0</v>
      </c>
      <c r="BF172" s="250">
        <f>IF(N172="snížená",J172,0)</f>
        <v>0</v>
      </c>
      <c r="BG172" s="250">
        <f>IF(N172="zákl. přenesená",J172,0)</f>
        <v>0</v>
      </c>
      <c r="BH172" s="250">
        <f>IF(N172="sníž. přenesená",J172,0)</f>
        <v>0</v>
      </c>
      <c r="BI172" s="250">
        <f>IF(N172="nulová",J172,0)</f>
        <v>0</v>
      </c>
      <c r="BJ172" s="18" t="s">
        <v>86</v>
      </c>
      <c r="BK172" s="250">
        <f>ROUND(I172*H172,2)</f>
        <v>0</v>
      </c>
      <c r="BL172" s="18" t="s">
        <v>153</v>
      </c>
      <c r="BM172" s="249" t="s">
        <v>887</v>
      </c>
    </row>
    <row r="173" s="12" customFormat="1" ht="22.8" customHeight="1">
      <c r="A173" s="12"/>
      <c r="B173" s="221"/>
      <c r="C173" s="222"/>
      <c r="D173" s="223" t="s">
        <v>77</v>
      </c>
      <c r="E173" s="235" t="s">
        <v>366</v>
      </c>
      <c r="F173" s="235" t="s">
        <v>367</v>
      </c>
      <c r="G173" s="222"/>
      <c r="H173" s="222"/>
      <c r="I173" s="225"/>
      <c r="J173" s="236">
        <f>BK173</f>
        <v>0</v>
      </c>
      <c r="K173" s="222"/>
      <c r="L173" s="227"/>
      <c r="M173" s="228"/>
      <c r="N173" s="229"/>
      <c r="O173" s="229"/>
      <c r="P173" s="230">
        <f>P174</f>
        <v>0</v>
      </c>
      <c r="Q173" s="229"/>
      <c r="R173" s="230">
        <f>R174</f>
        <v>0</v>
      </c>
      <c r="S173" s="229"/>
      <c r="T173" s="231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2" t="s">
        <v>86</v>
      </c>
      <c r="AT173" s="233" t="s">
        <v>77</v>
      </c>
      <c r="AU173" s="233" t="s">
        <v>86</v>
      </c>
      <c r="AY173" s="232" t="s">
        <v>146</v>
      </c>
      <c r="BK173" s="234">
        <f>BK174</f>
        <v>0</v>
      </c>
    </row>
    <row r="174" s="2" customFormat="1" ht="16.5" customHeight="1">
      <c r="A174" s="39"/>
      <c r="B174" s="40"/>
      <c r="C174" s="237" t="s">
        <v>275</v>
      </c>
      <c r="D174" s="237" t="s">
        <v>149</v>
      </c>
      <c r="E174" s="238" t="s">
        <v>369</v>
      </c>
      <c r="F174" s="239" t="s">
        <v>370</v>
      </c>
      <c r="G174" s="240" t="s">
        <v>340</v>
      </c>
      <c r="H174" s="241">
        <v>9.6370000000000005</v>
      </c>
      <c r="I174" s="242"/>
      <c r="J174" s="243">
        <f>ROUND(I174*H174,2)</f>
        <v>0</v>
      </c>
      <c r="K174" s="244"/>
      <c r="L174" s="45"/>
      <c r="M174" s="245" t="s">
        <v>1</v>
      </c>
      <c r="N174" s="246" t="s">
        <v>43</v>
      </c>
      <c r="O174" s="92"/>
      <c r="P174" s="247">
        <f>O174*H174</f>
        <v>0</v>
      </c>
      <c r="Q174" s="247">
        <v>0</v>
      </c>
      <c r="R174" s="247">
        <f>Q174*H174</f>
        <v>0</v>
      </c>
      <c r="S174" s="247">
        <v>0</v>
      </c>
      <c r="T174" s="24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9" t="s">
        <v>153</v>
      </c>
      <c r="AT174" s="249" t="s">
        <v>149</v>
      </c>
      <c r="AU174" s="249" t="s">
        <v>88</v>
      </c>
      <c r="AY174" s="18" t="s">
        <v>146</v>
      </c>
      <c r="BE174" s="250">
        <f>IF(N174="základní",J174,0)</f>
        <v>0</v>
      </c>
      <c r="BF174" s="250">
        <f>IF(N174="snížená",J174,0)</f>
        <v>0</v>
      </c>
      <c r="BG174" s="250">
        <f>IF(N174="zákl. přenesená",J174,0)</f>
        <v>0</v>
      </c>
      <c r="BH174" s="250">
        <f>IF(N174="sníž. přenesená",J174,0)</f>
        <v>0</v>
      </c>
      <c r="BI174" s="250">
        <f>IF(N174="nulová",J174,0)</f>
        <v>0</v>
      </c>
      <c r="BJ174" s="18" t="s">
        <v>86</v>
      </c>
      <c r="BK174" s="250">
        <f>ROUND(I174*H174,2)</f>
        <v>0</v>
      </c>
      <c r="BL174" s="18" t="s">
        <v>153</v>
      </c>
      <c r="BM174" s="249" t="s">
        <v>888</v>
      </c>
    </row>
    <row r="175" s="12" customFormat="1" ht="25.92" customHeight="1">
      <c r="A175" s="12"/>
      <c r="B175" s="221"/>
      <c r="C175" s="222"/>
      <c r="D175" s="223" t="s">
        <v>77</v>
      </c>
      <c r="E175" s="224" t="s">
        <v>372</v>
      </c>
      <c r="F175" s="224" t="s">
        <v>373</v>
      </c>
      <c r="G175" s="222"/>
      <c r="H175" s="222"/>
      <c r="I175" s="225"/>
      <c r="J175" s="226">
        <f>BK175</f>
        <v>0</v>
      </c>
      <c r="K175" s="222"/>
      <c r="L175" s="227"/>
      <c r="M175" s="228"/>
      <c r="N175" s="229"/>
      <c r="O175" s="229"/>
      <c r="P175" s="230">
        <f>P176+P180+P188+P193+P195+P198+P205+P208+P222+P228+P239</f>
        <v>0</v>
      </c>
      <c r="Q175" s="229"/>
      <c r="R175" s="230">
        <f>R176+R180+R188+R193+R195+R198+R205+R208+R222+R228+R239</f>
        <v>0.24454009999999998</v>
      </c>
      <c r="S175" s="229"/>
      <c r="T175" s="231">
        <f>T176+T180+T188+T193+T195+T198+T205+T208+T222+T228+T239</f>
        <v>0.36431919999999995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2" t="s">
        <v>86</v>
      </c>
      <c r="AT175" s="233" t="s">
        <v>77</v>
      </c>
      <c r="AU175" s="233" t="s">
        <v>78</v>
      </c>
      <c r="AY175" s="232" t="s">
        <v>146</v>
      </c>
      <c r="BK175" s="234">
        <f>BK176+BK180+BK188+BK193+BK195+BK198+BK205+BK208+BK222+BK228+BK239</f>
        <v>0</v>
      </c>
    </row>
    <row r="176" s="12" customFormat="1" ht="22.8" customHeight="1">
      <c r="A176" s="12"/>
      <c r="B176" s="221"/>
      <c r="C176" s="222"/>
      <c r="D176" s="223" t="s">
        <v>77</v>
      </c>
      <c r="E176" s="235" t="s">
        <v>889</v>
      </c>
      <c r="F176" s="235" t="s">
        <v>890</v>
      </c>
      <c r="G176" s="222"/>
      <c r="H176" s="222"/>
      <c r="I176" s="225"/>
      <c r="J176" s="236">
        <f>BK176</f>
        <v>0</v>
      </c>
      <c r="K176" s="222"/>
      <c r="L176" s="227"/>
      <c r="M176" s="228"/>
      <c r="N176" s="229"/>
      <c r="O176" s="229"/>
      <c r="P176" s="230">
        <f>SUM(P177:P179)</f>
        <v>0</v>
      </c>
      <c r="Q176" s="229"/>
      <c r="R176" s="230">
        <f>SUM(R177:R179)</f>
        <v>0</v>
      </c>
      <c r="S176" s="229"/>
      <c r="T176" s="231">
        <f>SUM(T177:T179)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2" t="s">
        <v>86</v>
      </c>
      <c r="AT176" s="233" t="s">
        <v>77</v>
      </c>
      <c r="AU176" s="233" t="s">
        <v>86</v>
      </c>
      <c r="AY176" s="232" t="s">
        <v>146</v>
      </c>
      <c r="BK176" s="234">
        <f>SUM(BK177:BK179)</f>
        <v>0</v>
      </c>
    </row>
    <row r="177" s="2" customFormat="1" ht="21.75" customHeight="1">
      <c r="A177" s="39"/>
      <c r="B177" s="40"/>
      <c r="C177" s="237" t="s">
        <v>280</v>
      </c>
      <c r="D177" s="237" t="s">
        <v>149</v>
      </c>
      <c r="E177" s="238" t="s">
        <v>891</v>
      </c>
      <c r="F177" s="239" t="s">
        <v>892</v>
      </c>
      <c r="G177" s="240" t="s">
        <v>152</v>
      </c>
      <c r="H177" s="241">
        <v>4</v>
      </c>
      <c r="I177" s="242"/>
      <c r="J177" s="243">
        <f>ROUND(I177*H177,2)</f>
        <v>0</v>
      </c>
      <c r="K177" s="244"/>
      <c r="L177" s="45"/>
      <c r="M177" s="245" t="s">
        <v>1</v>
      </c>
      <c r="N177" s="246" t="s">
        <v>43</v>
      </c>
      <c r="O177" s="92"/>
      <c r="P177" s="247">
        <f>O177*H177</f>
        <v>0</v>
      </c>
      <c r="Q177" s="247">
        <v>0</v>
      </c>
      <c r="R177" s="247">
        <f>Q177*H177</f>
        <v>0</v>
      </c>
      <c r="S177" s="247">
        <v>0</v>
      </c>
      <c r="T177" s="24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9" t="s">
        <v>153</v>
      </c>
      <c r="AT177" s="249" t="s">
        <v>149</v>
      </c>
      <c r="AU177" s="249" t="s">
        <v>88</v>
      </c>
      <c r="AY177" s="18" t="s">
        <v>146</v>
      </c>
      <c r="BE177" s="250">
        <f>IF(N177="základní",J177,0)</f>
        <v>0</v>
      </c>
      <c r="BF177" s="250">
        <f>IF(N177="snížená",J177,0)</f>
        <v>0</v>
      </c>
      <c r="BG177" s="250">
        <f>IF(N177="zákl. přenesená",J177,0)</f>
        <v>0</v>
      </c>
      <c r="BH177" s="250">
        <f>IF(N177="sníž. přenesená",J177,0)</f>
        <v>0</v>
      </c>
      <c r="BI177" s="250">
        <f>IF(N177="nulová",J177,0)</f>
        <v>0</v>
      </c>
      <c r="BJ177" s="18" t="s">
        <v>86</v>
      </c>
      <c r="BK177" s="250">
        <f>ROUND(I177*H177,2)</f>
        <v>0</v>
      </c>
      <c r="BL177" s="18" t="s">
        <v>153</v>
      </c>
      <c r="BM177" s="249" t="s">
        <v>893</v>
      </c>
    </row>
    <row r="178" s="2" customFormat="1" ht="16.5" customHeight="1">
      <c r="A178" s="39"/>
      <c r="B178" s="40"/>
      <c r="C178" s="237" t="s">
        <v>284</v>
      </c>
      <c r="D178" s="237" t="s">
        <v>149</v>
      </c>
      <c r="E178" s="238" t="s">
        <v>894</v>
      </c>
      <c r="F178" s="239" t="s">
        <v>895</v>
      </c>
      <c r="G178" s="240" t="s">
        <v>152</v>
      </c>
      <c r="H178" s="241">
        <v>1</v>
      </c>
      <c r="I178" s="242"/>
      <c r="J178" s="243">
        <f>ROUND(I178*H178,2)</f>
        <v>0</v>
      </c>
      <c r="K178" s="244"/>
      <c r="L178" s="45"/>
      <c r="M178" s="245" t="s">
        <v>1</v>
      </c>
      <c r="N178" s="246" t="s">
        <v>43</v>
      </c>
      <c r="O178" s="92"/>
      <c r="P178" s="247">
        <f>O178*H178</f>
        <v>0</v>
      </c>
      <c r="Q178" s="247">
        <v>0</v>
      </c>
      <c r="R178" s="247">
        <f>Q178*H178</f>
        <v>0</v>
      </c>
      <c r="S178" s="247">
        <v>0</v>
      </c>
      <c r="T178" s="24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9" t="s">
        <v>153</v>
      </c>
      <c r="AT178" s="249" t="s">
        <v>149</v>
      </c>
      <c r="AU178" s="249" t="s">
        <v>88</v>
      </c>
      <c r="AY178" s="18" t="s">
        <v>146</v>
      </c>
      <c r="BE178" s="250">
        <f>IF(N178="základní",J178,0)</f>
        <v>0</v>
      </c>
      <c r="BF178" s="250">
        <f>IF(N178="snížená",J178,0)</f>
        <v>0</v>
      </c>
      <c r="BG178" s="250">
        <f>IF(N178="zákl. přenesená",J178,0)</f>
        <v>0</v>
      </c>
      <c r="BH178" s="250">
        <f>IF(N178="sníž. přenesená",J178,0)</f>
        <v>0</v>
      </c>
      <c r="BI178" s="250">
        <f>IF(N178="nulová",J178,0)</f>
        <v>0</v>
      </c>
      <c r="BJ178" s="18" t="s">
        <v>86</v>
      </c>
      <c r="BK178" s="250">
        <f>ROUND(I178*H178,2)</f>
        <v>0</v>
      </c>
      <c r="BL178" s="18" t="s">
        <v>153</v>
      </c>
      <c r="BM178" s="249" t="s">
        <v>896</v>
      </c>
    </row>
    <row r="179" s="2" customFormat="1" ht="16.5" customHeight="1">
      <c r="A179" s="39"/>
      <c r="B179" s="40"/>
      <c r="C179" s="237" t="s">
        <v>288</v>
      </c>
      <c r="D179" s="237" t="s">
        <v>149</v>
      </c>
      <c r="E179" s="238" t="s">
        <v>897</v>
      </c>
      <c r="F179" s="239" t="s">
        <v>898</v>
      </c>
      <c r="G179" s="240" t="s">
        <v>278</v>
      </c>
      <c r="H179" s="241">
        <v>1</v>
      </c>
      <c r="I179" s="242"/>
      <c r="J179" s="243">
        <f>ROUND(I179*H179,2)</f>
        <v>0</v>
      </c>
      <c r="K179" s="244"/>
      <c r="L179" s="45"/>
      <c r="M179" s="245" t="s">
        <v>1</v>
      </c>
      <c r="N179" s="246" t="s">
        <v>43</v>
      </c>
      <c r="O179" s="92"/>
      <c r="P179" s="247">
        <f>O179*H179</f>
        <v>0</v>
      </c>
      <c r="Q179" s="247">
        <v>0</v>
      </c>
      <c r="R179" s="247">
        <f>Q179*H179</f>
        <v>0</v>
      </c>
      <c r="S179" s="247">
        <v>0</v>
      </c>
      <c r="T179" s="24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9" t="s">
        <v>153</v>
      </c>
      <c r="AT179" s="249" t="s">
        <v>149</v>
      </c>
      <c r="AU179" s="249" t="s">
        <v>88</v>
      </c>
      <c r="AY179" s="18" t="s">
        <v>146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8" t="s">
        <v>86</v>
      </c>
      <c r="BK179" s="250">
        <f>ROUND(I179*H179,2)</f>
        <v>0</v>
      </c>
      <c r="BL179" s="18" t="s">
        <v>153</v>
      </c>
      <c r="BM179" s="249" t="s">
        <v>899</v>
      </c>
    </row>
    <row r="180" s="12" customFormat="1" ht="22.8" customHeight="1">
      <c r="A180" s="12"/>
      <c r="B180" s="221"/>
      <c r="C180" s="222"/>
      <c r="D180" s="223" t="s">
        <v>77</v>
      </c>
      <c r="E180" s="235" t="s">
        <v>900</v>
      </c>
      <c r="F180" s="235" t="s">
        <v>901</v>
      </c>
      <c r="G180" s="222"/>
      <c r="H180" s="222"/>
      <c r="I180" s="225"/>
      <c r="J180" s="236">
        <f>BK180</f>
        <v>0</v>
      </c>
      <c r="K180" s="222"/>
      <c r="L180" s="227"/>
      <c r="M180" s="228"/>
      <c r="N180" s="229"/>
      <c r="O180" s="229"/>
      <c r="P180" s="230">
        <f>SUM(P181:P187)</f>
        <v>0</v>
      </c>
      <c r="Q180" s="229"/>
      <c r="R180" s="230">
        <f>SUM(R181:R187)</f>
        <v>0.1178647</v>
      </c>
      <c r="S180" s="229"/>
      <c r="T180" s="231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2" t="s">
        <v>88</v>
      </c>
      <c r="AT180" s="233" t="s">
        <v>77</v>
      </c>
      <c r="AU180" s="233" t="s">
        <v>86</v>
      </c>
      <c r="AY180" s="232" t="s">
        <v>146</v>
      </c>
      <c r="BK180" s="234">
        <f>SUM(BK181:BK187)</f>
        <v>0</v>
      </c>
    </row>
    <row r="181" s="2" customFormat="1" ht="21.75" customHeight="1">
      <c r="A181" s="39"/>
      <c r="B181" s="40"/>
      <c r="C181" s="237" t="s">
        <v>293</v>
      </c>
      <c r="D181" s="237" t="s">
        <v>149</v>
      </c>
      <c r="E181" s="238" t="s">
        <v>902</v>
      </c>
      <c r="F181" s="239" t="s">
        <v>903</v>
      </c>
      <c r="G181" s="240" t="s">
        <v>162</v>
      </c>
      <c r="H181" s="241">
        <v>19.27</v>
      </c>
      <c r="I181" s="242"/>
      <c r="J181" s="243">
        <f>ROUND(I181*H181,2)</f>
        <v>0</v>
      </c>
      <c r="K181" s="244"/>
      <c r="L181" s="45"/>
      <c r="M181" s="245" t="s">
        <v>1</v>
      </c>
      <c r="N181" s="246" t="s">
        <v>43</v>
      </c>
      <c r="O181" s="92"/>
      <c r="P181" s="247">
        <f>O181*H181</f>
        <v>0</v>
      </c>
      <c r="Q181" s="247">
        <v>0</v>
      </c>
      <c r="R181" s="247">
        <f>Q181*H181</f>
        <v>0</v>
      </c>
      <c r="S181" s="247">
        <v>0</v>
      </c>
      <c r="T181" s="24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9" t="s">
        <v>229</v>
      </c>
      <c r="AT181" s="249" t="s">
        <v>149</v>
      </c>
      <c r="AU181" s="249" t="s">
        <v>88</v>
      </c>
      <c r="AY181" s="18" t="s">
        <v>146</v>
      </c>
      <c r="BE181" s="250">
        <f>IF(N181="základní",J181,0)</f>
        <v>0</v>
      </c>
      <c r="BF181" s="250">
        <f>IF(N181="snížená",J181,0)</f>
        <v>0</v>
      </c>
      <c r="BG181" s="250">
        <f>IF(N181="zákl. přenesená",J181,0)</f>
        <v>0</v>
      </c>
      <c r="BH181" s="250">
        <f>IF(N181="sníž. přenesená",J181,0)</f>
        <v>0</v>
      </c>
      <c r="BI181" s="250">
        <f>IF(N181="nulová",J181,0)</f>
        <v>0</v>
      </c>
      <c r="BJ181" s="18" t="s">
        <v>86</v>
      </c>
      <c r="BK181" s="250">
        <f>ROUND(I181*H181,2)</f>
        <v>0</v>
      </c>
      <c r="BL181" s="18" t="s">
        <v>229</v>
      </c>
      <c r="BM181" s="249" t="s">
        <v>904</v>
      </c>
    </row>
    <row r="182" s="2" customFormat="1" ht="16.5" customHeight="1">
      <c r="A182" s="39"/>
      <c r="B182" s="40"/>
      <c r="C182" s="295" t="s">
        <v>297</v>
      </c>
      <c r="D182" s="295" t="s">
        <v>270</v>
      </c>
      <c r="E182" s="296" t="s">
        <v>905</v>
      </c>
      <c r="F182" s="297" t="s">
        <v>906</v>
      </c>
      <c r="G182" s="298" t="s">
        <v>340</v>
      </c>
      <c r="H182" s="299">
        <v>0.0060000000000000001</v>
      </c>
      <c r="I182" s="300"/>
      <c r="J182" s="301">
        <f>ROUND(I182*H182,2)</f>
        <v>0</v>
      </c>
      <c r="K182" s="302"/>
      <c r="L182" s="303"/>
      <c r="M182" s="304" t="s">
        <v>1</v>
      </c>
      <c r="N182" s="305" t="s">
        <v>43</v>
      </c>
      <c r="O182" s="92"/>
      <c r="P182" s="247">
        <f>O182*H182</f>
        <v>0</v>
      </c>
      <c r="Q182" s="247">
        <v>1</v>
      </c>
      <c r="R182" s="247">
        <f>Q182*H182</f>
        <v>0.0060000000000000001</v>
      </c>
      <c r="S182" s="247">
        <v>0</v>
      </c>
      <c r="T182" s="24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9" t="s">
        <v>315</v>
      </c>
      <c r="AT182" s="249" t="s">
        <v>270</v>
      </c>
      <c r="AU182" s="249" t="s">
        <v>88</v>
      </c>
      <c r="AY182" s="18" t="s">
        <v>146</v>
      </c>
      <c r="BE182" s="250">
        <f>IF(N182="základní",J182,0)</f>
        <v>0</v>
      </c>
      <c r="BF182" s="250">
        <f>IF(N182="snížená",J182,0)</f>
        <v>0</v>
      </c>
      <c r="BG182" s="250">
        <f>IF(N182="zákl. přenesená",J182,0)</f>
        <v>0</v>
      </c>
      <c r="BH182" s="250">
        <f>IF(N182="sníž. přenesená",J182,0)</f>
        <v>0</v>
      </c>
      <c r="BI182" s="250">
        <f>IF(N182="nulová",J182,0)</f>
        <v>0</v>
      </c>
      <c r="BJ182" s="18" t="s">
        <v>86</v>
      </c>
      <c r="BK182" s="250">
        <f>ROUND(I182*H182,2)</f>
        <v>0</v>
      </c>
      <c r="BL182" s="18" t="s">
        <v>229</v>
      </c>
      <c r="BM182" s="249" t="s">
        <v>907</v>
      </c>
    </row>
    <row r="183" s="13" customFormat="1">
      <c r="A183" s="13"/>
      <c r="B183" s="251"/>
      <c r="C183" s="252"/>
      <c r="D183" s="253" t="s">
        <v>174</v>
      </c>
      <c r="E183" s="252"/>
      <c r="F183" s="255" t="s">
        <v>908</v>
      </c>
      <c r="G183" s="252"/>
      <c r="H183" s="256">
        <v>0.0060000000000000001</v>
      </c>
      <c r="I183" s="257"/>
      <c r="J183" s="252"/>
      <c r="K183" s="252"/>
      <c r="L183" s="258"/>
      <c r="M183" s="259"/>
      <c r="N183" s="260"/>
      <c r="O183" s="260"/>
      <c r="P183" s="260"/>
      <c r="Q183" s="260"/>
      <c r="R183" s="260"/>
      <c r="S183" s="260"/>
      <c r="T183" s="26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2" t="s">
        <v>174</v>
      </c>
      <c r="AU183" s="262" t="s">
        <v>88</v>
      </c>
      <c r="AV183" s="13" t="s">
        <v>88</v>
      </c>
      <c r="AW183" s="13" t="s">
        <v>4</v>
      </c>
      <c r="AX183" s="13" t="s">
        <v>86</v>
      </c>
      <c r="AY183" s="262" t="s">
        <v>146</v>
      </c>
    </row>
    <row r="184" s="2" customFormat="1" ht="21.75" customHeight="1">
      <c r="A184" s="39"/>
      <c r="B184" s="40"/>
      <c r="C184" s="237" t="s">
        <v>301</v>
      </c>
      <c r="D184" s="237" t="s">
        <v>149</v>
      </c>
      <c r="E184" s="238" t="s">
        <v>909</v>
      </c>
      <c r="F184" s="239" t="s">
        <v>910</v>
      </c>
      <c r="G184" s="240" t="s">
        <v>162</v>
      </c>
      <c r="H184" s="241">
        <v>19.27</v>
      </c>
      <c r="I184" s="242"/>
      <c r="J184" s="243">
        <f>ROUND(I184*H184,2)</f>
        <v>0</v>
      </c>
      <c r="K184" s="244"/>
      <c r="L184" s="45"/>
      <c r="M184" s="245" t="s">
        <v>1</v>
      </c>
      <c r="N184" s="246" t="s">
        <v>43</v>
      </c>
      <c r="O184" s="92"/>
      <c r="P184" s="247">
        <f>O184*H184</f>
        <v>0</v>
      </c>
      <c r="Q184" s="247">
        <v>0.00040000000000000002</v>
      </c>
      <c r="R184" s="247">
        <f>Q184*H184</f>
        <v>0.0077080000000000004</v>
      </c>
      <c r="S184" s="247">
        <v>0</v>
      </c>
      <c r="T184" s="24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9" t="s">
        <v>229</v>
      </c>
      <c r="AT184" s="249" t="s">
        <v>149</v>
      </c>
      <c r="AU184" s="249" t="s">
        <v>88</v>
      </c>
      <c r="AY184" s="18" t="s">
        <v>146</v>
      </c>
      <c r="BE184" s="250">
        <f>IF(N184="základní",J184,0)</f>
        <v>0</v>
      </c>
      <c r="BF184" s="250">
        <f>IF(N184="snížená",J184,0)</f>
        <v>0</v>
      </c>
      <c r="BG184" s="250">
        <f>IF(N184="zákl. přenesená",J184,0)</f>
        <v>0</v>
      </c>
      <c r="BH184" s="250">
        <f>IF(N184="sníž. přenesená",J184,0)</f>
        <v>0</v>
      </c>
      <c r="BI184" s="250">
        <f>IF(N184="nulová",J184,0)</f>
        <v>0</v>
      </c>
      <c r="BJ184" s="18" t="s">
        <v>86</v>
      </c>
      <c r="BK184" s="250">
        <f>ROUND(I184*H184,2)</f>
        <v>0</v>
      </c>
      <c r="BL184" s="18" t="s">
        <v>229</v>
      </c>
      <c r="BM184" s="249" t="s">
        <v>911</v>
      </c>
    </row>
    <row r="185" s="2" customFormat="1" ht="33" customHeight="1">
      <c r="A185" s="39"/>
      <c r="B185" s="40"/>
      <c r="C185" s="295" t="s">
        <v>306</v>
      </c>
      <c r="D185" s="295" t="s">
        <v>270</v>
      </c>
      <c r="E185" s="296" t="s">
        <v>912</v>
      </c>
      <c r="F185" s="297" t="s">
        <v>913</v>
      </c>
      <c r="G185" s="298" t="s">
        <v>162</v>
      </c>
      <c r="H185" s="299">
        <v>22.161000000000001</v>
      </c>
      <c r="I185" s="300"/>
      <c r="J185" s="301">
        <f>ROUND(I185*H185,2)</f>
        <v>0</v>
      </c>
      <c r="K185" s="302"/>
      <c r="L185" s="303"/>
      <c r="M185" s="304" t="s">
        <v>1</v>
      </c>
      <c r="N185" s="305" t="s">
        <v>43</v>
      </c>
      <c r="O185" s="92"/>
      <c r="P185" s="247">
        <f>O185*H185</f>
        <v>0</v>
      </c>
      <c r="Q185" s="247">
        <v>0.0047000000000000002</v>
      </c>
      <c r="R185" s="247">
        <f>Q185*H185</f>
        <v>0.10415670000000001</v>
      </c>
      <c r="S185" s="247">
        <v>0</v>
      </c>
      <c r="T185" s="24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9" t="s">
        <v>315</v>
      </c>
      <c r="AT185" s="249" t="s">
        <v>270</v>
      </c>
      <c r="AU185" s="249" t="s">
        <v>88</v>
      </c>
      <c r="AY185" s="18" t="s">
        <v>146</v>
      </c>
      <c r="BE185" s="250">
        <f>IF(N185="základní",J185,0)</f>
        <v>0</v>
      </c>
      <c r="BF185" s="250">
        <f>IF(N185="snížená",J185,0)</f>
        <v>0</v>
      </c>
      <c r="BG185" s="250">
        <f>IF(N185="zákl. přenesená",J185,0)</f>
        <v>0</v>
      </c>
      <c r="BH185" s="250">
        <f>IF(N185="sníž. přenesená",J185,0)</f>
        <v>0</v>
      </c>
      <c r="BI185" s="250">
        <f>IF(N185="nulová",J185,0)</f>
        <v>0</v>
      </c>
      <c r="BJ185" s="18" t="s">
        <v>86</v>
      </c>
      <c r="BK185" s="250">
        <f>ROUND(I185*H185,2)</f>
        <v>0</v>
      </c>
      <c r="BL185" s="18" t="s">
        <v>229</v>
      </c>
      <c r="BM185" s="249" t="s">
        <v>914</v>
      </c>
    </row>
    <row r="186" s="13" customFormat="1">
      <c r="A186" s="13"/>
      <c r="B186" s="251"/>
      <c r="C186" s="252"/>
      <c r="D186" s="253" t="s">
        <v>174</v>
      </c>
      <c r="E186" s="252"/>
      <c r="F186" s="255" t="s">
        <v>915</v>
      </c>
      <c r="G186" s="252"/>
      <c r="H186" s="256">
        <v>22.161000000000001</v>
      </c>
      <c r="I186" s="257"/>
      <c r="J186" s="252"/>
      <c r="K186" s="252"/>
      <c r="L186" s="258"/>
      <c r="M186" s="259"/>
      <c r="N186" s="260"/>
      <c r="O186" s="260"/>
      <c r="P186" s="260"/>
      <c r="Q186" s="260"/>
      <c r="R186" s="260"/>
      <c r="S186" s="260"/>
      <c r="T186" s="26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2" t="s">
        <v>174</v>
      </c>
      <c r="AU186" s="262" t="s">
        <v>88</v>
      </c>
      <c r="AV186" s="13" t="s">
        <v>88</v>
      </c>
      <c r="AW186" s="13" t="s">
        <v>4</v>
      </c>
      <c r="AX186" s="13" t="s">
        <v>86</v>
      </c>
      <c r="AY186" s="262" t="s">
        <v>146</v>
      </c>
    </row>
    <row r="187" s="2" customFormat="1" ht="21.75" customHeight="1">
      <c r="A187" s="39"/>
      <c r="B187" s="40"/>
      <c r="C187" s="237" t="s">
        <v>311</v>
      </c>
      <c r="D187" s="237" t="s">
        <v>149</v>
      </c>
      <c r="E187" s="238" t="s">
        <v>916</v>
      </c>
      <c r="F187" s="239" t="s">
        <v>917</v>
      </c>
      <c r="G187" s="240" t="s">
        <v>439</v>
      </c>
      <c r="H187" s="306"/>
      <c r="I187" s="242"/>
      <c r="J187" s="243">
        <f>ROUND(I187*H187,2)</f>
        <v>0</v>
      </c>
      <c r="K187" s="244"/>
      <c r="L187" s="45"/>
      <c r="M187" s="245" t="s">
        <v>1</v>
      </c>
      <c r="N187" s="246" t="s">
        <v>43</v>
      </c>
      <c r="O187" s="92"/>
      <c r="P187" s="247">
        <f>O187*H187</f>
        <v>0</v>
      </c>
      <c r="Q187" s="247">
        <v>0</v>
      </c>
      <c r="R187" s="247">
        <f>Q187*H187</f>
        <v>0</v>
      </c>
      <c r="S187" s="247">
        <v>0</v>
      </c>
      <c r="T187" s="24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9" t="s">
        <v>229</v>
      </c>
      <c r="AT187" s="249" t="s">
        <v>149</v>
      </c>
      <c r="AU187" s="249" t="s">
        <v>88</v>
      </c>
      <c r="AY187" s="18" t="s">
        <v>146</v>
      </c>
      <c r="BE187" s="250">
        <f>IF(N187="základní",J187,0)</f>
        <v>0</v>
      </c>
      <c r="BF187" s="250">
        <f>IF(N187="snížená",J187,0)</f>
        <v>0</v>
      </c>
      <c r="BG187" s="250">
        <f>IF(N187="zákl. přenesená",J187,0)</f>
        <v>0</v>
      </c>
      <c r="BH187" s="250">
        <f>IF(N187="sníž. přenesená",J187,0)</f>
        <v>0</v>
      </c>
      <c r="BI187" s="250">
        <f>IF(N187="nulová",J187,0)</f>
        <v>0</v>
      </c>
      <c r="BJ187" s="18" t="s">
        <v>86</v>
      </c>
      <c r="BK187" s="250">
        <f>ROUND(I187*H187,2)</f>
        <v>0</v>
      </c>
      <c r="BL187" s="18" t="s">
        <v>229</v>
      </c>
      <c r="BM187" s="249" t="s">
        <v>918</v>
      </c>
    </row>
    <row r="188" s="12" customFormat="1" ht="22.8" customHeight="1">
      <c r="A188" s="12"/>
      <c r="B188" s="221"/>
      <c r="C188" s="222"/>
      <c r="D188" s="223" t="s">
        <v>77</v>
      </c>
      <c r="E188" s="235" t="s">
        <v>919</v>
      </c>
      <c r="F188" s="235" t="s">
        <v>920</v>
      </c>
      <c r="G188" s="222"/>
      <c r="H188" s="222"/>
      <c r="I188" s="225"/>
      <c r="J188" s="236">
        <f>BK188</f>
        <v>0</v>
      </c>
      <c r="K188" s="222"/>
      <c r="L188" s="227"/>
      <c r="M188" s="228"/>
      <c r="N188" s="229"/>
      <c r="O188" s="229"/>
      <c r="P188" s="230">
        <f>SUM(P189:P192)</f>
        <v>0</v>
      </c>
      <c r="Q188" s="229"/>
      <c r="R188" s="230">
        <f>SUM(R189:R192)</f>
        <v>0.049137500000000001</v>
      </c>
      <c r="S188" s="229"/>
      <c r="T188" s="231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32" t="s">
        <v>88</v>
      </c>
      <c r="AT188" s="233" t="s">
        <v>77</v>
      </c>
      <c r="AU188" s="233" t="s">
        <v>86</v>
      </c>
      <c r="AY188" s="232" t="s">
        <v>146</v>
      </c>
      <c r="BK188" s="234">
        <f>SUM(BK189:BK192)</f>
        <v>0</v>
      </c>
    </row>
    <row r="189" s="2" customFormat="1" ht="21.75" customHeight="1">
      <c r="A189" s="39"/>
      <c r="B189" s="40"/>
      <c r="C189" s="237" t="s">
        <v>315</v>
      </c>
      <c r="D189" s="237" t="s">
        <v>149</v>
      </c>
      <c r="E189" s="238" t="s">
        <v>921</v>
      </c>
      <c r="F189" s="239" t="s">
        <v>922</v>
      </c>
      <c r="G189" s="240" t="s">
        <v>162</v>
      </c>
      <c r="H189" s="241">
        <v>19.27</v>
      </c>
      <c r="I189" s="242"/>
      <c r="J189" s="243">
        <f>ROUND(I189*H189,2)</f>
        <v>0</v>
      </c>
      <c r="K189" s="244"/>
      <c r="L189" s="45"/>
      <c r="M189" s="245" t="s">
        <v>1</v>
      </c>
      <c r="N189" s="246" t="s">
        <v>43</v>
      </c>
      <c r="O189" s="92"/>
      <c r="P189" s="247">
        <f>O189*H189</f>
        <v>0</v>
      </c>
      <c r="Q189" s="247">
        <v>0</v>
      </c>
      <c r="R189" s="247">
        <f>Q189*H189</f>
        <v>0</v>
      </c>
      <c r="S189" s="247">
        <v>0</v>
      </c>
      <c r="T189" s="24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9" t="s">
        <v>229</v>
      </c>
      <c r="AT189" s="249" t="s">
        <v>149</v>
      </c>
      <c r="AU189" s="249" t="s">
        <v>88</v>
      </c>
      <c r="AY189" s="18" t="s">
        <v>146</v>
      </c>
      <c r="BE189" s="250">
        <f>IF(N189="základní",J189,0)</f>
        <v>0</v>
      </c>
      <c r="BF189" s="250">
        <f>IF(N189="snížená",J189,0)</f>
        <v>0</v>
      </c>
      <c r="BG189" s="250">
        <f>IF(N189="zákl. přenesená",J189,0)</f>
        <v>0</v>
      </c>
      <c r="BH189" s="250">
        <f>IF(N189="sníž. přenesená",J189,0)</f>
        <v>0</v>
      </c>
      <c r="BI189" s="250">
        <f>IF(N189="nulová",J189,0)</f>
        <v>0</v>
      </c>
      <c r="BJ189" s="18" t="s">
        <v>86</v>
      </c>
      <c r="BK189" s="250">
        <f>ROUND(I189*H189,2)</f>
        <v>0</v>
      </c>
      <c r="BL189" s="18" t="s">
        <v>229</v>
      </c>
      <c r="BM189" s="249" t="s">
        <v>923</v>
      </c>
    </row>
    <row r="190" s="2" customFormat="1" ht="21.75" customHeight="1">
      <c r="A190" s="39"/>
      <c r="B190" s="40"/>
      <c r="C190" s="295" t="s">
        <v>319</v>
      </c>
      <c r="D190" s="295" t="s">
        <v>270</v>
      </c>
      <c r="E190" s="296" t="s">
        <v>924</v>
      </c>
      <c r="F190" s="297" t="s">
        <v>925</v>
      </c>
      <c r="G190" s="298" t="s">
        <v>162</v>
      </c>
      <c r="H190" s="299">
        <v>19.655000000000001</v>
      </c>
      <c r="I190" s="300"/>
      <c r="J190" s="301">
        <f>ROUND(I190*H190,2)</f>
        <v>0</v>
      </c>
      <c r="K190" s="302"/>
      <c r="L190" s="303"/>
      <c r="M190" s="304" t="s">
        <v>1</v>
      </c>
      <c r="N190" s="305" t="s">
        <v>43</v>
      </c>
      <c r="O190" s="92"/>
      <c r="P190" s="247">
        <f>O190*H190</f>
        <v>0</v>
      </c>
      <c r="Q190" s="247">
        <v>0.0025000000000000001</v>
      </c>
      <c r="R190" s="247">
        <f>Q190*H190</f>
        <v>0.049137500000000001</v>
      </c>
      <c r="S190" s="247">
        <v>0</v>
      </c>
      <c r="T190" s="24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9" t="s">
        <v>315</v>
      </c>
      <c r="AT190" s="249" t="s">
        <v>270</v>
      </c>
      <c r="AU190" s="249" t="s">
        <v>88</v>
      </c>
      <c r="AY190" s="18" t="s">
        <v>146</v>
      </c>
      <c r="BE190" s="250">
        <f>IF(N190="základní",J190,0)</f>
        <v>0</v>
      </c>
      <c r="BF190" s="250">
        <f>IF(N190="snížená",J190,0)</f>
        <v>0</v>
      </c>
      <c r="BG190" s="250">
        <f>IF(N190="zákl. přenesená",J190,0)</f>
        <v>0</v>
      </c>
      <c r="BH190" s="250">
        <f>IF(N190="sníž. přenesená",J190,0)</f>
        <v>0</v>
      </c>
      <c r="BI190" s="250">
        <f>IF(N190="nulová",J190,0)</f>
        <v>0</v>
      </c>
      <c r="BJ190" s="18" t="s">
        <v>86</v>
      </c>
      <c r="BK190" s="250">
        <f>ROUND(I190*H190,2)</f>
        <v>0</v>
      </c>
      <c r="BL190" s="18" t="s">
        <v>229</v>
      </c>
      <c r="BM190" s="249" t="s">
        <v>926</v>
      </c>
    </row>
    <row r="191" s="13" customFormat="1">
      <c r="A191" s="13"/>
      <c r="B191" s="251"/>
      <c r="C191" s="252"/>
      <c r="D191" s="253" t="s">
        <v>174</v>
      </c>
      <c r="E191" s="252"/>
      <c r="F191" s="255" t="s">
        <v>927</v>
      </c>
      <c r="G191" s="252"/>
      <c r="H191" s="256">
        <v>19.655000000000001</v>
      </c>
      <c r="I191" s="257"/>
      <c r="J191" s="252"/>
      <c r="K191" s="252"/>
      <c r="L191" s="258"/>
      <c r="M191" s="259"/>
      <c r="N191" s="260"/>
      <c r="O191" s="260"/>
      <c r="P191" s="260"/>
      <c r="Q191" s="260"/>
      <c r="R191" s="260"/>
      <c r="S191" s="260"/>
      <c r="T191" s="26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2" t="s">
        <v>174</v>
      </c>
      <c r="AU191" s="262" t="s">
        <v>88</v>
      </c>
      <c r="AV191" s="13" t="s">
        <v>88</v>
      </c>
      <c r="AW191" s="13" t="s">
        <v>4</v>
      </c>
      <c r="AX191" s="13" t="s">
        <v>86</v>
      </c>
      <c r="AY191" s="262" t="s">
        <v>146</v>
      </c>
    </row>
    <row r="192" s="2" customFormat="1" ht="21.75" customHeight="1">
      <c r="A192" s="39"/>
      <c r="B192" s="40"/>
      <c r="C192" s="237" t="s">
        <v>323</v>
      </c>
      <c r="D192" s="237" t="s">
        <v>149</v>
      </c>
      <c r="E192" s="238" t="s">
        <v>928</v>
      </c>
      <c r="F192" s="239" t="s">
        <v>929</v>
      </c>
      <c r="G192" s="240" t="s">
        <v>439</v>
      </c>
      <c r="H192" s="306"/>
      <c r="I192" s="242"/>
      <c r="J192" s="243">
        <f>ROUND(I192*H192,2)</f>
        <v>0</v>
      </c>
      <c r="K192" s="244"/>
      <c r="L192" s="45"/>
      <c r="M192" s="245" t="s">
        <v>1</v>
      </c>
      <c r="N192" s="246" t="s">
        <v>43</v>
      </c>
      <c r="O192" s="92"/>
      <c r="P192" s="247">
        <f>O192*H192</f>
        <v>0</v>
      </c>
      <c r="Q192" s="247">
        <v>0</v>
      </c>
      <c r="R192" s="247">
        <f>Q192*H192</f>
        <v>0</v>
      </c>
      <c r="S192" s="247">
        <v>0</v>
      </c>
      <c r="T192" s="24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9" t="s">
        <v>229</v>
      </c>
      <c r="AT192" s="249" t="s">
        <v>149</v>
      </c>
      <c r="AU192" s="249" t="s">
        <v>88</v>
      </c>
      <c r="AY192" s="18" t="s">
        <v>146</v>
      </c>
      <c r="BE192" s="250">
        <f>IF(N192="základní",J192,0)</f>
        <v>0</v>
      </c>
      <c r="BF192" s="250">
        <f>IF(N192="snížená",J192,0)</f>
        <v>0</v>
      </c>
      <c r="BG192" s="250">
        <f>IF(N192="zákl. přenesená",J192,0)</f>
        <v>0</v>
      </c>
      <c r="BH192" s="250">
        <f>IF(N192="sníž. přenesená",J192,0)</f>
        <v>0</v>
      </c>
      <c r="BI192" s="250">
        <f>IF(N192="nulová",J192,0)</f>
        <v>0</v>
      </c>
      <c r="BJ192" s="18" t="s">
        <v>86</v>
      </c>
      <c r="BK192" s="250">
        <f>ROUND(I192*H192,2)</f>
        <v>0</v>
      </c>
      <c r="BL192" s="18" t="s">
        <v>229</v>
      </c>
      <c r="BM192" s="249" t="s">
        <v>930</v>
      </c>
    </row>
    <row r="193" s="12" customFormat="1" ht="22.8" customHeight="1">
      <c r="A193" s="12"/>
      <c r="B193" s="221"/>
      <c r="C193" s="222"/>
      <c r="D193" s="223" t="s">
        <v>77</v>
      </c>
      <c r="E193" s="235" t="s">
        <v>931</v>
      </c>
      <c r="F193" s="235" t="s">
        <v>932</v>
      </c>
      <c r="G193" s="222"/>
      <c r="H193" s="222"/>
      <c r="I193" s="225"/>
      <c r="J193" s="236">
        <f>BK193</f>
        <v>0</v>
      </c>
      <c r="K193" s="222"/>
      <c r="L193" s="227"/>
      <c r="M193" s="228"/>
      <c r="N193" s="229"/>
      <c r="O193" s="229"/>
      <c r="P193" s="230">
        <f>P194</f>
        <v>0</v>
      </c>
      <c r="Q193" s="229"/>
      <c r="R193" s="230">
        <f>R194</f>
        <v>5.0000000000000002E-05</v>
      </c>
      <c r="S193" s="229"/>
      <c r="T193" s="231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2" t="s">
        <v>88</v>
      </c>
      <c r="AT193" s="233" t="s">
        <v>77</v>
      </c>
      <c r="AU193" s="233" t="s">
        <v>86</v>
      </c>
      <c r="AY193" s="232" t="s">
        <v>146</v>
      </c>
      <c r="BK193" s="234">
        <f>BK194</f>
        <v>0</v>
      </c>
    </row>
    <row r="194" s="2" customFormat="1" ht="33" customHeight="1">
      <c r="A194" s="39"/>
      <c r="B194" s="40"/>
      <c r="C194" s="237" t="s">
        <v>327</v>
      </c>
      <c r="D194" s="237" t="s">
        <v>149</v>
      </c>
      <c r="E194" s="238" t="s">
        <v>933</v>
      </c>
      <c r="F194" s="239" t="s">
        <v>934</v>
      </c>
      <c r="G194" s="240" t="s">
        <v>152</v>
      </c>
      <c r="H194" s="241">
        <v>1</v>
      </c>
      <c r="I194" s="242"/>
      <c r="J194" s="243">
        <f>ROUND(I194*H194,2)</f>
        <v>0</v>
      </c>
      <c r="K194" s="244"/>
      <c r="L194" s="45"/>
      <c r="M194" s="245" t="s">
        <v>1</v>
      </c>
      <c r="N194" s="246" t="s">
        <v>43</v>
      </c>
      <c r="O194" s="92"/>
      <c r="P194" s="247">
        <f>O194*H194</f>
        <v>0</v>
      </c>
      <c r="Q194" s="247">
        <v>5.0000000000000002E-05</v>
      </c>
      <c r="R194" s="247">
        <f>Q194*H194</f>
        <v>5.0000000000000002E-05</v>
      </c>
      <c r="S194" s="247">
        <v>0</v>
      </c>
      <c r="T194" s="24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9" t="s">
        <v>229</v>
      </c>
      <c r="AT194" s="249" t="s">
        <v>149</v>
      </c>
      <c r="AU194" s="249" t="s">
        <v>88</v>
      </c>
      <c r="AY194" s="18" t="s">
        <v>146</v>
      </c>
      <c r="BE194" s="250">
        <f>IF(N194="základní",J194,0)</f>
        <v>0</v>
      </c>
      <c r="BF194" s="250">
        <f>IF(N194="snížená",J194,0)</f>
        <v>0</v>
      </c>
      <c r="BG194" s="250">
        <f>IF(N194="zákl. přenesená",J194,0)</f>
        <v>0</v>
      </c>
      <c r="BH194" s="250">
        <f>IF(N194="sníž. přenesená",J194,0)</f>
        <v>0</v>
      </c>
      <c r="BI194" s="250">
        <f>IF(N194="nulová",J194,0)</f>
        <v>0</v>
      </c>
      <c r="BJ194" s="18" t="s">
        <v>86</v>
      </c>
      <c r="BK194" s="250">
        <f>ROUND(I194*H194,2)</f>
        <v>0</v>
      </c>
      <c r="BL194" s="18" t="s">
        <v>229</v>
      </c>
      <c r="BM194" s="249" t="s">
        <v>935</v>
      </c>
    </row>
    <row r="195" s="12" customFormat="1" ht="22.8" customHeight="1">
      <c r="A195" s="12"/>
      <c r="B195" s="221"/>
      <c r="C195" s="222"/>
      <c r="D195" s="223" t="s">
        <v>77</v>
      </c>
      <c r="E195" s="235" t="s">
        <v>629</v>
      </c>
      <c r="F195" s="235" t="s">
        <v>630</v>
      </c>
      <c r="G195" s="222"/>
      <c r="H195" s="222"/>
      <c r="I195" s="225"/>
      <c r="J195" s="236">
        <f>BK195</f>
        <v>0</v>
      </c>
      <c r="K195" s="222"/>
      <c r="L195" s="227"/>
      <c r="M195" s="228"/>
      <c r="N195" s="229"/>
      <c r="O195" s="229"/>
      <c r="P195" s="230">
        <f>SUM(P196:P197)</f>
        <v>0</v>
      </c>
      <c r="Q195" s="229"/>
      <c r="R195" s="230">
        <f>SUM(R196:R197)</f>
        <v>0</v>
      </c>
      <c r="S195" s="229"/>
      <c r="T195" s="231">
        <f>SUM(T196:T197)</f>
        <v>0.34685999999999995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32" t="s">
        <v>88</v>
      </c>
      <c r="AT195" s="233" t="s">
        <v>77</v>
      </c>
      <c r="AU195" s="233" t="s">
        <v>86</v>
      </c>
      <c r="AY195" s="232" t="s">
        <v>146</v>
      </c>
      <c r="BK195" s="234">
        <f>SUM(BK196:BK197)</f>
        <v>0</v>
      </c>
    </row>
    <row r="196" s="2" customFormat="1" ht="16.5" customHeight="1">
      <c r="A196" s="39"/>
      <c r="B196" s="40"/>
      <c r="C196" s="237" t="s">
        <v>331</v>
      </c>
      <c r="D196" s="237" t="s">
        <v>149</v>
      </c>
      <c r="E196" s="238" t="s">
        <v>936</v>
      </c>
      <c r="F196" s="239" t="s">
        <v>937</v>
      </c>
      <c r="G196" s="240" t="s">
        <v>162</v>
      </c>
      <c r="H196" s="241">
        <v>19.27</v>
      </c>
      <c r="I196" s="242"/>
      <c r="J196" s="243">
        <f>ROUND(I196*H196,2)</f>
        <v>0</v>
      </c>
      <c r="K196" s="244"/>
      <c r="L196" s="45"/>
      <c r="M196" s="245" t="s">
        <v>1</v>
      </c>
      <c r="N196" s="246" t="s">
        <v>43</v>
      </c>
      <c r="O196" s="92"/>
      <c r="P196" s="247">
        <f>O196*H196</f>
        <v>0</v>
      </c>
      <c r="Q196" s="247">
        <v>0</v>
      </c>
      <c r="R196" s="247">
        <f>Q196*H196</f>
        <v>0</v>
      </c>
      <c r="S196" s="247">
        <v>0.017999999999999999</v>
      </c>
      <c r="T196" s="248">
        <f>S196*H196</f>
        <v>0.34685999999999995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9" t="s">
        <v>229</v>
      </c>
      <c r="AT196" s="249" t="s">
        <v>149</v>
      </c>
      <c r="AU196" s="249" t="s">
        <v>88</v>
      </c>
      <c r="AY196" s="18" t="s">
        <v>146</v>
      </c>
      <c r="BE196" s="250">
        <f>IF(N196="základní",J196,0)</f>
        <v>0</v>
      </c>
      <c r="BF196" s="250">
        <f>IF(N196="snížená",J196,0)</f>
        <v>0</v>
      </c>
      <c r="BG196" s="250">
        <f>IF(N196="zákl. přenesená",J196,0)</f>
        <v>0</v>
      </c>
      <c r="BH196" s="250">
        <f>IF(N196="sníž. přenesená",J196,0)</f>
        <v>0</v>
      </c>
      <c r="BI196" s="250">
        <f>IF(N196="nulová",J196,0)</f>
        <v>0</v>
      </c>
      <c r="BJ196" s="18" t="s">
        <v>86</v>
      </c>
      <c r="BK196" s="250">
        <f>ROUND(I196*H196,2)</f>
        <v>0</v>
      </c>
      <c r="BL196" s="18" t="s">
        <v>229</v>
      </c>
      <c r="BM196" s="249" t="s">
        <v>938</v>
      </c>
    </row>
    <row r="197" s="2" customFormat="1" ht="21.75" customHeight="1">
      <c r="A197" s="39"/>
      <c r="B197" s="40"/>
      <c r="C197" s="237" t="s">
        <v>337</v>
      </c>
      <c r="D197" s="237" t="s">
        <v>149</v>
      </c>
      <c r="E197" s="238" t="s">
        <v>677</v>
      </c>
      <c r="F197" s="239" t="s">
        <v>678</v>
      </c>
      <c r="G197" s="240" t="s">
        <v>439</v>
      </c>
      <c r="H197" s="306"/>
      <c r="I197" s="242"/>
      <c r="J197" s="243">
        <f>ROUND(I197*H197,2)</f>
        <v>0</v>
      </c>
      <c r="K197" s="244"/>
      <c r="L197" s="45"/>
      <c r="M197" s="245" t="s">
        <v>1</v>
      </c>
      <c r="N197" s="246" t="s">
        <v>43</v>
      </c>
      <c r="O197" s="92"/>
      <c r="P197" s="247">
        <f>O197*H197</f>
        <v>0</v>
      </c>
      <c r="Q197" s="247">
        <v>0</v>
      </c>
      <c r="R197" s="247">
        <f>Q197*H197</f>
        <v>0</v>
      </c>
      <c r="S197" s="247">
        <v>0</v>
      </c>
      <c r="T197" s="24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9" t="s">
        <v>229</v>
      </c>
      <c r="AT197" s="249" t="s">
        <v>149</v>
      </c>
      <c r="AU197" s="249" t="s">
        <v>88</v>
      </c>
      <c r="AY197" s="18" t="s">
        <v>146</v>
      </c>
      <c r="BE197" s="250">
        <f>IF(N197="základní",J197,0)</f>
        <v>0</v>
      </c>
      <c r="BF197" s="250">
        <f>IF(N197="snížená",J197,0)</f>
        <v>0</v>
      </c>
      <c r="BG197" s="250">
        <f>IF(N197="zákl. přenesená",J197,0)</f>
        <v>0</v>
      </c>
      <c r="BH197" s="250">
        <f>IF(N197="sníž. přenesená",J197,0)</f>
        <v>0</v>
      </c>
      <c r="BI197" s="250">
        <f>IF(N197="nulová",J197,0)</f>
        <v>0</v>
      </c>
      <c r="BJ197" s="18" t="s">
        <v>86</v>
      </c>
      <c r="BK197" s="250">
        <f>ROUND(I197*H197,2)</f>
        <v>0</v>
      </c>
      <c r="BL197" s="18" t="s">
        <v>229</v>
      </c>
      <c r="BM197" s="249" t="s">
        <v>939</v>
      </c>
    </row>
    <row r="198" s="12" customFormat="1" ht="22.8" customHeight="1">
      <c r="A198" s="12"/>
      <c r="B198" s="221"/>
      <c r="C198" s="222"/>
      <c r="D198" s="223" t="s">
        <v>77</v>
      </c>
      <c r="E198" s="235" t="s">
        <v>940</v>
      </c>
      <c r="F198" s="235" t="s">
        <v>941</v>
      </c>
      <c r="G198" s="222"/>
      <c r="H198" s="222"/>
      <c r="I198" s="225"/>
      <c r="J198" s="236">
        <f>BK198</f>
        <v>0</v>
      </c>
      <c r="K198" s="222"/>
      <c r="L198" s="227"/>
      <c r="M198" s="228"/>
      <c r="N198" s="229"/>
      <c r="O198" s="229"/>
      <c r="P198" s="230">
        <f>SUM(P199:P204)</f>
        <v>0</v>
      </c>
      <c r="Q198" s="229"/>
      <c r="R198" s="230">
        <f>SUM(R199:R204)</f>
        <v>0</v>
      </c>
      <c r="S198" s="229"/>
      <c r="T198" s="231">
        <f>SUM(T199:T204)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32" t="s">
        <v>88</v>
      </c>
      <c r="AT198" s="233" t="s">
        <v>77</v>
      </c>
      <c r="AU198" s="233" t="s">
        <v>86</v>
      </c>
      <c r="AY198" s="232" t="s">
        <v>146</v>
      </c>
      <c r="BK198" s="234">
        <f>SUM(BK199:BK204)</f>
        <v>0</v>
      </c>
    </row>
    <row r="199" s="2" customFormat="1" ht="21.75" customHeight="1">
      <c r="A199" s="39"/>
      <c r="B199" s="40"/>
      <c r="C199" s="237" t="s">
        <v>342</v>
      </c>
      <c r="D199" s="237" t="s">
        <v>149</v>
      </c>
      <c r="E199" s="238" t="s">
        <v>942</v>
      </c>
      <c r="F199" s="239" t="s">
        <v>943</v>
      </c>
      <c r="G199" s="240" t="s">
        <v>162</v>
      </c>
      <c r="H199" s="241">
        <v>19.27</v>
      </c>
      <c r="I199" s="242"/>
      <c r="J199" s="243">
        <f>ROUND(I199*H199,2)</f>
        <v>0</v>
      </c>
      <c r="K199" s="244"/>
      <c r="L199" s="45"/>
      <c r="M199" s="245" t="s">
        <v>1</v>
      </c>
      <c r="N199" s="246" t="s">
        <v>43</v>
      </c>
      <c r="O199" s="92"/>
      <c r="P199" s="247">
        <f>O199*H199</f>
        <v>0</v>
      </c>
      <c r="Q199" s="247">
        <v>0</v>
      </c>
      <c r="R199" s="247">
        <f>Q199*H199</f>
        <v>0</v>
      </c>
      <c r="S199" s="247">
        <v>0</v>
      </c>
      <c r="T199" s="24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9" t="s">
        <v>229</v>
      </c>
      <c r="AT199" s="249" t="s">
        <v>149</v>
      </c>
      <c r="AU199" s="249" t="s">
        <v>88</v>
      </c>
      <c r="AY199" s="18" t="s">
        <v>146</v>
      </c>
      <c r="BE199" s="250">
        <f>IF(N199="základní",J199,0)</f>
        <v>0</v>
      </c>
      <c r="BF199" s="250">
        <f>IF(N199="snížená",J199,0)</f>
        <v>0</v>
      </c>
      <c r="BG199" s="250">
        <f>IF(N199="zákl. přenesená",J199,0)</f>
        <v>0</v>
      </c>
      <c r="BH199" s="250">
        <f>IF(N199="sníž. přenesená",J199,0)</f>
        <v>0</v>
      </c>
      <c r="BI199" s="250">
        <f>IF(N199="nulová",J199,0)</f>
        <v>0</v>
      </c>
      <c r="BJ199" s="18" t="s">
        <v>86</v>
      </c>
      <c r="BK199" s="250">
        <f>ROUND(I199*H199,2)</f>
        <v>0</v>
      </c>
      <c r="BL199" s="18" t="s">
        <v>229</v>
      </c>
      <c r="BM199" s="249" t="s">
        <v>944</v>
      </c>
    </row>
    <row r="200" s="13" customFormat="1">
      <c r="A200" s="13"/>
      <c r="B200" s="251"/>
      <c r="C200" s="252"/>
      <c r="D200" s="253" t="s">
        <v>174</v>
      </c>
      <c r="E200" s="254" t="s">
        <v>1</v>
      </c>
      <c r="F200" s="255" t="s">
        <v>856</v>
      </c>
      <c r="G200" s="252"/>
      <c r="H200" s="256">
        <v>19.27</v>
      </c>
      <c r="I200" s="257"/>
      <c r="J200" s="252"/>
      <c r="K200" s="252"/>
      <c r="L200" s="258"/>
      <c r="M200" s="259"/>
      <c r="N200" s="260"/>
      <c r="O200" s="260"/>
      <c r="P200" s="260"/>
      <c r="Q200" s="260"/>
      <c r="R200" s="260"/>
      <c r="S200" s="260"/>
      <c r="T200" s="26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2" t="s">
        <v>174</v>
      </c>
      <c r="AU200" s="262" t="s">
        <v>88</v>
      </c>
      <c r="AV200" s="13" t="s">
        <v>88</v>
      </c>
      <c r="AW200" s="13" t="s">
        <v>34</v>
      </c>
      <c r="AX200" s="13" t="s">
        <v>86</v>
      </c>
      <c r="AY200" s="262" t="s">
        <v>146</v>
      </c>
    </row>
    <row r="201" s="2" customFormat="1" ht="21.75" customHeight="1">
      <c r="A201" s="39"/>
      <c r="B201" s="40"/>
      <c r="C201" s="237" t="s">
        <v>346</v>
      </c>
      <c r="D201" s="237" t="s">
        <v>149</v>
      </c>
      <c r="E201" s="238" t="s">
        <v>945</v>
      </c>
      <c r="F201" s="239" t="s">
        <v>946</v>
      </c>
      <c r="G201" s="240" t="s">
        <v>197</v>
      </c>
      <c r="H201" s="241">
        <v>17.600000000000001</v>
      </c>
      <c r="I201" s="242"/>
      <c r="J201" s="243">
        <f>ROUND(I201*H201,2)</f>
        <v>0</v>
      </c>
      <c r="K201" s="244"/>
      <c r="L201" s="45"/>
      <c r="M201" s="245" t="s">
        <v>1</v>
      </c>
      <c r="N201" s="246" t="s">
        <v>43</v>
      </c>
      <c r="O201" s="92"/>
      <c r="P201" s="247">
        <f>O201*H201</f>
        <v>0</v>
      </c>
      <c r="Q201" s="247">
        <v>0</v>
      </c>
      <c r="R201" s="247">
        <f>Q201*H201</f>
        <v>0</v>
      </c>
      <c r="S201" s="247">
        <v>0</v>
      </c>
      <c r="T201" s="24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9" t="s">
        <v>229</v>
      </c>
      <c r="AT201" s="249" t="s">
        <v>149</v>
      </c>
      <c r="AU201" s="249" t="s">
        <v>88</v>
      </c>
      <c r="AY201" s="18" t="s">
        <v>146</v>
      </c>
      <c r="BE201" s="250">
        <f>IF(N201="základní",J201,0)</f>
        <v>0</v>
      </c>
      <c r="BF201" s="250">
        <f>IF(N201="snížená",J201,0)</f>
        <v>0</v>
      </c>
      <c r="BG201" s="250">
        <f>IF(N201="zákl. přenesená",J201,0)</f>
        <v>0</v>
      </c>
      <c r="BH201" s="250">
        <f>IF(N201="sníž. přenesená",J201,0)</f>
        <v>0</v>
      </c>
      <c r="BI201" s="250">
        <f>IF(N201="nulová",J201,0)</f>
        <v>0</v>
      </c>
      <c r="BJ201" s="18" t="s">
        <v>86</v>
      </c>
      <c r="BK201" s="250">
        <f>ROUND(I201*H201,2)</f>
        <v>0</v>
      </c>
      <c r="BL201" s="18" t="s">
        <v>229</v>
      </c>
      <c r="BM201" s="249" t="s">
        <v>947</v>
      </c>
    </row>
    <row r="202" s="13" customFormat="1">
      <c r="A202" s="13"/>
      <c r="B202" s="251"/>
      <c r="C202" s="252"/>
      <c r="D202" s="253" t="s">
        <v>174</v>
      </c>
      <c r="E202" s="254" t="s">
        <v>1</v>
      </c>
      <c r="F202" s="255" t="s">
        <v>849</v>
      </c>
      <c r="G202" s="252"/>
      <c r="H202" s="256">
        <v>17.600000000000001</v>
      </c>
      <c r="I202" s="257"/>
      <c r="J202" s="252"/>
      <c r="K202" s="252"/>
      <c r="L202" s="258"/>
      <c r="M202" s="259"/>
      <c r="N202" s="260"/>
      <c r="O202" s="260"/>
      <c r="P202" s="260"/>
      <c r="Q202" s="260"/>
      <c r="R202" s="260"/>
      <c r="S202" s="260"/>
      <c r="T202" s="26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2" t="s">
        <v>174</v>
      </c>
      <c r="AU202" s="262" t="s">
        <v>88</v>
      </c>
      <c r="AV202" s="13" t="s">
        <v>88</v>
      </c>
      <c r="AW202" s="13" t="s">
        <v>34</v>
      </c>
      <c r="AX202" s="13" t="s">
        <v>86</v>
      </c>
      <c r="AY202" s="262" t="s">
        <v>146</v>
      </c>
    </row>
    <row r="203" s="2" customFormat="1" ht="16.5" customHeight="1">
      <c r="A203" s="39"/>
      <c r="B203" s="40"/>
      <c r="C203" s="237" t="s">
        <v>350</v>
      </c>
      <c r="D203" s="237" t="s">
        <v>149</v>
      </c>
      <c r="E203" s="238" t="s">
        <v>948</v>
      </c>
      <c r="F203" s="239" t="s">
        <v>949</v>
      </c>
      <c r="G203" s="240" t="s">
        <v>162</v>
      </c>
      <c r="H203" s="241">
        <v>19.27</v>
      </c>
      <c r="I203" s="242"/>
      <c r="J203" s="243">
        <f>ROUND(I203*H203,2)</f>
        <v>0</v>
      </c>
      <c r="K203" s="244"/>
      <c r="L203" s="45"/>
      <c r="M203" s="245" t="s">
        <v>1</v>
      </c>
      <c r="N203" s="246" t="s">
        <v>43</v>
      </c>
      <c r="O203" s="92"/>
      <c r="P203" s="247">
        <f>O203*H203</f>
        <v>0</v>
      </c>
      <c r="Q203" s="247">
        <v>0</v>
      </c>
      <c r="R203" s="247">
        <f>Q203*H203</f>
        <v>0</v>
      </c>
      <c r="S203" s="247">
        <v>0</v>
      </c>
      <c r="T203" s="24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9" t="s">
        <v>229</v>
      </c>
      <c r="AT203" s="249" t="s">
        <v>149</v>
      </c>
      <c r="AU203" s="249" t="s">
        <v>88</v>
      </c>
      <c r="AY203" s="18" t="s">
        <v>146</v>
      </c>
      <c r="BE203" s="250">
        <f>IF(N203="základní",J203,0)</f>
        <v>0</v>
      </c>
      <c r="BF203" s="250">
        <f>IF(N203="snížená",J203,0)</f>
        <v>0</v>
      </c>
      <c r="BG203" s="250">
        <f>IF(N203="zákl. přenesená",J203,0)</f>
        <v>0</v>
      </c>
      <c r="BH203" s="250">
        <f>IF(N203="sníž. přenesená",J203,0)</f>
        <v>0</v>
      </c>
      <c r="BI203" s="250">
        <f>IF(N203="nulová",J203,0)</f>
        <v>0</v>
      </c>
      <c r="BJ203" s="18" t="s">
        <v>86</v>
      </c>
      <c r="BK203" s="250">
        <f>ROUND(I203*H203,2)</f>
        <v>0</v>
      </c>
      <c r="BL203" s="18" t="s">
        <v>229</v>
      </c>
      <c r="BM203" s="249" t="s">
        <v>950</v>
      </c>
    </row>
    <row r="204" s="2" customFormat="1" ht="21.75" customHeight="1">
      <c r="A204" s="39"/>
      <c r="B204" s="40"/>
      <c r="C204" s="237" t="s">
        <v>355</v>
      </c>
      <c r="D204" s="237" t="s">
        <v>149</v>
      </c>
      <c r="E204" s="238" t="s">
        <v>951</v>
      </c>
      <c r="F204" s="239" t="s">
        <v>952</v>
      </c>
      <c r="G204" s="240" t="s">
        <v>439</v>
      </c>
      <c r="H204" s="306"/>
      <c r="I204" s="242"/>
      <c r="J204" s="243">
        <f>ROUND(I204*H204,2)</f>
        <v>0</v>
      </c>
      <c r="K204" s="244"/>
      <c r="L204" s="45"/>
      <c r="M204" s="245" t="s">
        <v>1</v>
      </c>
      <c r="N204" s="246" t="s">
        <v>43</v>
      </c>
      <c r="O204" s="92"/>
      <c r="P204" s="247">
        <f>O204*H204</f>
        <v>0</v>
      </c>
      <c r="Q204" s="247">
        <v>0</v>
      </c>
      <c r="R204" s="247">
        <f>Q204*H204</f>
        <v>0</v>
      </c>
      <c r="S204" s="247">
        <v>0</v>
      </c>
      <c r="T204" s="24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9" t="s">
        <v>229</v>
      </c>
      <c r="AT204" s="249" t="s">
        <v>149</v>
      </c>
      <c r="AU204" s="249" t="s">
        <v>88</v>
      </c>
      <c r="AY204" s="18" t="s">
        <v>146</v>
      </c>
      <c r="BE204" s="250">
        <f>IF(N204="základní",J204,0)</f>
        <v>0</v>
      </c>
      <c r="BF204" s="250">
        <f>IF(N204="snížená",J204,0)</f>
        <v>0</v>
      </c>
      <c r="BG204" s="250">
        <f>IF(N204="zákl. přenesená",J204,0)</f>
        <v>0</v>
      </c>
      <c r="BH204" s="250">
        <f>IF(N204="sníž. přenesená",J204,0)</f>
        <v>0</v>
      </c>
      <c r="BI204" s="250">
        <f>IF(N204="nulová",J204,0)</f>
        <v>0</v>
      </c>
      <c r="BJ204" s="18" t="s">
        <v>86</v>
      </c>
      <c r="BK204" s="250">
        <f>ROUND(I204*H204,2)</f>
        <v>0</v>
      </c>
      <c r="BL204" s="18" t="s">
        <v>229</v>
      </c>
      <c r="BM204" s="249" t="s">
        <v>953</v>
      </c>
    </row>
    <row r="205" s="12" customFormat="1" ht="22.8" customHeight="1">
      <c r="A205" s="12"/>
      <c r="B205" s="221"/>
      <c r="C205" s="222"/>
      <c r="D205" s="223" t="s">
        <v>77</v>
      </c>
      <c r="E205" s="235" t="s">
        <v>441</v>
      </c>
      <c r="F205" s="235" t="s">
        <v>442</v>
      </c>
      <c r="G205" s="222"/>
      <c r="H205" s="222"/>
      <c r="I205" s="225"/>
      <c r="J205" s="236">
        <f>BK205</f>
        <v>0</v>
      </c>
      <c r="K205" s="222"/>
      <c r="L205" s="227"/>
      <c r="M205" s="228"/>
      <c r="N205" s="229"/>
      <c r="O205" s="229"/>
      <c r="P205" s="230">
        <f>SUM(P206:P207)</f>
        <v>0</v>
      </c>
      <c r="Q205" s="229"/>
      <c r="R205" s="230">
        <f>SUM(R206:R207)</f>
        <v>0</v>
      </c>
      <c r="S205" s="229"/>
      <c r="T205" s="231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2" t="s">
        <v>88</v>
      </c>
      <c r="AT205" s="233" t="s">
        <v>77</v>
      </c>
      <c r="AU205" s="233" t="s">
        <v>86</v>
      </c>
      <c r="AY205" s="232" t="s">
        <v>146</v>
      </c>
      <c r="BK205" s="234">
        <f>SUM(BK206:BK207)</f>
        <v>0</v>
      </c>
    </row>
    <row r="206" s="2" customFormat="1" ht="44.25" customHeight="1">
      <c r="A206" s="39"/>
      <c r="B206" s="40"/>
      <c r="C206" s="237" t="s">
        <v>362</v>
      </c>
      <c r="D206" s="237" t="s">
        <v>149</v>
      </c>
      <c r="E206" s="238" t="s">
        <v>954</v>
      </c>
      <c r="F206" s="239" t="s">
        <v>955</v>
      </c>
      <c r="G206" s="240" t="s">
        <v>152</v>
      </c>
      <c r="H206" s="241">
        <v>1</v>
      </c>
      <c r="I206" s="242"/>
      <c r="J206" s="243">
        <f>ROUND(I206*H206,2)</f>
        <v>0</v>
      </c>
      <c r="K206" s="244"/>
      <c r="L206" s="45"/>
      <c r="M206" s="245" t="s">
        <v>1</v>
      </c>
      <c r="N206" s="246" t="s">
        <v>43</v>
      </c>
      <c r="O206" s="92"/>
      <c r="P206" s="247">
        <f>O206*H206</f>
        <v>0</v>
      </c>
      <c r="Q206" s="247">
        <v>0</v>
      </c>
      <c r="R206" s="247">
        <f>Q206*H206</f>
        <v>0</v>
      </c>
      <c r="S206" s="247">
        <v>0</v>
      </c>
      <c r="T206" s="24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9" t="s">
        <v>229</v>
      </c>
      <c r="AT206" s="249" t="s">
        <v>149</v>
      </c>
      <c r="AU206" s="249" t="s">
        <v>88</v>
      </c>
      <c r="AY206" s="18" t="s">
        <v>146</v>
      </c>
      <c r="BE206" s="250">
        <f>IF(N206="základní",J206,0)</f>
        <v>0</v>
      </c>
      <c r="BF206" s="250">
        <f>IF(N206="snížená",J206,0)</f>
        <v>0</v>
      </c>
      <c r="BG206" s="250">
        <f>IF(N206="zákl. přenesená",J206,0)</f>
        <v>0</v>
      </c>
      <c r="BH206" s="250">
        <f>IF(N206="sníž. přenesená",J206,0)</f>
        <v>0</v>
      </c>
      <c r="BI206" s="250">
        <f>IF(N206="nulová",J206,0)</f>
        <v>0</v>
      </c>
      <c r="BJ206" s="18" t="s">
        <v>86</v>
      </c>
      <c r="BK206" s="250">
        <f>ROUND(I206*H206,2)</f>
        <v>0</v>
      </c>
      <c r="BL206" s="18" t="s">
        <v>229</v>
      </c>
      <c r="BM206" s="249" t="s">
        <v>956</v>
      </c>
    </row>
    <row r="207" s="2" customFormat="1" ht="21.75" customHeight="1">
      <c r="A207" s="39"/>
      <c r="B207" s="40"/>
      <c r="C207" s="237" t="s">
        <v>368</v>
      </c>
      <c r="D207" s="237" t="s">
        <v>149</v>
      </c>
      <c r="E207" s="238" t="s">
        <v>457</v>
      </c>
      <c r="F207" s="239" t="s">
        <v>458</v>
      </c>
      <c r="G207" s="240" t="s">
        <v>439</v>
      </c>
      <c r="H207" s="306"/>
      <c r="I207" s="242"/>
      <c r="J207" s="243">
        <f>ROUND(I207*H207,2)</f>
        <v>0</v>
      </c>
      <c r="K207" s="244"/>
      <c r="L207" s="45"/>
      <c r="M207" s="245" t="s">
        <v>1</v>
      </c>
      <c r="N207" s="246" t="s">
        <v>43</v>
      </c>
      <c r="O207" s="92"/>
      <c r="P207" s="247">
        <f>O207*H207</f>
        <v>0</v>
      </c>
      <c r="Q207" s="247">
        <v>0</v>
      </c>
      <c r="R207" s="247">
        <f>Q207*H207</f>
        <v>0</v>
      </c>
      <c r="S207" s="247">
        <v>0</v>
      </c>
      <c r="T207" s="24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9" t="s">
        <v>229</v>
      </c>
      <c r="AT207" s="249" t="s">
        <v>149</v>
      </c>
      <c r="AU207" s="249" t="s">
        <v>88</v>
      </c>
      <c r="AY207" s="18" t="s">
        <v>146</v>
      </c>
      <c r="BE207" s="250">
        <f>IF(N207="základní",J207,0)</f>
        <v>0</v>
      </c>
      <c r="BF207" s="250">
        <f>IF(N207="snížená",J207,0)</f>
        <v>0</v>
      </c>
      <c r="BG207" s="250">
        <f>IF(N207="zákl. přenesená",J207,0)</f>
        <v>0</v>
      </c>
      <c r="BH207" s="250">
        <f>IF(N207="sníž. přenesená",J207,0)</f>
        <v>0</v>
      </c>
      <c r="BI207" s="250">
        <f>IF(N207="nulová",J207,0)</f>
        <v>0</v>
      </c>
      <c r="BJ207" s="18" t="s">
        <v>86</v>
      </c>
      <c r="BK207" s="250">
        <f>ROUND(I207*H207,2)</f>
        <v>0</v>
      </c>
      <c r="BL207" s="18" t="s">
        <v>229</v>
      </c>
      <c r="BM207" s="249" t="s">
        <v>957</v>
      </c>
    </row>
    <row r="208" s="12" customFormat="1" ht="22.8" customHeight="1">
      <c r="A208" s="12"/>
      <c r="B208" s="221"/>
      <c r="C208" s="222"/>
      <c r="D208" s="223" t="s">
        <v>77</v>
      </c>
      <c r="E208" s="235" t="s">
        <v>958</v>
      </c>
      <c r="F208" s="235" t="s">
        <v>959</v>
      </c>
      <c r="G208" s="222"/>
      <c r="H208" s="222"/>
      <c r="I208" s="225"/>
      <c r="J208" s="236">
        <f>BK208</f>
        <v>0</v>
      </c>
      <c r="K208" s="222"/>
      <c r="L208" s="227"/>
      <c r="M208" s="228"/>
      <c r="N208" s="229"/>
      <c r="O208" s="229"/>
      <c r="P208" s="230">
        <f>SUM(P209:P221)</f>
        <v>0</v>
      </c>
      <c r="Q208" s="229"/>
      <c r="R208" s="230">
        <f>SUM(R209:R221)</f>
        <v>0</v>
      </c>
      <c r="S208" s="229"/>
      <c r="T208" s="231">
        <f>SUM(T209:T221)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2" t="s">
        <v>88</v>
      </c>
      <c r="AT208" s="233" t="s">
        <v>77</v>
      </c>
      <c r="AU208" s="233" t="s">
        <v>86</v>
      </c>
      <c r="AY208" s="232" t="s">
        <v>146</v>
      </c>
      <c r="BK208" s="234">
        <f>SUM(BK209:BK221)</f>
        <v>0</v>
      </c>
    </row>
    <row r="209" s="2" customFormat="1" ht="21.75" customHeight="1">
      <c r="A209" s="39"/>
      <c r="B209" s="40"/>
      <c r="C209" s="237" t="s">
        <v>375</v>
      </c>
      <c r="D209" s="237" t="s">
        <v>149</v>
      </c>
      <c r="E209" s="238" t="s">
        <v>960</v>
      </c>
      <c r="F209" s="239" t="s">
        <v>961</v>
      </c>
      <c r="G209" s="240" t="s">
        <v>197</v>
      </c>
      <c r="H209" s="241">
        <v>17.600000000000001</v>
      </c>
      <c r="I209" s="242"/>
      <c r="J209" s="243">
        <f>ROUND(I209*H209,2)</f>
        <v>0</v>
      </c>
      <c r="K209" s="244"/>
      <c r="L209" s="45"/>
      <c r="M209" s="245" t="s">
        <v>1</v>
      </c>
      <c r="N209" s="246" t="s">
        <v>43</v>
      </c>
      <c r="O209" s="92"/>
      <c r="P209" s="247">
        <f>O209*H209</f>
        <v>0</v>
      </c>
      <c r="Q209" s="247">
        <v>0</v>
      </c>
      <c r="R209" s="247">
        <f>Q209*H209</f>
        <v>0</v>
      </c>
      <c r="S209" s="247">
        <v>0</v>
      </c>
      <c r="T209" s="24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9" t="s">
        <v>229</v>
      </c>
      <c r="AT209" s="249" t="s">
        <v>149</v>
      </c>
      <c r="AU209" s="249" t="s">
        <v>88</v>
      </c>
      <c r="AY209" s="18" t="s">
        <v>146</v>
      </c>
      <c r="BE209" s="250">
        <f>IF(N209="základní",J209,0)</f>
        <v>0</v>
      </c>
      <c r="BF209" s="250">
        <f>IF(N209="snížená",J209,0)</f>
        <v>0</v>
      </c>
      <c r="BG209" s="250">
        <f>IF(N209="zákl. přenesená",J209,0)</f>
        <v>0</v>
      </c>
      <c r="BH209" s="250">
        <f>IF(N209="sníž. přenesená",J209,0)</f>
        <v>0</v>
      </c>
      <c r="BI209" s="250">
        <f>IF(N209="nulová",J209,0)</f>
        <v>0</v>
      </c>
      <c r="BJ209" s="18" t="s">
        <v>86</v>
      </c>
      <c r="BK209" s="250">
        <f>ROUND(I209*H209,2)</f>
        <v>0</v>
      </c>
      <c r="BL209" s="18" t="s">
        <v>229</v>
      </c>
      <c r="BM209" s="249" t="s">
        <v>962</v>
      </c>
    </row>
    <row r="210" s="13" customFormat="1">
      <c r="A210" s="13"/>
      <c r="B210" s="251"/>
      <c r="C210" s="252"/>
      <c r="D210" s="253" t="s">
        <v>174</v>
      </c>
      <c r="E210" s="254" t="s">
        <v>1</v>
      </c>
      <c r="F210" s="255" t="s">
        <v>849</v>
      </c>
      <c r="G210" s="252"/>
      <c r="H210" s="256">
        <v>17.600000000000001</v>
      </c>
      <c r="I210" s="257"/>
      <c r="J210" s="252"/>
      <c r="K210" s="252"/>
      <c r="L210" s="258"/>
      <c r="M210" s="259"/>
      <c r="N210" s="260"/>
      <c r="O210" s="260"/>
      <c r="P210" s="260"/>
      <c r="Q210" s="260"/>
      <c r="R210" s="260"/>
      <c r="S210" s="260"/>
      <c r="T210" s="26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2" t="s">
        <v>174</v>
      </c>
      <c r="AU210" s="262" t="s">
        <v>88</v>
      </c>
      <c r="AV210" s="13" t="s">
        <v>88</v>
      </c>
      <c r="AW210" s="13" t="s">
        <v>34</v>
      </c>
      <c r="AX210" s="13" t="s">
        <v>86</v>
      </c>
      <c r="AY210" s="262" t="s">
        <v>146</v>
      </c>
    </row>
    <row r="211" s="2" customFormat="1" ht="21.75" customHeight="1">
      <c r="A211" s="39"/>
      <c r="B211" s="40"/>
      <c r="C211" s="295" t="s">
        <v>381</v>
      </c>
      <c r="D211" s="295" t="s">
        <v>270</v>
      </c>
      <c r="E211" s="296" t="s">
        <v>963</v>
      </c>
      <c r="F211" s="297" t="s">
        <v>964</v>
      </c>
      <c r="G211" s="298" t="s">
        <v>152</v>
      </c>
      <c r="H211" s="299">
        <v>60</v>
      </c>
      <c r="I211" s="300"/>
      <c r="J211" s="301">
        <f>ROUND(I211*H211,2)</f>
        <v>0</v>
      </c>
      <c r="K211" s="302"/>
      <c r="L211" s="303"/>
      <c r="M211" s="304" t="s">
        <v>1</v>
      </c>
      <c r="N211" s="305" t="s">
        <v>43</v>
      </c>
      <c r="O211" s="92"/>
      <c r="P211" s="247">
        <f>O211*H211</f>
        <v>0</v>
      </c>
      <c r="Q211" s="247">
        <v>0</v>
      </c>
      <c r="R211" s="247">
        <f>Q211*H211</f>
        <v>0</v>
      </c>
      <c r="S211" s="247">
        <v>0</v>
      </c>
      <c r="T211" s="24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9" t="s">
        <v>315</v>
      </c>
      <c r="AT211" s="249" t="s">
        <v>270</v>
      </c>
      <c r="AU211" s="249" t="s">
        <v>88</v>
      </c>
      <c r="AY211" s="18" t="s">
        <v>146</v>
      </c>
      <c r="BE211" s="250">
        <f>IF(N211="základní",J211,0)</f>
        <v>0</v>
      </c>
      <c r="BF211" s="250">
        <f>IF(N211="snížená",J211,0)</f>
        <v>0</v>
      </c>
      <c r="BG211" s="250">
        <f>IF(N211="zákl. přenesená",J211,0)</f>
        <v>0</v>
      </c>
      <c r="BH211" s="250">
        <f>IF(N211="sníž. přenesená",J211,0)</f>
        <v>0</v>
      </c>
      <c r="BI211" s="250">
        <f>IF(N211="nulová",J211,0)</f>
        <v>0</v>
      </c>
      <c r="BJ211" s="18" t="s">
        <v>86</v>
      </c>
      <c r="BK211" s="250">
        <f>ROUND(I211*H211,2)</f>
        <v>0</v>
      </c>
      <c r="BL211" s="18" t="s">
        <v>229</v>
      </c>
      <c r="BM211" s="249" t="s">
        <v>965</v>
      </c>
    </row>
    <row r="212" s="13" customFormat="1">
      <c r="A212" s="13"/>
      <c r="B212" s="251"/>
      <c r="C212" s="252"/>
      <c r="D212" s="253" t="s">
        <v>174</v>
      </c>
      <c r="E212" s="254" t="s">
        <v>1</v>
      </c>
      <c r="F212" s="255" t="s">
        <v>966</v>
      </c>
      <c r="G212" s="252"/>
      <c r="H212" s="256">
        <v>58.667000000000002</v>
      </c>
      <c r="I212" s="257"/>
      <c r="J212" s="252"/>
      <c r="K212" s="252"/>
      <c r="L212" s="258"/>
      <c r="M212" s="259"/>
      <c r="N212" s="260"/>
      <c r="O212" s="260"/>
      <c r="P212" s="260"/>
      <c r="Q212" s="260"/>
      <c r="R212" s="260"/>
      <c r="S212" s="260"/>
      <c r="T212" s="26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2" t="s">
        <v>174</v>
      </c>
      <c r="AU212" s="262" t="s">
        <v>88</v>
      </c>
      <c r="AV212" s="13" t="s">
        <v>88</v>
      </c>
      <c r="AW212" s="13" t="s">
        <v>34</v>
      </c>
      <c r="AX212" s="13" t="s">
        <v>78</v>
      </c>
      <c r="AY212" s="262" t="s">
        <v>146</v>
      </c>
    </row>
    <row r="213" s="13" customFormat="1">
      <c r="A213" s="13"/>
      <c r="B213" s="251"/>
      <c r="C213" s="252"/>
      <c r="D213" s="253" t="s">
        <v>174</v>
      </c>
      <c r="E213" s="254" t="s">
        <v>1</v>
      </c>
      <c r="F213" s="255" t="s">
        <v>452</v>
      </c>
      <c r="G213" s="252"/>
      <c r="H213" s="256">
        <v>60</v>
      </c>
      <c r="I213" s="257"/>
      <c r="J213" s="252"/>
      <c r="K213" s="252"/>
      <c r="L213" s="258"/>
      <c r="M213" s="259"/>
      <c r="N213" s="260"/>
      <c r="O213" s="260"/>
      <c r="P213" s="260"/>
      <c r="Q213" s="260"/>
      <c r="R213" s="260"/>
      <c r="S213" s="260"/>
      <c r="T213" s="26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2" t="s">
        <v>174</v>
      </c>
      <c r="AU213" s="262" t="s">
        <v>88</v>
      </c>
      <c r="AV213" s="13" t="s">
        <v>88</v>
      </c>
      <c r="AW213" s="13" t="s">
        <v>34</v>
      </c>
      <c r="AX213" s="13" t="s">
        <v>86</v>
      </c>
      <c r="AY213" s="262" t="s">
        <v>146</v>
      </c>
    </row>
    <row r="214" s="2" customFormat="1" ht="21.75" customHeight="1">
      <c r="A214" s="39"/>
      <c r="B214" s="40"/>
      <c r="C214" s="237" t="s">
        <v>385</v>
      </c>
      <c r="D214" s="237" t="s">
        <v>149</v>
      </c>
      <c r="E214" s="238" t="s">
        <v>967</v>
      </c>
      <c r="F214" s="239" t="s">
        <v>968</v>
      </c>
      <c r="G214" s="240" t="s">
        <v>162</v>
      </c>
      <c r="H214" s="241">
        <v>19.27</v>
      </c>
      <c r="I214" s="242"/>
      <c r="J214" s="243">
        <f>ROUND(I214*H214,2)</f>
        <v>0</v>
      </c>
      <c r="K214" s="244"/>
      <c r="L214" s="45"/>
      <c r="M214" s="245" t="s">
        <v>1</v>
      </c>
      <c r="N214" s="246" t="s">
        <v>43</v>
      </c>
      <c r="O214" s="92"/>
      <c r="P214" s="247">
        <f>O214*H214</f>
        <v>0</v>
      </c>
      <c r="Q214" s="247">
        <v>0</v>
      </c>
      <c r="R214" s="247">
        <f>Q214*H214</f>
        <v>0</v>
      </c>
      <c r="S214" s="247">
        <v>0</v>
      </c>
      <c r="T214" s="24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9" t="s">
        <v>229</v>
      </c>
      <c r="AT214" s="249" t="s">
        <v>149</v>
      </c>
      <c r="AU214" s="249" t="s">
        <v>88</v>
      </c>
      <c r="AY214" s="18" t="s">
        <v>146</v>
      </c>
      <c r="BE214" s="250">
        <f>IF(N214="základní",J214,0)</f>
        <v>0</v>
      </c>
      <c r="BF214" s="250">
        <f>IF(N214="snížená",J214,0)</f>
        <v>0</v>
      </c>
      <c r="BG214" s="250">
        <f>IF(N214="zákl. přenesená",J214,0)</f>
        <v>0</v>
      </c>
      <c r="BH214" s="250">
        <f>IF(N214="sníž. přenesená",J214,0)</f>
        <v>0</v>
      </c>
      <c r="BI214" s="250">
        <f>IF(N214="nulová",J214,0)</f>
        <v>0</v>
      </c>
      <c r="BJ214" s="18" t="s">
        <v>86</v>
      </c>
      <c r="BK214" s="250">
        <f>ROUND(I214*H214,2)</f>
        <v>0</v>
      </c>
      <c r="BL214" s="18" t="s">
        <v>229</v>
      </c>
      <c r="BM214" s="249" t="s">
        <v>969</v>
      </c>
    </row>
    <row r="215" s="13" customFormat="1">
      <c r="A215" s="13"/>
      <c r="B215" s="251"/>
      <c r="C215" s="252"/>
      <c r="D215" s="253" t="s">
        <v>174</v>
      </c>
      <c r="E215" s="254" t="s">
        <v>1</v>
      </c>
      <c r="F215" s="255" t="s">
        <v>856</v>
      </c>
      <c r="G215" s="252"/>
      <c r="H215" s="256">
        <v>19.27</v>
      </c>
      <c r="I215" s="257"/>
      <c r="J215" s="252"/>
      <c r="K215" s="252"/>
      <c r="L215" s="258"/>
      <c r="M215" s="259"/>
      <c r="N215" s="260"/>
      <c r="O215" s="260"/>
      <c r="P215" s="260"/>
      <c r="Q215" s="260"/>
      <c r="R215" s="260"/>
      <c r="S215" s="260"/>
      <c r="T215" s="26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2" t="s">
        <v>174</v>
      </c>
      <c r="AU215" s="262" t="s">
        <v>88</v>
      </c>
      <c r="AV215" s="13" t="s">
        <v>88</v>
      </c>
      <c r="AW215" s="13" t="s">
        <v>34</v>
      </c>
      <c r="AX215" s="13" t="s">
        <v>86</v>
      </c>
      <c r="AY215" s="262" t="s">
        <v>146</v>
      </c>
    </row>
    <row r="216" s="2" customFormat="1" ht="33" customHeight="1">
      <c r="A216" s="39"/>
      <c r="B216" s="40"/>
      <c r="C216" s="295" t="s">
        <v>389</v>
      </c>
      <c r="D216" s="295" t="s">
        <v>270</v>
      </c>
      <c r="E216" s="296" t="s">
        <v>970</v>
      </c>
      <c r="F216" s="297" t="s">
        <v>971</v>
      </c>
      <c r="G216" s="298" t="s">
        <v>162</v>
      </c>
      <c r="H216" s="299">
        <v>22.161000000000001</v>
      </c>
      <c r="I216" s="300"/>
      <c r="J216" s="301">
        <f>ROUND(I216*H216,2)</f>
        <v>0</v>
      </c>
      <c r="K216" s="302"/>
      <c r="L216" s="303"/>
      <c r="M216" s="304" t="s">
        <v>1</v>
      </c>
      <c r="N216" s="305" t="s">
        <v>43</v>
      </c>
      <c r="O216" s="92"/>
      <c r="P216" s="247">
        <f>O216*H216</f>
        <v>0</v>
      </c>
      <c r="Q216" s="247">
        <v>0</v>
      </c>
      <c r="R216" s="247">
        <f>Q216*H216</f>
        <v>0</v>
      </c>
      <c r="S216" s="247">
        <v>0</v>
      </c>
      <c r="T216" s="24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9" t="s">
        <v>315</v>
      </c>
      <c r="AT216" s="249" t="s">
        <v>270</v>
      </c>
      <c r="AU216" s="249" t="s">
        <v>88</v>
      </c>
      <c r="AY216" s="18" t="s">
        <v>146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8" t="s">
        <v>86</v>
      </c>
      <c r="BK216" s="250">
        <f>ROUND(I216*H216,2)</f>
        <v>0</v>
      </c>
      <c r="BL216" s="18" t="s">
        <v>229</v>
      </c>
      <c r="BM216" s="249" t="s">
        <v>972</v>
      </c>
    </row>
    <row r="217" s="13" customFormat="1">
      <c r="A217" s="13"/>
      <c r="B217" s="251"/>
      <c r="C217" s="252"/>
      <c r="D217" s="253" t="s">
        <v>174</v>
      </c>
      <c r="E217" s="252"/>
      <c r="F217" s="255" t="s">
        <v>915</v>
      </c>
      <c r="G217" s="252"/>
      <c r="H217" s="256">
        <v>22.161000000000001</v>
      </c>
      <c r="I217" s="257"/>
      <c r="J217" s="252"/>
      <c r="K217" s="252"/>
      <c r="L217" s="258"/>
      <c r="M217" s="259"/>
      <c r="N217" s="260"/>
      <c r="O217" s="260"/>
      <c r="P217" s="260"/>
      <c r="Q217" s="260"/>
      <c r="R217" s="260"/>
      <c r="S217" s="260"/>
      <c r="T217" s="26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2" t="s">
        <v>174</v>
      </c>
      <c r="AU217" s="262" t="s">
        <v>88</v>
      </c>
      <c r="AV217" s="13" t="s">
        <v>88</v>
      </c>
      <c r="AW217" s="13" t="s">
        <v>4</v>
      </c>
      <c r="AX217" s="13" t="s">
        <v>86</v>
      </c>
      <c r="AY217" s="262" t="s">
        <v>146</v>
      </c>
    </row>
    <row r="218" s="2" customFormat="1" ht="16.5" customHeight="1">
      <c r="A218" s="39"/>
      <c r="B218" s="40"/>
      <c r="C218" s="237" t="s">
        <v>393</v>
      </c>
      <c r="D218" s="237" t="s">
        <v>149</v>
      </c>
      <c r="E218" s="238" t="s">
        <v>973</v>
      </c>
      <c r="F218" s="239" t="s">
        <v>974</v>
      </c>
      <c r="G218" s="240" t="s">
        <v>162</v>
      </c>
      <c r="H218" s="241">
        <v>19.27</v>
      </c>
      <c r="I218" s="242"/>
      <c r="J218" s="243">
        <f>ROUND(I218*H218,2)</f>
        <v>0</v>
      </c>
      <c r="K218" s="244"/>
      <c r="L218" s="45"/>
      <c r="M218" s="245" t="s">
        <v>1</v>
      </c>
      <c r="N218" s="246" t="s">
        <v>43</v>
      </c>
      <c r="O218" s="92"/>
      <c r="P218" s="247">
        <f>O218*H218</f>
        <v>0</v>
      </c>
      <c r="Q218" s="247">
        <v>0</v>
      </c>
      <c r="R218" s="247">
        <f>Q218*H218</f>
        <v>0</v>
      </c>
      <c r="S218" s="247">
        <v>0</v>
      </c>
      <c r="T218" s="248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9" t="s">
        <v>229</v>
      </c>
      <c r="AT218" s="249" t="s">
        <v>149</v>
      </c>
      <c r="AU218" s="249" t="s">
        <v>88</v>
      </c>
      <c r="AY218" s="18" t="s">
        <v>146</v>
      </c>
      <c r="BE218" s="250">
        <f>IF(N218="základní",J218,0)</f>
        <v>0</v>
      </c>
      <c r="BF218" s="250">
        <f>IF(N218="snížená",J218,0)</f>
        <v>0</v>
      </c>
      <c r="BG218" s="250">
        <f>IF(N218="zákl. přenesená",J218,0)</f>
        <v>0</v>
      </c>
      <c r="BH218" s="250">
        <f>IF(N218="sníž. přenesená",J218,0)</f>
        <v>0</v>
      </c>
      <c r="BI218" s="250">
        <f>IF(N218="nulová",J218,0)</f>
        <v>0</v>
      </c>
      <c r="BJ218" s="18" t="s">
        <v>86</v>
      </c>
      <c r="BK218" s="250">
        <f>ROUND(I218*H218,2)</f>
        <v>0</v>
      </c>
      <c r="BL218" s="18" t="s">
        <v>229</v>
      </c>
      <c r="BM218" s="249" t="s">
        <v>975</v>
      </c>
    </row>
    <row r="219" s="2" customFormat="1" ht="21.75" customHeight="1">
      <c r="A219" s="39"/>
      <c r="B219" s="40"/>
      <c r="C219" s="237" t="s">
        <v>397</v>
      </c>
      <c r="D219" s="237" t="s">
        <v>149</v>
      </c>
      <c r="E219" s="238" t="s">
        <v>976</v>
      </c>
      <c r="F219" s="239" t="s">
        <v>977</v>
      </c>
      <c r="G219" s="240" t="s">
        <v>162</v>
      </c>
      <c r="H219" s="241">
        <v>19.27</v>
      </c>
      <c r="I219" s="242"/>
      <c r="J219" s="243">
        <f>ROUND(I219*H219,2)</f>
        <v>0</v>
      </c>
      <c r="K219" s="244"/>
      <c r="L219" s="45"/>
      <c r="M219" s="245" t="s">
        <v>1</v>
      </c>
      <c r="N219" s="246" t="s">
        <v>43</v>
      </c>
      <c r="O219" s="92"/>
      <c r="P219" s="247">
        <f>O219*H219</f>
        <v>0</v>
      </c>
      <c r="Q219" s="247">
        <v>0</v>
      </c>
      <c r="R219" s="247">
        <f>Q219*H219</f>
        <v>0</v>
      </c>
      <c r="S219" s="247">
        <v>0</v>
      </c>
      <c r="T219" s="24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9" t="s">
        <v>229</v>
      </c>
      <c r="AT219" s="249" t="s">
        <v>149</v>
      </c>
      <c r="AU219" s="249" t="s">
        <v>88</v>
      </c>
      <c r="AY219" s="18" t="s">
        <v>146</v>
      </c>
      <c r="BE219" s="250">
        <f>IF(N219="základní",J219,0)</f>
        <v>0</v>
      </c>
      <c r="BF219" s="250">
        <f>IF(N219="snížená",J219,0)</f>
        <v>0</v>
      </c>
      <c r="BG219" s="250">
        <f>IF(N219="zákl. přenesená",J219,0)</f>
        <v>0</v>
      </c>
      <c r="BH219" s="250">
        <f>IF(N219="sníž. přenesená",J219,0)</f>
        <v>0</v>
      </c>
      <c r="BI219" s="250">
        <f>IF(N219="nulová",J219,0)</f>
        <v>0</v>
      </c>
      <c r="BJ219" s="18" t="s">
        <v>86</v>
      </c>
      <c r="BK219" s="250">
        <f>ROUND(I219*H219,2)</f>
        <v>0</v>
      </c>
      <c r="BL219" s="18" t="s">
        <v>229</v>
      </c>
      <c r="BM219" s="249" t="s">
        <v>978</v>
      </c>
    </row>
    <row r="220" s="2" customFormat="1" ht="21.75" customHeight="1">
      <c r="A220" s="39"/>
      <c r="B220" s="40"/>
      <c r="C220" s="237" t="s">
        <v>401</v>
      </c>
      <c r="D220" s="237" t="s">
        <v>149</v>
      </c>
      <c r="E220" s="238" t="s">
        <v>979</v>
      </c>
      <c r="F220" s="239" t="s">
        <v>980</v>
      </c>
      <c r="G220" s="240" t="s">
        <v>162</v>
      </c>
      <c r="H220" s="241">
        <v>19.27</v>
      </c>
      <c r="I220" s="242"/>
      <c r="J220" s="243">
        <f>ROUND(I220*H220,2)</f>
        <v>0</v>
      </c>
      <c r="K220" s="244"/>
      <c r="L220" s="45"/>
      <c r="M220" s="245" t="s">
        <v>1</v>
      </c>
      <c r="N220" s="246" t="s">
        <v>43</v>
      </c>
      <c r="O220" s="92"/>
      <c r="P220" s="247">
        <f>O220*H220</f>
        <v>0</v>
      </c>
      <c r="Q220" s="247">
        <v>0</v>
      </c>
      <c r="R220" s="247">
        <f>Q220*H220</f>
        <v>0</v>
      </c>
      <c r="S220" s="247">
        <v>0</v>
      </c>
      <c r="T220" s="24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9" t="s">
        <v>229</v>
      </c>
      <c r="AT220" s="249" t="s">
        <v>149</v>
      </c>
      <c r="AU220" s="249" t="s">
        <v>88</v>
      </c>
      <c r="AY220" s="18" t="s">
        <v>146</v>
      </c>
      <c r="BE220" s="250">
        <f>IF(N220="základní",J220,0)</f>
        <v>0</v>
      </c>
      <c r="BF220" s="250">
        <f>IF(N220="snížená",J220,0)</f>
        <v>0</v>
      </c>
      <c r="BG220" s="250">
        <f>IF(N220="zákl. přenesená",J220,0)</f>
        <v>0</v>
      </c>
      <c r="BH220" s="250">
        <f>IF(N220="sníž. přenesená",J220,0)</f>
        <v>0</v>
      </c>
      <c r="BI220" s="250">
        <f>IF(N220="nulová",J220,0)</f>
        <v>0</v>
      </c>
      <c r="BJ220" s="18" t="s">
        <v>86</v>
      </c>
      <c r="BK220" s="250">
        <f>ROUND(I220*H220,2)</f>
        <v>0</v>
      </c>
      <c r="BL220" s="18" t="s">
        <v>229</v>
      </c>
      <c r="BM220" s="249" t="s">
        <v>981</v>
      </c>
    </row>
    <row r="221" s="2" customFormat="1" ht="21.75" customHeight="1">
      <c r="A221" s="39"/>
      <c r="B221" s="40"/>
      <c r="C221" s="237" t="s">
        <v>406</v>
      </c>
      <c r="D221" s="237" t="s">
        <v>149</v>
      </c>
      <c r="E221" s="238" t="s">
        <v>982</v>
      </c>
      <c r="F221" s="239" t="s">
        <v>983</v>
      </c>
      <c r="G221" s="240" t="s">
        <v>439</v>
      </c>
      <c r="H221" s="306"/>
      <c r="I221" s="242"/>
      <c r="J221" s="243">
        <f>ROUND(I221*H221,2)</f>
        <v>0</v>
      </c>
      <c r="K221" s="244"/>
      <c r="L221" s="45"/>
      <c r="M221" s="245" t="s">
        <v>1</v>
      </c>
      <c r="N221" s="246" t="s">
        <v>43</v>
      </c>
      <c r="O221" s="92"/>
      <c r="P221" s="247">
        <f>O221*H221</f>
        <v>0</v>
      </c>
      <c r="Q221" s="247">
        <v>0</v>
      </c>
      <c r="R221" s="247">
        <f>Q221*H221</f>
        <v>0</v>
      </c>
      <c r="S221" s="247">
        <v>0</v>
      </c>
      <c r="T221" s="24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9" t="s">
        <v>229</v>
      </c>
      <c r="AT221" s="249" t="s">
        <v>149</v>
      </c>
      <c r="AU221" s="249" t="s">
        <v>88</v>
      </c>
      <c r="AY221" s="18" t="s">
        <v>146</v>
      </c>
      <c r="BE221" s="250">
        <f>IF(N221="základní",J221,0)</f>
        <v>0</v>
      </c>
      <c r="BF221" s="250">
        <f>IF(N221="snížená",J221,0)</f>
        <v>0</v>
      </c>
      <c r="BG221" s="250">
        <f>IF(N221="zákl. přenesená",J221,0)</f>
        <v>0</v>
      </c>
      <c r="BH221" s="250">
        <f>IF(N221="sníž. přenesená",J221,0)</f>
        <v>0</v>
      </c>
      <c r="BI221" s="250">
        <f>IF(N221="nulová",J221,0)</f>
        <v>0</v>
      </c>
      <c r="BJ221" s="18" t="s">
        <v>86</v>
      </c>
      <c r="BK221" s="250">
        <f>ROUND(I221*H221,2)</f>
        <v>0</v>
      </c>
      <c r="BL221" s="18" t="s">
        <v>229</v>
      </c>
      <c r="BM221" s="249" t="s">
        <v>984</v>
      </c>
    </row>
    <row r="222" s="12" customFormat="1" ht="22.8" customHeight="1">
      <c r="A222" s="12"/>
      <c r="B222" s="221"/>
      <c r="C222" s="222"/>
      <c r="D222" s="223" t="s">
        <v>77</v>
      </c>
      <c r="E222" s="235" t="s">
        <v>985</v>
      </c>
      <c r="F222" s="235" t="s">
        <v>986</v>
      </c>
      <c r="G222" s="222"/>
      <c r="H222" s="222"/>
      <c r="I222" s="225"/>
      <c r="J222" s="236">
        <f>BK222</f>
        <v>0</v>
      </c>
      <c r="K222" s="222"/>
      <c r="L222" s="227"/>
      <c r="M222" s="228"/>
      <c r="N222" s="229"/>
      <c r="O222" s="229"/>
      <c r="P222" s="230">
        <f>SUM(P223:P227)</f>
        <v>0</v>
      </c>
      <c r="Q222" s="229"/>
      <c r="R222" s="230">
        <f>SUM(R223:R227)</f>
        <v>0</v>
      </c>
      <c r="S222" s="229"/>
      <c r="T222" s="231">
        <f>SUM(T223:T227)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32" t="s">
        <v>88</v>
      </c>
      <c r="AT222" s="233" t="s">
        <v>77</v>
      </c>
      <c r="AU222" s="233" t="s">
        <v>86</v>
      </c>
      <c r="AY222" s="232" t="s">
        <v>146</v>
      </c>
      <c r="BK222" s="234">
        <f>SUM(BK223:BK227)</f>
        <v>0</v>
      </c>
    </row>
    <row r="223" s="2" customFormat="1" ht="16.5" customHeight="1">
      <c r="A223" s="39"/>
      <c r="B223" s="40"/>
      <c r="C223" s="237" t="s">
        <v>410</v>
      </c>
      <c r="D223" s="237" t="s">
        <v>149</v>
      </c>
      <c r="E223" s="238" t="s">
        <v>987</v>
      </c>
      <c r="F223" s="239" t="s">
        <v>988</v>
      </c>
      <c r="G223" s="240" t="s">
        <v>197</v>
      </c>
      <c r="H223" s="241">
        <v>17.600000000000001</v>
      </c>
      <c r="I223" s="242"/>
      <c r="J223" s="243">
        <f>ROUND(I223*H223,2)</f>
        <v>0</v>
      </c>
      <c r="K223" s="244"/>
      <c r="L223" s="45"/>
      <c r="M223" s="245" t="s">
        <v>1</v>
      </c>
      <c r="N223" s="246" t="s">
        <v>43</v>
      </c>
      <c r="O223" s="92"/>
      <c r="P223" s="247">
        <f>O223*H223</f>
        <v>0</v>
      </c>
      <c r="Q223" s="247">
        <v>0</v>
      </c>
      <c r="R223" s="247">
        <f>Q223*H223</f>
        <v>0</v>
      </c>
      <c r="S223" s="247">
        <v>0</v>
      </c>
      <c r="T223" s="24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9" t="s">
        <v>229</v>
      </c>
      <c r="AT223" s="249" t="s">
        <v>149</v>
      </c>
      <c r="AU223" s="249" t="s">
        <v>88</v>
      </c>
      <c r="AY223" s="18" t="s">
        <v>146</v>
      </c>
      <c r="BE223" s="250">
        <f>IF(N223="základní",J223,0)</f>
        <v>0</v>
      </c>
      <c r="BF223" s="250">
        <f>IF(N223="snížená",J223,0)</f>
        <v>0</v>
      </c>
      <c r="BG223" s="250">
        <f>IF(N223="zákl. přenesená",J223,0)</f>
        <v>0</v>
      </c>
      <c r="BH223" s="250">
        <f>IF(N223="sníž. přenesená",J223,0)</f>
        <v>0</v>
      </c>
      <c r="BI223" s="250">
        <f>IF(N223="nulová",J223,0)</f>
        <v>0</v>
      </c>
      <c r="BJ223" s="18" t="s">
        <v>86</v>
      </c>
      <c r="BK223" s="250">
        <f>ROUND(I223*H223,2)</f>
        <v>0</v>
      </c>
      <c r="BL223" s="18" t="s">
        <v>229</v>
      </c>
      <c r="BM223" s="249" t="s">
        <v>989</v>
      </c>
    </row>
    <row r="224" s="13" customFormat="1">
      <c r="A224" s="13"/>
      <c r="B224" s="251"/>
      <c r="C224" s="252"/>
      <c r="D224" s="253" t="s">
        <v>174</v>
      </c>
      <c r="E224" s="254" t="s">
        <v>1</v>
      </c>
      <c r="F224" s="255" t="s">
        <v>849</v>
      </c>
      <c r="G224" s="252"/>
      <c r="H224" s="256">
        <v>17.600000000000001</v>
      </c>
      <c r="I224" s="257"/>
      <c r="J224" s="252"/>
      <c r="K224" s="252"/>
      <c r="L224" s="258"/>
      <c r="M224" s="259"/>
      <c r="N224" s="260"/>
      <c r="O224" s="260"/>
      <c r="P224" s="260"/>
      <c r="Q224" s="260"/>
      <c r="R224" s="260"/>
      <c r="S224" s="260"/>
      <c r="T224" s="26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2" t="s">
        <v>174</v>
      </c>
      <c r="AU224" s="262" t="s">
        <v>88</v>
      </c>
      <c r="AV224" s="13" t="s">
        <v>88</v>
      </c>
      <c r="AW224" s="13" t="s">
        <v>34</v>
      </c>
      <c r="AX224" s="13" t="s">
        <v>86</v>
      </c>
      <c r="AY224" s="262" t="s">
        <v>146</v>
      </c>
    </row>
    <row r="225" s="2" customFormat="1" ht="21.75" customHeight="1">
      <c r="A225" s="39"/>
      <c r="B225" s="40"/>
      <c r="C225" s="237" t="s">
        <v>417</v>
      </c>
      <c r="D225" s="237" t="s">
        <v>149</v>
      </c>
      <c r="E225" s="238" t="s">
        <v>990</v>
      </c>
      <c r="F225" s="239" t="s">
        <v>991</v>
      </c>
      <c r="G225" s="240" t="s">
        <v>162</v>
      </c>
      <c r="H225" s="241">
        <v>19.27</v>
      </c>
      <c r="I225" s="242"/>
      <c r="J225" s="243">
        <f>ROUND(I225*H225,2)</f>
        <v>0</v>
      </c>
      <c r="K225" s="244"/>
      <c r="L225" s="45"/>
      <c r="M225" s="245" t="s">
        <v>1</v>
      </c>
      <c r="N225" s="246" t="s">
        <v>43</v>
      </c>
      <c r="O225" s="92"/>
      <c r="P225" s="247">
        <f>O225*H225</f>
        <v>0</v>
      </c>
      <c r="Q225" s="247">
        <v>0</v>
      </c>
      <c r="R225" s="247">
        <f>Q225*H225</f>
        <v>0</v>
      </c>
      <c r="S225" s="247">
        <v>0</v>
      </c>
      <c r="T225" s="24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9" t="s">
        <v>229</v>
      </c>
      <c r="AT225" s="249" t="s">
        <v>149</v>
      </c>
      <c r="AU225" s="249" t="s">
        <v>88</v>
      </c>
      <c r="AY225" s="18" t="s">
        <v>146</v>
      </c>
      <c r="BE225" s="250">
        <f>IF(N225="základní",J225,0)</f>
        <v>0</v>
      </c>
      <c r="BF225" s="250">
        <f>IF(N225="snížená",J225,0)</f>
        <v>0</v>
      </c>
      <c r="BG225" s="250">
        <f>IF(N225="zákl. přenesená",J225,0)</f>
        <v>0</v>
      </c>
      <c r="BH225" s="250">
        <f>IF(N225="sníž. přenesená",J225,0)</f>
        <v>0</v>
      </c>
      <c r="BI225" s="250">
        <f>IF(N225="nulová",J225,0)</f>
        <v>0</v>
      </c>
      <c r="BJ225" s="18" t="s">
        <v>86</v>
      </c>
      <c r="BK225" s="250">
        <f>ROUND(I225*H225,2)</f>
        <v>0</v>
      </c>
      <c r="BL225" s="18" t="s">
        <v>229</v>
      </c>
      <c r="BM225" s="249" t="s">
        <v>992</v>
      </c>
    </row>
    <row r="226" s="13" customFormat="1">
      <c r="A226" s="13"/>
      <c r="B226" s="251"/>
      <c r="C226" s="252"/>
      <c r="D226" s="253" t="s">
        <v>174</v>
      </c>
      <c r="E226" s="254" t="s">
        <v>1</v>
      </c>
      <c r="F226" s="255" t="s">
        <v>856</v>
      </c>
      <c r="G226" s="252"/>
      <c r="H226" s="256">
        <v>19.27</v>
      </c>
      <c r="I226" s="257"/>
      <c r="J226" s="252"/>
      <c r="K226" s="252"/>
      <c r="L226" s="258"/>
      <c r="M226" s="259"/>
      <c r="N226" s="260"/>
      <c r="O226" s="260"/>
      <c r="P226" s="260"/>
      <c r="Q226" s="260"/>
      <c r="R226" s="260"/>
      <c r="S226" s="260"/>
      <c r="T226" s="26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2" t="s">
        <v>174</v>
      </c>
      <c r="AU226" s="262" t="s">
        <v>88</v>
      </c>
      <c r="AV226" s="13" t="s">
        <v>88</v>
      </c>
      <c r="AW226" s="13" t="s">
        <v>34</v>
      </c>
      <c r="AX226" s="13" t="s">
        <v>86</v>
      </c>
      <c r="AY226" s="262" t="s">
        <v>146</v>
      </c>
    </row>
    <row r="227" s="2" customFormat="1" ht="21.75" customHeight="1">
      <c r="A227" s="39"/>
      <c r="B227" s="40"/>
      <c r="C227" s="237" t="s">
        <v>423</v>
      </c>
      <c r="D227" s="237" t="s">
        <v>149</v>
      </c>
      <c r="E227" s="238" t="s">
        <v>993</v>
      </c>
      <c r="F227" s="239" t="s">
        <v>994</v>
      </c>
      <c r="G227" s="240" t="s">
        <v>439</v>
      </c>
      <c r="H227" s="306"/>
      <c r="I227" s="242"/>
      <c r="J227" s="243">
        <f>ROUND(I227*H227,2)</f>
        <v>0</v>
      </c>
      <c r="K227" s="244"/>
      <c r="L227" s="45"/>
      <c r="M227" s="245" t="s">
        <v>1</v>
      </c>
      <c r="N227" s="246" t="s">
        <v>43</v>
      </c>
      <c r="O227" s="92"/>
      <c r="P227" s="247">
        <f>O227*H227</f>
        <v>0</v>
      </c>
      <c r="Q227" s="247">
        <v>0</v>
      </c>
      <c r="R227" s="247">
        <f>Q227*H227</f>
        <v>0</v>
      </c>
      <c r="S227" s="247">
        <v>0</v>
      </c>
      <c r="T227" s="248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9" t="s">
        <v>229</v>
      </c>
      <c r="AT227" s="249" t="s">
        <v>149</v>
      </c>
      <c r="AU227" s="249" t="s">
        <v>88</v>
      </c>
      <c r="AY227" s="18" t="s">
        <v>146</v>
      </c>
      <c r="BE227" s="250">
        <f>IF(N227="základní",J227,0)</f>
        <v>0</v>
      </c>
      <c r="BF227" s="250">
        <f>IF(N227="snížená",J227,0)</f>
        <v>0</v>
      </c>
      <c r="BG227" s="250">
        <f>IF(N227="zákl. přenesená",J227,0)</f>
        <v>0</v>
      </c>
      <c r="BH227" s="250">
        <f>IF(N227="sníž. přenesená",J227,0)</f>
        <v>0</v>
      </c>
      <c r="BI227" s="250">
        <f>IF(N227="nulová",J227,0)</f>
        <v>0</v>
      </c>
      <c r="BJ227" s="18" t="s">
        <v>86</v>
      </c>
      <c r="BK227" s="250">
        <f>ROUND(I227*H227,2)</f>
        <v>0</v>
      </c>
      <c r="BL227" s="18" t="s">
        <v>229</v>
      </c>
      <c r="BM227" s="249" t="s">
        <v>995</v>
      </c>
    </row>
    <row r="228" s="12" customFormat="1" ht="22.8" customHeight="1">
      <c r="A228" s="12"/>
      <c r="B228" s="221"/>
      <c r="C228" s="222"/>
      <c r="D228" s="223" t="s">
        <v>77</v>
      </c>
      <c r="E228" s="235" t="s">
        <v>510</v>
      </c>
      <c r="F228" s="235" t="s">
        <v>511</v>
      </c>
      <c r="G228" s="222"/>
      <c r="H228" s="222"/>
      <c r="I228" s="225"/>
      <c r="J228" s="236">
        <f>BK228</f>
        <v>0</v>
      </c>
      <c r="K228" s="222"/>
      <c r="L228" s="227"/>
      <c r="M228" s="228"/>
      <c r="N228" s="229"/>
      <c r="O228" s="229"/>
      <c r="P228" s="230">
        <f>SUM(P229:P238)</f>
        <v>0</v>
      </c>
      <c r="Q228" s="229"/>
      <c r="R228" s="230">
        <f>SUM(R229:R238)</f>
        <v>0.0015145</v>
      </c>
      <c r="S228" s="229"/>
      <c r="T228" s="231">
        <f>SUM(T229:T238)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32" t="s">
        <v>88</v>
      </c>
      <c r="AT228" s="233" t="s">
        <v>77</v>
      </c>
      <c r="AU228" s="233" t="s">
        <v>86</v>
      </c>
      <c r="AY228" s="232" t="s">
        <v>146</v>
      </c>
      <c r="BK228" s="234">
        <f>SUM(BK229:BK238)</f>
        <v>0</v>
      </c>
    </row>
    <row r="229" s="2" customFormat="1" ht="16.5" customHeight="1">
      <c r="A229" s="39"/>
      <c r="B229" s="40"/>
      <c r="C229" s="237" t="s">
        <v>428</v>
      </c>
      <c r="D229" s="237" t="s">
        <v>149</v>
      </c>
      <c r="E229" s="238" t="s">
        <v>996</v>
      </c>
      <c r="F229" s="239" t="s">
        <v>997</v>
      </c>
      <c r="G229" s="240" t="s">
        <v>162</v>
      </c>
      <c r="H229" s="241">
        <v>5</v>
      </c>
      <c r="I229" s="242"/>
      <c r="J229" s="243">
        <f>ROUND(I229*H229,2)</f>
        <v>0</v>
      </c>
      <c r="K229" s="244"/>
      <c r="L229" s="45"/>
      <c r="M229" s="245" t="s">
        <v>1</v>
      </c>
      <c r="N229" s="246" t="s">
        <v>43</v>
      </c>
      <c r="O229" s="92"/>
      <c r="P229" s="247">
        <f>O229*H229</f>
        <v>0</v>
      </c>
      <c r="Q229" s="247">
        <v>0</v>
      </c>
      <c r="R229" s="247">
        <f>Q229*H229</f>
        <v>0</v>
      </c>
      <c r="S229" s="247">
        <v>0</v>
      </c>
      <c r="T229" s="24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9" t="s">
        <v>229</v>
      </c>
      <c r="AT229" s="249" t="s">
        <v>149</v>
      </c>
      <c r="AU229" s="249" t="s">
        <v>88</v>
      </c>
      <c r="AY229" s="18" t="s">
        <v>146</v>
      </c>
      <c r="BE229" s="250">
        <f>IF(N229="základní",J229,0)</f>
        <v>0</v>
      </c>
      <c r="BF229" s="250">
        <f>IF(N229="snížená",J229,0)</f>
        <v>0</v>
      </c>
      <c r="BG229" s="250">
        <f>IF(N229="zákl. přenesená",J229,0)</f>
        <v>0</v>
      </c>
      <c r="BH229" s="250">
        <f>IF(N229="sníž. přenesená",J229,0)</f>
        <v>0</v>
      </c>
      <c r="BI229" s="250">
        <f>IF(N229="nulová",J229,0)</f>
        <v>0</v>
      </c>
      <c r="BJ229" s="18" t="s">
        <v>86</v>
      </c>
      <c r="BK229" s="250">
        <f>ROUND(I229*H229,2)</f>
        <v>0</v>
      </c>
      <c r="BL229" s="18" t="s">
        <v>229</v>
      </c>
      <c r="BM229" s="249" t="s">
        <v>998</v>
      </c>
    </row>
    <row r="230" s="2" customFormat="1" ht="21.75" customHeight="1">
      <c r="A230" s="39"/>
      <c r="B230" s="40"/>
      <c r="C230" s="237" t="s">
        <v>432</v>
      </c>
      <c r="D230" s="237" t="s">
        <v>149</v>
      </c>
      <c r="E230" s="238" t="s">
        <v>999</v>
      </c>
      <c r="F230" s="239" t="s">
        <v>1000</v>
      </c>
      <c r="G230" s="240" t="s">
        <v>162</v>
      </c>
      <c r="H230" s="241">
        <v>5</v>
      </c>
      <c r="I230" s="242"/>
      <c r="J230" s="243">
        <f>ROUND(I230*H230,2)</f>
        <v>0</v>
      </c>
      <c r="K230" s="244"/>
      <c r="L230" s="45"/>
      <c r="M230" s="245" t="s">
        <v>1</v>
      </c>
      <c r="N230" s="246" t="s">
        <v>43</v>
      </c>
      <c r="O230" s="92"/>
      <c r="P230" s="247">
        <f>O230*H230</f>
        <v>0</v>
      </c>
      <c r="Q230" s="247">
        <v>0</v>
      </c>
      <c r="R230" s="247">
        <f>Q230*H230</f>
        <v>0</v>
      </c>
      <c r="S230" s="247">
        <v>0</v>
      </c>
      <c r="T230" s="24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9" t="s">
        <v>229</v>
      </c>
      <c r="AT230" s="249" t="s">
        <v>149</v>
      </c>
      <c r="AU230" s="249" t="s">
        <v>88</v>
      </c>
      <c r="AY230" s="18" t="s">
        <v>146</v>
      </c>
      <c r="BE230" s="250">
        <f>IF(N230="základní",J230,0)</f>
        <v>0</v>
      </c>
      <c r="BF230" s="250">
        <f>IF(N230="snížená",J230,0)</f>
        <v>0</v>
      </c>
      <c r="BG230" s="250">
        <f>IF(N230="zákl. přenesená",J230,0)</f>
        <v>0</v>
      </c>
      <c r="BH230" s="250">
        <f>IF(N230="sníž. přenesená",J230,0)</f>
        <v>0</v>
      </c>
      <c r="BI230" s="250">
        <f>IF(N230="nulová",J230,0)</f>
        <v>0</v>
      </c>
      <c r="BJ230" s="18" t="s">
        <v>86</v>
      </c>
      <c r="BK230" s="250">
        <f>ROUND(I230*H230,2)</f>
        <v>0</v>
      </c>
      <c r="BL230" s="18" t="s">
        <v>229</v>
      </c>
      <c r="BM230" s="249" t="s">
        <v>1001</v>
      </c>
    </row>
    <row r="231" s="2" customFormat="1" ht="21.75" customHeight="1">
      <c r="A231" s="39"/>
      <c r="B231" s="40"/>
      <c r="C231" s="237" t="s">
        <v>436</v>
      </c>
      <c r="D231" s="237" t="s">
        <v>149</v>
      </c>
      <c r="E231" s="238" t="s">
        <v>1002</v>
      </c>
      <c r="F231" s="239" t="s">
        <v>1003</v>
      </c>
      <c r="G231" s="240" t="s">
        <v>162</v>
      </c>
      <c r="H231" s="241">
        <v>1.05</v>
      </c>
      <c r="I231" s="242"/>
      <c r="J231" s="243">
        <f>ROUND(I231*H231,2)</f>
        <v>0</v>
      </c>
      <c r="K231" s="244"/>
      <c r="L231" s="45"/>
      <c r="M231" s="245" t="s">
        <v>1</v>
      </c>
      <c r="N231" s="246" t="s">
        <v>43</v>
      </c>
      <c r="O231" s="92"/>
      <c r="P231" s="247">
        <f>O231*H231</f>
        <v>0</v>
      </c>
      <c r="Q231" s="247">
        <v>2.0000000000000002E-05</v>
      </c>
      <c r="R231" s="247">
        <f>Q231*H231</f>
        <v>2.1000000000000002E-05</v>
      </c>
      <c r="S231" s="247">
        <v>0</v>
      </c>
      <c r="T231" s="248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9" t="s">
        <v>229</v>
      </c>
      <c r="AT231" s="249" t="s">
        <v>149</v>
      </c>
      <c r="AU231" s="249" t="s">
        <v>88</v>
      </c>
      <c r="AY231" s="18" t="s">
        <v>146</v>
      </c>
      <c r="BE231" s="250">
        <f>IF(N231="základní",J231,0)</f>
        <v>0</v>
      </c>
      <c r="BF231" s="250">
        <f>IF(N231="snížená",J231,0)</f>
        <v>0</v>
      </c>
      <c r="BG231" s="250">
        <f>IF(N231="zákl. přenesená",J231,0)</f>
        <v>0</v>
      </c>
      <c r="BH231" s="250">
        <f>IF(N231="sníž. přenesená",J231,0)</f>
        <v>0</v>
      </c>
      <c r="BI231" s="250">
        <f>IF(N231="nulová",J231,0)</f>
        <v>0</v>
      </c>
      <c r="BJ231" s="18" t="s">
        <v>86</v>
      </c>
      <c r="BK231" s="250">
        <f>ROUND(I231*H231,2)</f>
        <v>0</v>
      </c>
      <c r="BL231" s="18" t="s">
        <v>229</v>
      </c>
      <c r="BM231" s="249" t="s">
        <v>1004</v>
      </c>
    </row>
    <row r="232" s="13" customFormat="1">
      <c r="A232" s="13"/>
      <c r="B232" s="251"/>
      <c r="C232" s="252"/>
      <c r="D232" s="253" t="s">
        <v>174</v>
      </c>
      <c r="E232" s="254" t="s">
        <v>1</v>
      </c>
      <c r="F232" s="255" t="s">
        <v>1005</v>
      </c>
      <c r="G232" s="252"/>
      <c r="H232" s="256">
        <v>1.05</v>
      </c>
      <c r="I232" s="257"/>
      <c r="J232" s="252"/>
      <c r="K232" s="252"/>
      <c r="L232" s="258"/>
      <c r="M232" s="259"/>
      <c r="N232" s="260"/>
      <c r="O232" s="260"/>
      <c r="P232" s="260"/>
      <c r="Q232" s="260"/>
      <c r="R232" s="260"/>
      <c r="S232" s="260"/>
      <c r="T232" s="26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2" t="s">
        <v>174</v>
      </c>
      <c r="AU232" s="262" t="s">
        <v>88</v>
      </c>
      <c r="AV232" s="13" t="s">
        <v>88</v>
      </c>
      <c r="AW232" s="13" t="s">
        <v>34</v>
      </c>
      <c r="AX232" s="13" t="s">
        <v>86</v>
      </c>
      <c r="AY232" s="262" t="s">
        <v>146</v>
      </c>
    </row>
    <row r="233" s="2" customFormat="1" ht="16.5" customHeight="1">
      <c r="A233" s="39"/>
      <c r="B233" s="40"/>
      <c r="C233" s="237" t="s">
        <v>443</v>
      </c>
      <c r="D233" s="237" t="s">
        <v>149</v>
      </c>
      <c r="E233" s="238" t="s">
        <v>1006</v>
      </c>
      <c r="F233" s="239" t="s">
        <v>1007</v>
      </c>
      <c r="G233" s="240" t="s">
        <v>197</v>
      </c>
      <c r="H233" s="241">
        <v>20</v>
      </c>
      <c r="I233" s="242"/>
      <c r="J233" s="243">
        <f>ROUND(I233*H233,2)</f>
        <v>0</v>
      </c>
      <c r="K233" s="244"/>
      <c r="L233" s="45"/>
      <c r="M233" s="245" t="s">
        <v>1</v>
      </c>
      <c r="N233" s="246" t="s">
        <v>43</v>
      </c>
      <c r="O233" s="92"/>
      <c r="P233" s="247">
        <f>O233*H233</f>
        <v>0</v>
      </c>
      <c r="Q233" s="247">
        <v>1.0000000000000001E-05</v>
      </c>
      <c r="R233" s="247">
        <f>Q233*H233</f>
        <v>0.00020000000000000001</v>
      </c>
      <c r="S233" s="247">
        <v>0</v>
      </c>
      <c r="T233" s="248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9" t="s">
        <v>229</v>
      </c>
      <c r="AT233" s="249" t="s">
        <v>149</v>
      </c>
      <c r="AU233" s="249" t="s">
        <v>88</v>
      </c>
      <c r="AY233" s="18" t="s">
        <v>146</v>
      </c>
      <c r="BE233" s="250">
        <f>IF(N233="základní",J233,0)</f>
        <v>0</v>
      </c>
      <c r="BF233" s="250">
        <f>IF(N233="snížená",J233,0)</f>
        <v>0</v>
      </c>
      <c r="BG233" s="250">
        <f>IF(N233="zákl. přenesená",J233,0)</f>
        <v>0</v>
      </c>
      <c r="BH233" s="250">
        <f>IF(N233="sníž. přenesená",J233,0)</f>
        <v>0</v>
      </c>
      <c r="BI233" s="250">
        <f>IF(N233="nulová",J233,0)</f>
        <v>0</v>
      </c>
      <c r="BJ233" s="18" t="s">
        <v>86</v>
      </c>
      <c r="BK233" s="250">
        <f>ROUND(I233*H233,2)</f>
        <v>0</v>
      </c>
      <c r="BL233" s="18" t="s">
        <v>229</v>
      </c>
      <c r="BM233" s="249" t="s">
        <v>1008</v>
      </c>
    </row>
    <row r="234" s="2" customFormat="1" ht="21.75" customHeight="1">
      <c r="A234" s="39"/>
      <c r="B234" s="40"/>
      <c r="C234" s="237" t="s">
        <v>448</v>
      </c>
      <c r="D234" s="237" t="s">
        <v>149</v>
      </c>
      <c r="E234" s="238" t="s">
        <v>1009</v>
      </c>
      <c r="F234" s="239" t="s">
        <v>1010</v>
      </c>
      <c r="G234" s="240" t="s">
        <v>162</v>
      </c>
      <c r="H234" s="241">
        <v>1.05</v>
      </c>
      <c r="I234" s="242"/>
      <c r="J234" s="243">
        <f>ROUND(I234*H234,2)</f>
        <v>0</v>
      </c>
      <c r="K234" s="244"/>
      <c r="L234" s="45"/>
      <c r="M234" s="245" t="s">
        <v>1</v>
      </c>
      <c r="N234" s="246" t="s">
        <v>43</v>
      </c>
      <c r="O234" s="92"/>
      <c r="P234" s="247">
        <f>O234*H234</f>
        <v>0</v>
      </c>
      <c r="Q234" s="247">
        <v>0.00012999999999999999</v>
      </c>
      <c r="R234" s="247">
        <f>Q234*H234</f>
        <v>0.00013649999999999998</v>
      </c>
      <c r="S234" s="247">
        <v>0</v>
      </c>
      <c r="T234" s="24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9" t="s">
        <v>229</v>
      </c>
      <c r="AT234" s="249" t="s">
        <v>149</v>
      </c>
      <c r="AU234" s="249" t="s">
        <v>88</v>
      </c>
      <c r="AY234" s="18" t="s">
        <v>146</v>
      </c>
      <c r="BE234" s="250">
        <f>IF(N234="základní",J234,0)</f>
        <v>0</v>
      </c>
      <c r="BF234" s="250">
        <f>IF(N234="snížená",J234,0)</f>
        <v>0</v>
      </c>
      <c r="BG234" s="250">
        <f>IF(N234="zákl. přenesená",J234,0)</f>
        <v>0</v>
      </c>
      <c r="BH234" s="250">
        <f>IF(N234="sníž. přenesená",J234,0)</f>
        <v>0</v>
      </c>
      <c r="BI234" s="250">
        <f>IF(N234="nulová",J234,0)</f>
        <v>0</v>
      </c>
      <c r="BJ234" s="18" t="s">
        <v>86</v>
      </c>
      <c r="BK234" s="250">
        <f>ROUND(I234*H234,2)</f>
        <v>0</v>
      </c>
      <c r="BL234" s="18" t="s">
        <v>229</v>
      </c>
      <c r="BM234" s="249" t="s">
        <v>1011</v>
      </c>
    </row>
    <row r="235" s="2" customFormat="1" ht="21.75" customHeight="1">
      <c r="A235" s="39"/>
      <c r="B235" s="40"/>
      <c r="C235" s="237" t="s">
        <v>452</v>
      </c>
      <c r="D235" s="237" t="s">
        <v>149</v>
      </c>
      <c r="E235" s="238" t="s">
        <v>1012</v>
      </c>
      <c r="F235" s="239" t="s">
        <v>1013</v>
      </c>
      <c r="G235" s="240" t="s">
        <v>197</v>
      </c>
      <c r="H235" s="241">
        <v>20</v>
      </c>
      <c r="I235" s="242"/>
      <c r="J235" s="243">
        <f>ROUND(I235*H235,2)</f>
        <v>0</v>
      </c>
      <c r="K235" s="244"/>
      <c r="L235" s="45"/>
      <c r="M235" s="245" t="s">
        <v>1</v>
      </c>
      <c r="N235" s="246" t="s">
        <v>43</v>
      </c>
      <c r="O235" s="92"/>
      <c r="P235" s="247">
        <f>O235*H235</f>
        <v>0</v>
      </c>
      <c r="Q235" s="247">
        <v>2.0000000000000002E-05</v>
      </c>
      <c r="R235" s="247">
        <f>Q235*H235</f>
        <v>0.00040000000000000002</v>
      </c>
      <c r="S235" s="247">
        <v>0</v>
      </c>
      <c r="T235" s="24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9" t="s">
        <v>229</v>
      </c>
      <c r="AT235" s="249" t="s">
        <v>149</v>
      </c>
      <c r="AU235" s="249" t="s">
        <v>88</v>
      </c>
      <c r="AY235" s="18" t="s">
        <v>146</v>
      </c>
      <c r="BE235" s="250">
        <f>IF(N235="základní",J235,0)</f>
        <v>0</v>
      </c>
      <c r="BF235" s="250">
        <f>IF(N235="snížená",J235,0)</f>
        <v>0</v>
      </c>
      <c r="BG235" s="250">
        <f>IF(N235="zákl. přenesená",J235,0)</f>
        <v>0</v>
      </c>
      <c r="BH235" s="250">
        <f>IF(N235="sníž. přenesená",J235,0)</f>
        <v>0</v>
      </c>
      <c r="BI235" s="250">
        <f>IF(N235="nulová",J235,0)</f>
        <v>0</v>
      </c>
      <c r="BJ235" s="18" t="s">
        <v>86</v>
      </c>
      <c r="BK235" s="250">
        <f>ROUND(I235*H235,2)</f>
        <v>0</v>
      </c>
      <c r="BL235" s="18" t="s">
        <v>229</v>
      </c>
      <c r="BM235" s="249" t="s">
        <v>1014</v>
      </c>
    </row>
    <row r="236" s="2" customFormat="1" ht="21.75" customHeight="1">
      <c r="A236" s="39"/>
      <c r="B236" s="40"/>
      <c r="C236" s="237" t="s">
        <v>456</v>
      </c>
      <c r="D236" s="237" t="s">
        <v>149</v>
      </c>
      <c r="E236" s="238" t="s">
        <v>1015</v>
      </c>
      <c r="F236" s="239" t="s">
        <v>1016</v>
      </c>
      <c r="G236" s="240" t="s">
        <v>197</v>
      </c>
      <c r="H236" s="241">
        <v>20</v>
      </c>
      <c r="I236" s="242"/>
      <c r="J236" s="243">
        <f>ROUND(I236*H236,2)</f>
        <v>0</v>
      </c>
      <c r="K236" s="244"/>
      <c r="L236" s="45"/>
      <c r="M236" s="245" t="s">
        <v>1</v>
      </c>
      <c r="N236" s="246" t="s">
        <v>43</v>
      </c>
      <c r="O236" s="92"/>
      <c r="P236" s="247">
        <f>O236*H236</f>
        <v>0</v>
      </c>
      <c r="Q236" s="247">
        <v>2.0000000000000002E-05</v>
      </c>
      <c r="R236" s="247">
        <f>Q236*H236</f>
        <v>0.00040000000000000002</v>
      </c>
      <c r="S236" s="247">
        <v>0</v>
      </c>
      <c r="T236" s="24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9" t="s">
        <v>229</v>
      </c>
      <c r="AT236" s="249" t="s">
        <v>149</v>
      </c>
      <c r="AU236" s="249" t="s">
        <v>88</v>
      </c>
      <c r="AY236" s="18" t="s">
        <v>146</v>
      </c>
      <c r="BE236" s="250">
        <f>IF(N236="základní",J236,0)</f>
        <v>0</v>
      </c>
      <c r="BF236" s="250">
        <f>IF(N236="snížená",J236,0)</f>
        <v>0</v>
      </c>
      <c r="BG236" s="250">
        <f>IF(N236="zákl. přenesená",J236,0)</f>
        <v>0</v>
      </c>
      <c r="BH236" s="250">
        <f>IF(N236="sníž. přenesená",J236,0)</f>
        <v>0</v>
      </c>
      <c r="BI236" s="250">
        <f>IF(N236="nulová",J236,0)</f>
        <v>0</v>
      </c>
      <c r="BJ236" s="18" t="s">
        <v>86</v>
      </c>
      <c r="BK236" s="250">
        <f>ROUND(I236*H236,2)</f>
        <v>0</v>
      </c>
      <c r="BL236" s="18" t="s">
        <v>229</v>
      </c>
      <c r="BM236" s="249" t="s">
        <v>1017</v>
      </c>
    </row>
    <row r="237" s="2" customFormat="1" ht="21.75" customHeight="1">
      <c r="A237" s="39"/>
      <c r="B237" s="40"/>
      <c r="C237" s="237" t="s">
        <v>462</v>
      </c>
      <c r="D237" s="237" t="s">
        <v>149</v>
      </c>
      <c r="E237" s="238" t="s">
        <v>1018</v>
      </c>
      <c r="F237" s="239" t="s">
        <v>1019</v>
      </c>
      <c r="G237" s="240" t="s">
        <v>162</v>
      </c>
      <c r="H237" s="241">
        <v>1.05</v>
      </c>
      <c r="I237" s="242"/>
      <c r="J237" s="243">
        <f>ROUND(I237*H237,2)</f>
        <v>0</v>
      </c>
      <c r="K237" s="244"/>
      <c r="L237" s="45"/>
      <c r="M237" s="245" t="s">
        <v>1</v>
      </c>
      <c r="N237" s="246" t="s">
        <v>43</v>
      </c>
      <c r="O237" s="92"/>
      <c r="P237" s="247">
        <f>O237*H237</f>
        <v>0</v>
      </c>
      <c r="Q237" s="247">
        <v>0.00034000000000000002</v>
      </c>
      <c r="R237" s="247">
        <f>Q237*H237</f>
        <v>0.00035700000000000006</v>
      </c>
      <c r="S237" s="247">
        <v>0</v>
      </c>
      <c r="T237" s="24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9" t="s">
        <v>229</v>
      </c>
      <c r="AT237" s="249" t="s">
        <v>149</v>
      </c>
      <c r="AU237" s="249" t="s">
        <v>88</v>
      </c>
      <c r="AY237" s="18" t="s">
        <v>146</v>
      </c>
      <c r="BE237" s="250">
        <f>IF(N237="základní",J237,0)</f>
        <v>0</v>
      </c>
      <c r="BF237" s="250">
        <f>IF(N237="snížená",J237,0)</f>
        <v>0</v>
      </c>
      <c r="BG237" s="250">
        <f>IF(N237="zákl. přenesená",J237,0)</f>
        <v>0</v>
      </c>
      <c r="BH237" s="250">
        <f>IF(N237="sníž. přenesená",J237,0)</f>
        <v>0</v>
      </c>
      <c r="BI237" s="250">
        <f>IF(N237="nulová",J237,0)</f>
        <v>0</v>
      </c>
      <c r="BJ237" s="18" t="s">
        <v>86</v>
      </c>
      <c r="BK237" s="250">
        <f>ROUND(I237*H237,2)</f>
        <v>0</v>
      </c>
      <c r="BL237" s="18" t="s">
        <v>229</v>
      </c>
      <c r="BM237" s="249" t="s">
        <v>1020</v>
      </c>
    </row>
    <row r="238" s="2" customFormat="1" ht="16.5" customHeight="1">
      <c r="A238" s="39"/>
      <c r="B238" s="40"/>
      <c r="C238" s="237" t="s">
        <v>467</v>
      </c>
      <c r="D238" s="237" t="s">
        <v>149</v>
      </c>
      <c r="E238" s="238" t="s">
        <v>1021</v>
      </c>
      <c r="F238" s="239" t="s">
        <v>1022</v>
      </c>
      <c r="G238" s="240" t="s">
        <v>162</v>
      </c>
      <c r="H238" s="241">
        <v>5</v>
      </c>
      <c r="I238" s="242"/>
      <c r="J238" s="243">
        <f>ROUND(I238*H238,2)</f>
        <v>0</v>
      </c>
      <c r="K238" s="244"/>
      <c r="L238" s="45"/>
      <c r="M238" s="245" t="s">
        <v>1</v>
      </c>
      <c r="N238" s="246" t="s">
        <v>43</v>
      </c>
      <c r="O238" s="92"/>
      <c r="P238" s="247">
        <f>O238*H238</f>
        <v>0</v>
      </c>
      <c r="Q238" s="247">
        <v>0</v>
      </c>
      <c r="R238" s="247">
        <f>Q238*H238</f>
        <v>0</v>
      </c>
      <c r="S238" s="247">
        <v>0</v>
      </c>
      <c r="T238" s="24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9" t="s">
        <v>229</v>
      </c>
      <c r="AT238" s="249" t="s">
        <v>149</v>
      </c>
      <c r="AU238" s="249" t="s">
        <v>88</v>
      </c>
      <c r="AY238" s="18" t="s">
        <v>146</v>
      </c>
      <c r="BE238" s="250">
        <f>IF(N238="základní",J238,0)</f>
        <v>0</v>
      </c>
      <c r="BF238" s="250">
        <f>IF(N238="snížená",J238,0)</f>
        <v>0</v>
      </c>
      <c r="BG238" s="250">
        <f>IF(N238="zákl. přenesená",J238,0)</f>
        <v>0</v>
      </c>
      <c r="BH238" s="250">
        <f>IF(N238="sníž. přenesená",J238,0)</f>
        <v>0</v>
      </c>
      <c r="BI238" s="250">
        <f>IF(N238="nulová",J238,0)</f>
        <v>0</v>
      </c>
      <c r="BJ238" s="18" t="s">
        <v>86</v>
      </c>
      <c r="BK238" s="250">
        <f>ROUND(I238*H238,2)</f>
        <v>0</v>
      </c>
      <c r="BL238" s="18" t="s">
        <v>229</v>
      </c>
      <c r="BM238" s="249" t="s">
        <v>1023</v>
      </c>
    </row>
    <row r="239" s="12" customFormat="1" ht="22.8" customHeight="1">
      <c r="A239" s="12"/>
      <c r="B239" s="221"/>
      <c r="C239" s="222"/>
      <c r="D239" s="223" t="s">
        <v>77</v>
      </c>
      <c r="E239" s="235" t="s">
        <v>1024</v>
      </c>
      <c r="F239" s="235" t="s">
        <v>1025</v>
      </c>
      <c r="G239" s="222"/>
      <c r="H239" s="222"/>
      <c r="I239" s="225"/>
      <c r="J239" s="236">
        <f>BK239</f>
        <v>0</v>
      </c>
      <c r="K239" s="222"/>
      <c r="L239" s="227"/>
      <c r="M239" s="228"/>
      <c r="N239" s="229"/>
      <c r="O239" s="229"/>
      <c r="P239" s="230">
        <f>SUM(P240:P250)</f>
        <v>0</v>
      </c>
      <c r="Q239" s="229"/>
      <c r="R239" s="230">
        <f>SUM(R240:R250)</f>
        <v>0.075973399999999996</v>
      </c>
      <c r="S239" s="229"/>
      <c r="T239" s="231">
        <f>SUM(T240:T250)</f>
        <v>0.017459200000000001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2" t="s">
        <v>88</v>
      </c>
      <c r="AT239" s="233" t="s">
        <v>77</v>
      </c>
      <c r="AU239" s="233" t="s">
        <v>86</v>
      </c>
      <c r="AY239" s="232" t="s">
        <v>146</v>
      </c>
      <c r="BK239" s="234">
        <f>SUM(BK240:BK250)</f>
        <v>0</v>
      </c>
    </row>
    <row r="240" s="2" customFormat="1" ht="21.75" customHeight="1">
      <c r="A240" s="39"/>
      <c r="B240" s="40"/>
      <c r="C240" s="237" t="s">
        <v>472</v>
      </c>
      <c r="D240" s="237" t="s">
        <v>149</v>
      </c>
      <c r="E240" s="238" t="s">
        <v>1026</v>
      </c>
      <c r="F240" s="239" t="s">
        <v>1027</v>
      </c>
      <c r="G240" s="240" t="s">
        <v>162</v>
      </c>
      <c r="H240" s="241">
        <v>56.32</v>
      </c>
      <c r="I240" s="242"/>
      <c r="J240" s="243">
        <f>ROUND(I240*H240,2)</f>
        <v>0</v>
      </c>
      <c r="K240" s="244"/>
      <c r="L240" s="45"/>
      <c r="M240" s="245" t="s">
        <v>1</v>
      </c>
      <c r="N240" s="246" t="s">
        <v>43</v>
      </c>
      <c r="O240" s="92"/>
      <c r="P240" s="247">
        <f>O240*H240</f>
        <v>0</v>
      </c>
      <c r="Q240" s="247">
        <v>0</v>
      </c>
      <c r="R240" s="247">
        <f>Q240*H240</f>
        <v>0</v>
      </c>
      <c r="S240" s="247">
        <v>0</v>
      </c>
      <c r="T240" s="24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9" t="s">
        <v>229</v>
      </c>
      <c r="AT240" s="249" t="s">
        <v>149</v>
      </c>
      <c r="AU240" s="249" t="s">
        <v>88</v>
      </c>
      <c r="AY240" s="18" t="s">
        <v>146</v>
      </c>
      <c r="BE240" s="250">
        <f>IF(N240="základní",J240,0)</f>
        <v>0</v>
      </c>
      <c r="BF240" s="250">
        <f>IF(N240="snížená",J240,0)</f>
        <v>0</v>
      </c>
      <c r="BG240" s="250">
        <f>IF(N240="zákl. přenesená",J240,0)</f>
        <v>0</v>
      </c>
      <c r="BH240" s="250">
        <f>IF(N240="sníž. přenesená",J240,0)</f>
        <v>0</v>
      </c>
      <c r="BI240" s="250">
        <f>IF(N240="nulová",J240,0)</f>
        <v>0</v>
      </c>
      <c r="BJ240" s="18" t="s">
        <v>86</v>
      </c>
      <c r="BK240" s="250">
        <f>ROUND(I240*H240,2)</f>
        <v>0</v>
      </c>
      <c r="BL240" s="18" t="s">
        <v>229</v>
      </c>
      <c r="BM240" s="249" t="s">
        <v>1028</v>
      </c>
    </row>
    <row r="241" s="2" customFormat="1" ht="16.5" customHeight="1">
      <c r="A241" s="39"/>
      <c r="B241" s="40"/>
      <c r="C241" s="237" t="s">
        <v>476</v>
      </c>
      <c r="D241" s="237" t="s">
        <v>149</v>
      </c>
      <c r="E241" s="238" t="s">
        <v>1029</v>
      </c>
      <c r="F241" s="239" t="s">
        <v>1030</v>
      </c>
      <c r="G241" s="240" t="s">
        <v>162</v>
      </c>
      <c r="H241" s="241">
        <v>56.32</v>
      </c>
      <c r="I241" s="242"/>
      <c r="J241" s="243">
        <f>ROUND(I241*H241,2)</f>
        <v>0</v>
      </c>
      <c r="K241" s="244"/>
      <c r="L241" s="45"/>
      <c r="M241" s="245" t="s">
        <v>1</v>
      </c>
      <c r="N241" s="246" t="s">
        <v>43</v>
      </c>
      <c r="O241" s="92"/>
      <c r="P241" s="247">
        <f>O241*H241</f>
        <v>0</v>
      </c>
      <c r="Q241" s="247">
        <v>0.001</v>
      </c>
      <c r="R241" s="247">
        <f>Q241*H241</f>
        <v>0.056320000000000002</v>
      </c>
      <c r="S241" s="247">
        <v>0.00031</v>
      </c>
      <c r="T241" s="248">
        <f>S241*H241</f>
        <v>0.017459200000000001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9" t="s">
        <v>229</v>
      </c>
      <c r="AT241" s="249" t="s">
        <v>149</v>
      </c>
      <c r="AU241" s="249" t="s">
        <v>88</v>
      </c>
      <c r="AY241" s="18" t="s">
        <v>146</v>
      </c>
      <c r="BE241" s="250">
        <f>IF(N241="základní",J241,0)</f>
        <v>0</v>
      </c>
      <c r="BF241" s="250">
        <f>IF(N241="snížená",J241,0)</f>
        <v>0</v>
      </c>
      <c r="BG241" s="250">
        <f>IF(N241="zákl. přenesená",J241,0)</f>
        <v>0</v>
      </c>
      <c r="BH241" s="250">
        <f>IF(N241="sníž. přenesená",J241,0)</f>
        <v>0</v>
      </c>
      <c r="BI241" s="250">
        <f>IF(N241="nulová",J241,0)</f>
        <v>0</v>
      </c>
      <c r="BJ241" s="18" t="s">
        <v>86</v>
      </c>
      <c r="BK241" s="250">
        <f>ROUND(I241*H241,2)</f>
        <v>0</v>
      </c>
      <c r="BL241" s="18" t="s">
        <v>229</v>
      </c>
      <c r="BM241" s="249" t="s">
        <v>1031</v>
      </c>
    </row>
    <row r="242" s="2" customFormat="1" ht="21.75" customHeight="1">
      <c r="A242" s="39"/>
      <c r="B242" s="40"/>
      <c r="C242" s="237" t="s">
        <v>480</v>
      </c>
      <c r="D242" s="237" t="s">
        <v>149</v>
      </c>
      <c r="E242" s="238" t="s">
        <v>1032</v>
      </c>
      <c r="F242" s="239" t="s">
        <v>1033</v>
      </c>
      <c r="G242" s="240" t="s">
        <v>162</v>
      </c>
      <c r="H242" s="241">
        <v>56.32</v>
      </c>
      <c r="I242" s="242"/>
      <c r="J242" s="243">
        <f>ROUND(I242*H242,2)</f>
        <v>0</v>
      </c>
      <c r="K242" s="244"/>
      <c r="L242" s="45"/>
      <c r="M242" s="245" t="s">
        <v>1</v>
      </c>
      <c r="N242" s="246" t="s">
        <v>43</v>
      </c>
      <c r="O242" s="92"/>
      <c r="P242" s="247">
        <f>O242*H242</f>
        <v>0</v>
      </c>
      <c r="Q242" s="247">
        <v>0</v>
      </c>
      <c r="R242" s="247">
        <f>Q242*H242</f>
        <v>0</v>
      </c>
      <c r="S242" s="247">
        <v>0</v>
      </c>
      <c r="T242" s="24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9" t="s">
        <v>229</v>
      </c>
      <c r="AT242" s="249" t="s">
        <v>149</v>
      </c>
      <c r="AU242" s="249" t="s">
        <v>88</v>
      </c>
      <c r="AY242" s="18" t="s">
        <v>146</v>
      </c>
      <c r="BE242" s="250">
        <f>IF(N242="základní",J242,0)</f>
        <v>0</v>
      </c>
      <c r="BF242" s="250">
        <f>IF(N242="snížená",J242,0)</f>
        <v>0</v>
      </c>
      <c r="BG242" s="250">
        <f>IF(N242="zákl. přenesená",J242,0)</f>
        <v>0</v>
      </c>
      <c r="BH242" s="250">
        <f>IF(N242="sníž. přenesená",J242,0)</f>
        <v>0</v>
      </c>
      <c r="BI242" s="250">
        <f>IF(N242="nulová",J242,0)</f>
        <v>0</v>
      </c>
      <c r="BJ242" s="18" t="s">
        <v>86</v>
      </c>
      <c r="BK242" s="250">
        <f>ROUND(I242*H242,2)</f>
        <v>0</v>
      </c>
      <c r="BL242" s="18" t="s">
        <v>229</v>
      </c>
      <c r="BM242" s="249" t="s">
        <v>1034</v>
      </c>
    </row>
    <row r="243" s="13" customFormat="1">
      <c r="A243" s="13"/>
      <c r="B243" s="251"/>
      <c r="C243" s="252"/>
      <c r="D243" s="253" t="s">
        <v>174</v>
      </c>
      <c r="E243" s="254" t="s">
        <v>1</v>
      </c>
      <c r="F243" s="255" t="s">
        <v>821</v>
      </c>
      <c r="G243" s="252"/>
      <c r="H243" s="256">
        <v>56.32</v>
      </c>
      <c r="I243" s="257"/>
      <c r="J243" s="252"/>
      <c r="K243" s="252"/>
      <c r="L243" s="258"/>
      <c r="M243" s="259"/>
      <c r="N243" s="260"/>
      <c r="O243" s="260"/>
      <c r="P243" s="260"/>
      <c r="Q243" s="260"/>
      <c r="R243" s="260"/>
      <c r="S243" s="260"/>
      <c r="T243" s="26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2" t="s">
        <v>174</v>
      </c>
      <c r="AU243" s="262" t="s">
        <v>88</v>
      </c>
      <c r="AV243" s="13" t="s">
        <v>88</v>
      </c>
      <c r="AW243" s="13" t="s">
        <v>34</v>
      </c>
      <c r="AX243" s="13" t="s">
        <v>78</v>
      </c>
      <c r="AY243" s="262" t="s">
        <v>146</v>
      </c>
    </row>
    <row r="244" s="14" customFormat="1">
      <c r="A244" s="14"/>
      <c r="B244" s="263"/>
      <c r="C244" s="264"/>
      <c r="D244" s="253" t="s">
        <v>174</v>
      </c>
      <c r="E244" s="265" t="s">
        <v>1</v>
      </c>
      <c r="F244" s="266" t="s">
        <v>201</v>
      </c>
      <c r="G244" s="264"/>
      <c r="H244" s="267">
        <v>56.32</v>
      </c>
      <c r="I244" s="268"/>
      <c r="J244" s="264"/>
      <c r="K244" s="264"/>
      <c r="L244" s="269"/>
      <c r="M244" s="270"/>
      <c r="N244" s="271"/>
      <c r="O244" s="271"/>
      <c r="P244" s="271"/>
      <c r="Q244" s="271"/>
      <c r="R244" s="271"/>
      <c r="S244" s="271"/>
      <c r="T244" s="27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3" t="s">
        <v>174</v>
      </c>
      <c r="AU244" s="273" t="s">
        <v>88</v>
      </c>
      <c r="AV244" s="14" t="s">
        <v>153</v>
      </c>
      <c r="AW244" s="14" t="s">
        <v>34</v>
      </c>
      <c r="AX244" s="14" t="s">
        <v>86</v>
      </c>
      <c r="AY244" s="273" t="s">
        <v>146</v>
      </c>
    </row>
    <row r="245" s="2" customFormat="1" ht="21.75" customHeight="1">
      <c r="A245" s="39"/>
      <c r="B245" s="40"/>
      <c r="C245" s="237" t="s">
        <v>484</v>
      </c>
      <c r="D245" s="237" t="s">
        <v>149</v>
      </c>
      <c r="E245" s="238" t="s">
        <v>1035</v>
      </c>
      <c r="F245" s="239" t="s">
        <v>1036</v>
      </c>
      <c r="G245" s="240" t="s">
        <v>162</v>
      </c>
      <c r="H245" s="241">
        <v>19.27</v>
      </c>
      <c r="I245" s="242"/>
      <c r="J245" s="243">
        <f>ROUND(I245*H245,2)</f>
        <v>0</v>
      </c>
      <c r="K245" s="244"/>
      <c r="L245" s="45"/>
      <c r="M245" s="245" t="s">
        <v>1</v>
      </c>
      <c r="N245" s="246" t="s">
        <v>43</v>
      </c>
      <c r="O245" s="92"/>
      <c r="P245" s="247">
        <f>O245*H245</f>
        <v>0</v>
      </c>
      <c r="Q245" s="247">
        <v>0</v>
      </c>
      <c r="R245" s="247">
        <f>Q245*H245</f>
        <v>0</v>
      </c>
      <c r="S245" s="247">
        <v>0</v>
      </c>
      <c r="T245" s="24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9" t="s">
        <v>229</v>
      </c>
      <c r="AT245" s="249" t="s">
        <v>149</v>
      </c>
      <c r="AU245" s="249" t="s">
        <v>88</v>
      </c>
      <c r="AY245" s="18" t="s">
        <v>146</v>
      </c>
      <c r="BE245" s="250">
        <f>IF(N245="základní",J245,0)</f>
        <v>0</v>
      </c>
      <c r="BF245" s="250">
        <f>IF(N245="snížená",J245,0)</f>
        <v>0</v>
      </c>
      <c r="BG245" s="250">
        <f>IF(N245="zákl. přenesená",J245,0)</f>
        <v>0</v>
      </c>
      <c r="BH245" s="250">
        <f>IF(N245="sníž. přenesená",J245,0)</f>
        <v>0</v>
      </c>
      <c r="BI245" s="250">
        <f>IF(N245="nulová",J245,0)</f>
        <v>0</v>
      </c>
      <c r="BJ245" s="18" t="s">
        <v>86</v>
      </c>
      <c r="BK245" s="250">
        <f>ROUND(I245*H245,2)</f>
        <v>0</v>
      </c>
      <c r="BL245" s="18" t="s">
        <v>229</v>
      </c>
      <c r="BM245" s="249" t="s">
        <v>1037</v>
      </c>
    </row>
    <row r="246" s="2" customFormat="1" ht="21.75" customHeight="1">
      <c r="A246" s="39"/>
      <c r="B246" s="40"/>
      <c r="C246" s="237" t="s">
        <v>488</v>
      </c>
      <c r="D246" s="237" t="s">
        <v>149</v>
      </c>
      <c r="E246" s="238" t="s">
        <v>1038</v>
      </c>
      <c r="F246" s="239" t="s">
        <v>1039</v>
      </c>
      <c r="G246" s="240" t="s">
        <v>162</v>
      </c>
      <c r="H246" s="241">
        <v>75.590000000000003</v>
      </c>
      <c r="I246" s="242"/>
      <c r="J246" s="243">
        <f>ROUND(I246*H246,2)</f>
        <v>0</v>
      </c>
      <c r="K246" s="244"/>
      <c r="L246" s="45"/>
      <c r="M246" s="245" t="s">
        <v>1</v>
      </c>
      <c r="N246" s="246" t="s">
        <v>43</v>
      </c>
      <c r="O246" s="92"/>
      <c r="P246" s="247">
        <f>O246*H246</f>
        <v>0</v>
      </c>
      <c r="Q246" s="247">
        <v>0</v>
      </c>
      <c r="R246" s="247">
        <f>Q246*H246</f>
        <v>0</v>
      </c>
      <c r="S246" s="247">
        <v>0</v>
      </c>
      <c r="T246" s="24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9" t="s">
        <v>229</v>
      </c>
      <c r="AT246" s="249" t="s">
        <v>149</v>
      </c>
      <c r="AU246" s="249" t="s">
        <v>88</v>
      </c>
      <c r="AY246" s="18" t="s">
        <v>146</v>
      </c>
      <c r="BE246" s="250">
        <f>IF(N246="základní",J246,0)</f>
        <v>0</v>
      </c>
      <c r="BF246" s="250">
        <f>IF(N246="snížená",J246,0)</f>
        <v>0</v>
      </c>
      <c r="BG246" s="250">
        <f>IF(N246="zákl. přenesená",J246,0)</f>
        <v>0</v>
      </c>
      <c r="BH246" s="250">
        <f>IF(N246="sníž. přenesená",J246,0)</f>
        <v>0</v>
      </c>
      <c r="BI246" s="250">
        <f>IF(N246="nulová",J246,0)</f>
        <v>0</v>
      </c>
      <c r="BJ246" s="18" t="s">
        <v>86</v>
      </c>
      <c r="BK246" s="250">
        <f>ROUND(I246*H246,2)</f>
        <v>0</v>
      </c>
      <c r="BL246" s="18" t="s">
        <v>229</v>
      </c>
      <c r="BM246" s="249" t="s">
        <v>1040</v>
      </c>
    </row>
    <row r="247" s="2" customFormat="1" ht="21.75" customHeight="1">
      <c r="A247" s="39"/>
      <c r="B247" s="40"/>
      <c r="C247" s="237" t="s">
        <v>493</v>
      </c>
      <c r="D247" s="237" t="s">
        <v>149</v>
      </c>
      <c r="E247" s="238" t="s">
        <v>1041</v>
      </c>
      <c r="F247" s="239" t="s">
        <v>1042</v>
      </c>
      <c r="G247" s="240" t="s">
        <v>162</v>
      </c>
      <c r="H247" s="241">
        <v>75.590000000000003</v>
      </c>
      <c r="I247" s="242"/>
      <c r="J247" s="243">
        <f>ROUND(I247*H247,2)</f>
        <v>0</v>
      </c>
      <c r="K247" s="244"/>
      <c r="L247" s="45"/>
      <c r="M247" s="245" t="s">
        <v>1</v>
      </c>
      <c r="N247" s="246" t="s">
        <v>43</v>
      </c>
      <c r="O247" s="92"/>
      <c r="P247" s="247">
        <f>O247*H247</f>
        <v>0</v>
      </c>
      <c r="Q247" s="247">
        <v>0.00025999999999999998</v>
      </c>
      <c r="R247" s="247">
        <f>Q247*H247</f>
        <v>0.019653399999999998</v>
      </c>
      <c r="S247" s="247">
        <v>0</v>
      </c>
      <c r="T247" s="24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9" t="s">
        <v>229</v>
      </c>
      <c r="AT247" s="249" t="s">
        <v>149</v>
      </c>
      <c r="AU247" s="249" t="s">
        <v>88</v>
      </c>
      <c r="AY247" s="18" t="s">
        <v>146</v>
      </c>
      <c r="BE247" s="250">
        <f>IF(N247="základní",J247,0)</f>
        <v>0</v>
      </c>
      <c r="BF247" s="250">
        <f>IF(N247="snížená",J247,0)</f>
        <v>0</v>
      </c>
      <c r="BG247" s="250">
        <f>IF(N247="zákl. přenesená",J247,0)</f>
        <v>0</v>
      </c>
      <c r="BH247" s="250">
        <f>IF(N247="sníž. přenesená",J247,0)</f>
        <v>0</v>
      </c>
      <c r="BI247" s="250">
        <f>IF(N247="nulová",J247,0)</f>
        <v>0</v>
      </c>
      <c r="BJ247" s="18" t="s">
        <v>86</v>
      </c>
      <c r="BK247" s="250">
        <f>ROUND(I247*H247,2)</f>
        <v>0</v>
      </c>
      <c r="BL247" s="18" t="s">
        <v>229</v>
      </c>
      <c r="BM247" s="249" t="s">
        <v>1043</v>
      </c>
    </row>
    <row r="248" s="13" customFormat="1">
      <c r="A248" s="13"/>
      <c r="B248" s="251"/>
      <c r="C248" s="252"/>
      <c r="D248" s="253" t="s">
        <v>174</v>
      </c>
      <c r="E248" s="254" t="s">
        <v>1</v>
      </c>
      <c r="F248" s="255" t="s">
        <v>856</v>
      </c>
      <c r="G248" s="252"/>
      <c r="H248" s="256">
        <v>19.27</v>
      </c>
      <c r="I248" s="257"/>
      <c r="J248" s="252"/>
      <c r="K248" s="252"/>
      <c r="L248" s="258"/>
      <c r="M248" s="259"/>
      <c r="N248" s="260"/>
      <c r="O248" s="260"/>
      <c r="P248" s="260"/>
      <c r="Q248" s="260"/>
      <c r="R248" s="260"/>
      <c r="S248" s="260"/>
      <c r="T248" s="26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2" t="s">
        <v>174</v>
      </c>
      <c r="AU248" s="262" t="s">
        <v>88</v>
      </c>
      <c r="AV248" s="13" t="s">
        <v>88</v>
      </c>
      <c r="AW248" s="13" t="s">
        <v>34</v>
      </c>
      <c r="AX248" s="13" t="s">
        <v>78</v>
      </c>
      <c r="AY248" s="262" t="s">
        <v>146</v>
      </c>
    </row>
    <row r="249" s="13" customFormat="1">
      <c r="A249" s="13"/>
      <c r="B249" s="251"/>
      <c r="C249" s="252"/>
      <c r="D249" s="253" t="s">
        <v>174</v>
      </c>
      <c r="E249" s="254" t="s">
        <v>1</v>
      </c>
      <c r="F249" s="255" t="s">
        <v>821</v>
      </c>
      <c r="G249" s="252"/>
      <c r="H249" s="256">
        <v>56.32</v>
      </c>
      <c r="I249" s="257"/>
      <c r="J249" s="252"/>
      <c r="K249" s="252"/>
      <c r="L249" s="258"/>
      <c r="M249" s="259"/>
      <c r="N249" s="260"/>
      <c r="O249" s="260"/>
      <c r="P249" s="260"/>
      <c r="Q249" s="260"/>
      <c r="R249" s="260"/>
      <c r="S249" s="260"/>
      <c r="T249" s="26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2" t="s">
        <v>174</v>
      </c>
      <c r="AU249" s="262" t="s">
        <v>88</v>
      </c>
      <c r="AV249" s="13" t="s">
        <v>88</v>
      </c>
      <c r="AW249" s="13" t="s">
        <v>34</v>
      </c>
      <c r="AX249" s="13" t="s">
        <v>78</v>
      </c>
      <c r="AY249" s="262" t="s">
        <v>146</v>
      </c>
    </row>
    <row r="250" s="14" customFormat="1">
      <c r="A250" s="14"/>
      <c r="B250" s="263"/>
      <c r="C250" s="264"/>
      <c r="D250" s="253" t="s">
        <v>174</v>
      </c>
      <c r="E250" s="265" t="s">
        <v>1</v>
      </c>
      <c r="F250" s="266" t="s">
        <v>201</v>
      </c>
      <c r="G250" s="264"/>
      <c r="H250" s="267">
        <v>75.590000000000003</v>
      </c>
      <c r="I250" s="268"/>
      <c r="J250" s="264"/>
      <c r="K250" s="264"/>
      <c r="L250" s="269"/>
      <c r="M250" s="270"/>
      <c r="N250" s="271"/>
      <c r="O250" s="271"/>
      <c r="P250" s="271"/>
      <c r="Q250" s="271"/>
      <c r="R250" s="271"/>
      <c r="S250" s="271"/>
      <c r="T250" s="27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3" t="s">
        <v>174</v>
      </c>
      <c r="AU250" s="273" t="s">
        <v>88</v>
      </c>
      <c r="AV250" s="14" t="s">
        <v>153</v>
      </c>
      <c r="AW250" s="14" t="s">
        <v>34</v>
      </c>
      <c r="AX250" s="14" t="s">
        <v>86</v>
      </c>
      <c r="AY250" s="273" t="s">
        <v>146</v>
      </c>
    </row>
    <row r="251" s="12" customFormat="1" ht="25.92" customHeight="1">
      <c r="A251" s="12"/>
      <c r="B251" s="221"/>
      <c r="C251" s="222"/>
      <c r="D251" s="223" t="s">
        <v>77</v>
      </c>
      <c r="E251" s="224" t="s">
        <v>542</v>
      </c>
      <c r="F251" s="224" t="s">
        <v>543</v>
      </c>
      <c r="G251" s="222"/>
      <c r="H251" s="222"/>
      <c r="I251" s="225"/>
      <c r="J251" s="226">
        <f>BK251</f>
        <v>0</v>
      </c>
      <c r="K251" s="222"/>
      <c r="L251" s="227"/>
      <c r="M251" s="228"/>
      <c r="N251" s="229"/>
      <c r="O251" s="229"/>
      <c r="P251" s="230">
        <f>SUM(P252:P257)</f>
        <v>0</v>
      </c>
      <c r="Q251" s="229"/>
      <c r="R251" s="230">
        <f>SUM(R252:R257)</f>
        <v>0</v>
      </c>
      <c r="S251" s="229"/>
      <c r="T251" s="231">
        <f>SUM(T252:T257)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32" t="s">
        <v>147</v>
      </c>
      <c r="AT251" s="233" t="s">
        <v>77</v>
      </c>
      <c r="AU251" s="233" t="s">
        <v>78</v>
      </c>
      <c r="AY251" s="232" t="s">
        <v>146</v>
      </c>
      <c r="BK251" s="234">
        <f>SUM(BK252:BK257)</f>
        <v>0</v>
      </c>
    </row>
    <row r="252" s="2" customFormat="1" ht="21.75" customHeight="1">
      <c r="A252" s="39"/>
      <c r="B252" s="40"/>
      <c r="C252" s="237" t="s">
        <v>497</v>
      </c>
      <c r="D252" s="237" t="s">
        <v>149</v>
      </c>
      <c r="E252" s="238" t="s">
        <v>1044</v>
      </c>
      <c r="F252" s="239" t="s">
        <v>1045</v>
      </c>
      <c r="G252" s="240" t="s">
        <v>197</v>
      </c>
      <c r="H252" s="241">
        <v>20</v>
      </c>
      <c r="I252" s="242"/>
      <c r="J252" s="243">
        <f>ROUND(I252*H252,2)</f>
        <v>0</v>
      </c>
      <c r="K252" s="244"/>
      <c r="L252" s="45"/>
      <c r="M252" s="245" t="s">
        <v>1</v>
      </c>
      <c r="N252" s="246" t="s">
        <v>43</v>
      </c>
      <c r="O252" s="92"/>
      <c r="P252" s="247">
        <f>O252*H252</f>
        <v>0</v>
      </c>
      <c r="Q252" s="247">
        <v>0</v>
      </c>
      <c r="R252" s="247">
        <f>Q252*H252</f>
        <v>0</v>
      </c>
      <c r="S252" s="247">
        <v>0</v>
      </c>
      <c r="T252" s="24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9" t="s">
        <v>472</v>
      </c>
      <c r="AT252" s="249" t="s">
        <v>149</v>
      </c>
      <c r="AU252" s="249" t="s">
        <v>86</v>
      </c>
      <c r="AY252" s="18" t="s">
        <v>146</v>
      </c>
      <c r="BE252" s="250">
        <f>IF(N252="základní",J252,0)</f>
        <v>0</v>
      </c>
      <c r="BF252" s="250">
        <f>IF(N252="snížená",J252,0)</f>
        <v>0</v>
      </c>
      <c r="BG252" s="250">
        <f>IF(N252="zákl. přenesená",J252,0)</f>
        <v>0</v>
      </c>
      <c r="BH252" s="250">
        <f>IF(N252="sníž. přenesená",J252,0)</f>
        <v>0</v>
      </c>
      <c r="BI252" s="250">
        <f>IF(N252="nulová",J252,0)</f>
        <v>0</v>
      </c>
      <c r="BJ252" s="18" t="s">
        <v>86</v>
      </c>
      <c r="BK252" s="250">
        <f>ROUND(I252*H252,2)</f>
        <v>0</v>
      </c>
      <c r="BL252" s="18" t="s">
        <v>472</v>
      </c>
      <c r="BM252" s="249" t="s">
        <v>1046</v>
      </c>
    </row>
    <row r="253" s="2" customFormat="1" ht="16.5" customHeight="1">
      <c r="A253" s="39"/>
      <c r="B253" s="40"/>
      <c r="C253" s="237" t="s">
        <v>502</v>
      </c>
      <c r="D253" s="237" t="s">
        <v>149</v>
      </c>
      <c r="E253" s="238" t="s">
        <v>1047</v>
      </c>
      <c r="F253" s="239" t="s">
        <v>555</v>
      </c>
      <c r="G253" s="240" t="s">
        <v>1048</v>
      </c>
      <c r="H253" s="241">
        <v>1</v>
      </c>
      <c r="I253" s="242"/>
      <c r="J253" s="243">
        <f>ROUND(I253*H253,2)</f>
        <v>0</v>
      </c>
      <c r="K253" s="244"/>
      <c r="L253" s="45"/>
      <c r="M253" s="245" t="s">
        <v>1</v>
      </c>
      <c r="N253" s="246" t="s">
        <v>43</v>
      </c>
      <c r="O253" s="92"/>
      <c r="P253" s="247">
        <f>O253*H253</f>
        <v>0</v>
      </c>
      <c r="Q253" s="247">
        <v>0</v>
      </c>
      <c r="R253" s="247">
        <f>Q253*H253</f>
        <v>0</v>
      </c>
      <c r="S253" s="247">
        <v>0</v>
      </c>
      <c r="T253" s="248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9" t="s">
        <v>472</v>
      </c>
      <c r="AT253" s="249" t="s">
        <v>149</v>
      </c>
      <c r="AU253" s="249" t="s">
        <v>86</v>
      </c>
      <c r="AY253" s="18" t="s">
        <v>146</v>
      </c>
      <c r="BE253" s="250">
        <f>IF(N253="základní",J253,0)</f>
        <v>0</v>
      </c>
      <c r="BF253" s="250">
        <f>IF(N253="snížená",J253,0)</f>
        <v>0</v>
      </c>
      <c r="BG253" s="250">
        <f>IF(N253="zákl. přenesená",J253,0)</f>
        <v>0</v>
      </c>
      <c r="BH253" s="250">
        <f>IF(N253="sníž. přenesená",J253,0)</f>
        <v>0</v>
      </c>
      <c r="BI253" s="250">
        <f>IF(N253="nulová",J253,0)</f>
        <v>0</v>
      </c>
      <c r="BJ253" s="18" t="s">
        <v>86</v>
      </c>
      <c r="BK253" s="250">
        <f>ROUND(I253*H253,2)</f>
        <v>0</v>
      </c>
      <c r="BL253" s="18" t="s">
        <v>472</v>
      </c>
      <c r="BM253" s="249" t="s">
        <v>1049</v>
      </c>
    </row>
    <row r="254" s="2" customFormat="1" ht="16.5" customHeight="1">
      <c r="A254" s="39"/>
      <c r="B254" s="40"/>
      <c r="C254" s="237" t="s">
        <v>506</v>
      </c>
      <c r="D254" s="237" t="s">
        <v>149</v>
      </c>
      <c r="E254" s="238" t="s">
        <v>1050</v>
      </c>
      <c r="F254" s="239" t="s">
        <v>1051</v>
      </c>
      <c r="G254" s="240" t="s">
        <v>1048</v>
      </c>
      <c r="H254" s="241">
        <v>1</v>
      </c>
      <c r="I254" s="242"/>
      <c r="J254" s="243">
        <f>ROUND(I254*H254,2)</f>
        <v>0</v>
      </c>
      <c r="K254" s="244"/>
      <c r="L254" s="45"/>
      <c r="M254" s="245" t="s">
        <v>1</v>
      </c>
      <c r="N254" s="246" t="s">
        <v>43</v>
      </c>
      <c r="O254" s="92"/>
      <c r="P254" s="247">
        <f>O254*H254</f>
        <v>0</v>
      </c>
      <c r="Q254" s="247">
        <v>0</v>
      </c>
      <c r="R254" s="247">
        <f>Q254*H254</f>
        <v>0</v>
      </c>
      <c r="S254" s="247">
        <v>0</v>
      </c>
      <c r="T254" s="248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9" t="s">
        <v>472</v>
      </c>
      <c r="AT254" s="249" t="s">
        <v>149</v>
      </c>
      <c r="AU254" s="249" t="s">
        <v>86</v>
      </c>
      <c r="AY254" s="18" t="s">
        <v>146</v>
      </c>
      <c r="BE254" s="250">
        <f>IF(N254="základní",J254,0)</f>
        <v>0</v>
      </c>
      <c r="BF254" s="250">
        <f>IF(N254="snížená",J254,0)</f>
        <v>0</v>
      </c>
      <c r="BG254" s="250">
        <f>IF(N254="zákl. přenesená",J254,0)</f>
        <v>0</v>
      </c>
      <c r="BH254" s="250">
        <f>IF(N254="sníž. přenesená",J254,0)</f>
        <v>0</v>
      </c>
      <c r="BI254" s="250">
        <f>IF(N254="nulová",J254,0)</f>
        <v>0</v>
      </c>
      <c r="BJ254" s="18" t="s">
        <v>86</v>
      </c>
      <c r="BK254" s="250">
        <f>ROUND(I254*H254,2)</f>
        <v>0</v>
      </c>
      <c r="BL254" s="18" t="s">
        <v>472</v>
      </c>
      <c r="BM254" s="249" t="s">
        <v>1052</v>
      </c>
    </row>
    <row r="255" s="2" customFormat="1" ht="21.75" customHeight="1">
      <c r="A255" s="39"/>
      <c r="B255" s="40"/>
      <c r="C255" s="295" t="s">
        <v>512</v>
      </c>
      <c r="D255" s="295" t="s">
        <v>270</v>
      </c>
      <c r="E255" s="296" t="s">
        <v>1053</v>
      </c>
      <c r="F255" s="297" t="s">
        <v>1054</v>
      </c>
      <c r="G255" s="298" t="s">
        <v>1048</v>
      </c>
      <c r="H255" s="299">
        <v>1</v>
      </c>
      <c r="I255" s="300"/>
      <c r="J255" s="301">
        <f>ROUND(I255*H255,2)</f>
        <v>0</v>
      </c>
      <c r="K255" s="302"/>
      <c r="L255" s="303"/>
      <c r="M255" s="304" t="s">
        <v>1</v>
      </c>
      <c r="N255" s="305" t="s">
        <v>43</v>
      </c>
      <c r="O255" s="92"/>
      <c r="P255" s="247">
        <f>O255*H255</f>
        <v>0</v>
      </c>
      <c r="Q255" s="247">
        <v>0</v>
      </c>
      <c r="R255" s="247">
        <f>Q255*H255</f>
        <v>0</v>
      </c>
      <c r="S255" s="247">
        <v>0</v>
      </c>
      <c r="T255" s="248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9" t="s">
        <v>551</v>
      </c>
      <c r="AT255" s="249" t="s">
        <v>270</v>
      </c>
      <c r="AU255" s="249" t="s">
        <v>86</v>
      </c>
      <c r="AY255" s="18" t="s">
        <v>146</v>
      </c>
      <c r="BE255" s="250">
        <f>IF(N255="základní",J255,0)</f>
        <v>0</v>
      </c>
      <c r="BF255" s="250">
        <f>IF(N255="snížená",J255,0)</f>
        <v>0</v>
      </c>
      <c r="BG255" s="250">
        <f>IF(N255="zákl. přenesená",J255,0)</f>
        <v>0</v>
      </c>
      <c r="BH255" s="250">
        <f>IF(N255="sníž. přenesená",J255,0)</f>
        <v>0</v>
      </c>
      <c r="BI255" s="250">
        <f>IF(N255="nulová",J255,0)</f>
        <v>0</v>
      </c>
      <c r="BJ255" s="18" t="s">
        <v>86</v>
      </c>
      <c r="BK255" s="250">
        <f>ROUND(I255*H255,2)</f>
        <v>0</v>
      </c>
      <c r="BL255" s="18" t="s">
        <v>472</v>
      </c>
      <c r="BM255" s="249" t="s">
        <v>1055</v>
      </c>
    </row>
    <row r="256" s="2" customFormat="1" ht="21.75" customHeight="1">
      <c r="A256" s="39"/>
      <c r="B256" s="40"/>
      <c r="C256" s="237" t="s">
        <v>516</v>
      </c>
      <c r="D256" s="237" t="s">
        <v>149</v>
      </c>
      <c r="E256" s="238" t="s">
        <v>1056</v>
      </c>
      <c r="F256" s="239" t="s">
        <v>1057</v>
      </c>
      <c r="G256" s="240" t="s">
        <v>152</v>
      </c>
      <c r="H256" s="241">
        <v>1</v>
      </c>
      <c r="I256" s="242"/>
      <c r="J256" s="243">
        <f>ROUND(I256*H256,2)</f>
        <v>0</v>
      </c>
      <c r="K256" s="244"/>
      <c r="L256" s="45"/>
      <c r="M256" s="245" t="s">
        <v>1</v>
      </c>
      <c r="N256" s="246" t="s">
        <v>43</v>
      </c>
      <c r="O256" s="92"/>
      <c r="P256" s="247">
        <f>O256*H256</f>
        <v>0</v>
      </c>
      <c r="Q256" s="247">
        <v>0</v>
      </c>
      <c r="R256" s="247">
        <f>Q256*H256</f>
        <v>0</v>
      </c>
      <c r="S256" s="247">
        <v>0</v>
      </c>
      <c r="T256" s="248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9" t="s">
        <v>472</v>
      </c>
      <c r="AT256" s="249" t="s">
        <v>149</v>
      </c>
      <c r="AU256" s="249" t="s">
        <v>86</v>
      </c>
      <c r="AY256" s="18" t="s">
        <v>146</v>
      </c>
      <c r="BE256" s="250">
        <f>IF(N256="základní",J256,0)</f>
        <v>0</v>
      </c>
      <c r="BF256" s="250">
        <f>IF(N256="snížená",J256,0)</f>
        <v>0</v>
      </c>
      <c r="BG256" s="250">
        <f>IF(N256="zákl. přenesená",J256,0)</f>
        <v>0</v>
      </c>
      <c r="BH256" s="250">
        <f>IF(N256="sníž. přenesená",J256,0)</f>
        <v>0</v>
      </c>
      <c r="BI256" s="250">
        <f>IF(N256="nulová",J256,0)</f>
        <v>0</v>
      </c>
      <c r="BJ256" s="18" t="s">
        <v>86</v>
      </c>
      <c r="BK256" s="250">
        <f>ROUND(I256*H256,2)</f>
        <v>0</v>
      </c>
      <c r="BL256" s="18" t="s">
        <v>472</v>
      </c>
      <c r="BM256" s="249" t="s">
        <v>1058</v>
      </c>
    </row>
    <row r="257" s="2" customFormat="1" ht="16.5" customHeight="1">
      <c r="A257" s="39"/>
      <c r="B257" s="40"/>
      <c r="C257" s="295" t="s">
        <v>520</v>
      </c>
      <c r="D257" s="295" t="s">
        <v>270</v>
      </c>
      <c r="E257" s="296" t="s">
        <v>1059</v>
      </c>
      <c r="F257" s="297" t="s">
        <v>1060</v>
      </c>
      <c r="G257" s="298" t="s">
        <v>1048</v>
      </c>
      <c r="H257" s="299">
        <v>1</v>
      </c>
      <c r="I257" s="300"/>
      <c r="J257" s="301">
        <f>ROUND(I257*H257,2)</f>
        <v>0</v>
      </c>
      <c r="K257" s="302"/>
      <c r="L257" s="303"/>
      <c r="M257" s="312" t="s">
        <v>1</v>
      </c>
      <c r="N257" s="313" t="s">
        <v>43</v>
      </c>
      <c r="O257" s="309"/>
      <c r="P257" s="310">
        <f>O257*H257</f>
        <v>0</v>
      </c>
      <c r="Q257" s="310">
        <v>0</v>
      </c>
      <c r="R257" s="310">
        <f>Q257*H257</f>
        <v>0</v>
      </c>
      <c r="S257" s="310">
        <v>0</v>
      </c>
      <c r="T257" s="31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9" t="s">
        <v>551</v>
      </c>
      <c r="AT257" s="249" t="s">
        <v>270</v>
      </c>
      <c r="AU257" s="249" t="s">
        <v>86</v>
      </c>
      <c r="AY257" s="18" t="s">
        <v>146</v>
      </c>
      <c r="BE257" s="250">
        <f>IF(N257="základní",J257,0)</f>
        <v>0</v>
      </c>
      <c r="BF257" s="250">
        <f>IF(N257="snížená",J257,0)</f>
        <v>0</v>
      </c>
      <c r="BG257" s="250">
        <f>IF(N257="zákl. přenesená",J257,0)</f>
        <v>0</v>
      </c>
      <c r="BH257" s="250">
        <f>IF(N257="sníž. přenesená",J257,0)</f>
        <v>0</v>
      </c>
      <c r="BI257" s="250">
        <f>IF(N257="nulová",J257,0)</f>
        <v>0</v>
      </c>
      <c r="BJ257" s="18" t="s">
        <v>86</v>
      </c>
      <c r="BK257" s="250">
        <f>ROUND(I257*H257,2)</f>
        <v>0</v>
      </c>
      <c r="BL257" s="18" t="s">
        <v>472</v>
      </c>
      <c r="BM257" s="249" t="s">
        <v>1061</v>
      </c>
    </row>
    <row r="258" s="2" customFormat="1" ht="6.96" customHeight="1">
      <c r="A258" s="39"/>
      <c r="B258" s="67"/>
      <c r="C258" s="68"/>
      <c r="D258" s="68"/>
      <c r="E258" s="68"/>
      <c r="F258" s="68"/>
      <c r="G258" s="68"/>
      <c r="H258" s="68"/>
      <c r="I258" s="184"/>
      <c r="J258" s="68"/>
      <c r="K258" s="68"/>
      <c r="L258" s="45"/>
      <c r="M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</row>
  </sheetData>
  <sheetProtection sheet="1" autoFilter="0" formatColumns="0" formatRows="0" objects="1" scenarios="1" spinCount="100000" saltValue="tT3P4HskttEDdDCNybwwKs6mM6mrT1ae5/BmFpOGcumLHkdXamdwxyTEBk/L6FetTF31vWugtraLEpdtNeubNg==" hashValue="ycDhsaopFlniWQSsCfaqCJYJ2L20xOwWDGaFFRy2aWC3hZYQrzZbxqGE22D8Hqj8Ic3GetTaz6n/+O+I8bBjFQ==" algorithmName="SHA-512" password="CC35"/>
  <autoFilter ref="C133:K257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107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Zvoleněves ON - oprava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108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1062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24. 6. 2020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ROUND(J140,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ROUND((SUM(BE140:BE483)),  2)</f>
        <v>0</v>
      </c>
      <c r="G33" s="39"/>
      <c r="H33" s="39"/>
      <c r="I33" s="163">
        <v>0.20999999999999999</v>
      </c>
      <c r="J33" s="162">
        <f>ROUND(((SUM(BE140:BE483))*I33),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62">
        <f>ROUND((SUM(BF140:BF483)),  2)</f>
        <v>0</v>
      </c>
      <c r="G34" s="39"/>
      <c r="H34" s="39"/>
      <c r="I34" s="163">
        <v>0.14999999999999999</v>
      </c>
      <c r="J34" s="162">
        <f>ROUND(((SUM(BF140:BF483))*I34),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ROUND((SUM(BG140:BG483)),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ROUND((SUM(BH140:BH483)),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ROUND((SUM(BI140:BI483)),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Zvoleněves ON - oprava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SO.04 - Oprava dopravní kanceláře a zázemí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Zvoleněves</v>
      </c>
      <c r="G89" s="41"/>
      <c r="H89" s="41"/>
      <c r="I89" s="148" t="s">
        <v>22</v>
      </c>
      <c r="J89" s="80" t="str">
        <f>IF(J12="","",J12)</f>
        <v>24. 6. 2020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148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111</v>
      </c>
      <c r="D94" s="190"/>
      <c r="E94" s="190"/>
      <c r="F94" s="190"/>
      <c r="G94" s="190"/>
      <c r="H94" s="190"/>
      <c r="I94" s="191"/>
      <c r="J94" s="192" t="s">
        <v>112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145"/>
      <c r="J96" s="111">
        <f>J140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4"/>
      <c r="C97" s="195"/>
      <c r="D97" s="196" t="s">
        <v>115</v>
      </c>
      <c r="E97" s="197"/>
      <c r="F97" s="197"/>
      <c r="G97" s="197"/>
      <c r="H97" s="197"/>
      <c r="I97" s="198"/>
      <c r="J97" s="199">
        <f>J141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117</v>
      </c>
      <c r="E98" s="204"/>
      <c r="F98" s="204"/>
      <c r="G98" s="204"/>
      <c r="H98" s="204"/>
      <c r="I98" s="205"/>
      <c r="J98" s="206">
        <f>J142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578</v>
      </c>
      <c r="E99" s="204"/>
      <c r="F99" s="204"/>
      <c r="G99" s="204"/>
      <c r="H99" s="204"/>
      <c r="I99" s="205"/>
      <c r="J99" s="206">
        <f>J200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120</v>
      </c>
      <c r="E100" s="204"/>
      <c r="F100" s="204"/>
      <c r="G100" s="204"/>
      <c r="H100" s="204"/>
      <c r="I100" s="205"/>
      <c r="J100" s="206">
        <f>J237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121</v>
      </c>
      <c r="E101" s="204"/>
      <c r="F101" s="204"/>
      <c r="G101" s="204"/>
      <c r="H101" s="204"/>
      <c r="I101" s="205"/>
      <c r="J101" s="206">
        <f>J251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94"/>
      <c r="C102" s="195"/>
      <c r="D102" s="196" t="s">
        <v>122</v>
      </c>
      <c r="E102" s="197"/>
      <c r="F102" s="197"/>
      <c r="G102" s="197"/>
      <c r="H102" s="197"/>
      <c r="I102" s="198"/>
      <c r="J102" s="199">
        <f>J253</f>
        <v>0</v>
      </c>
      <c r="K102" s="195"/>
      <c r="L102" s="20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201"/>
      <c r="C103" s="202"/>
      <c r="D103" s="203" t="s">
        <v>811</v>
      </c>
      <c r="E103" s="204"/>
      <c r="F103" s="204"/>
      <c r="G103" s="204"/>
      <c r="H103" s="204"/>
      <c r="I103" s="205"/>
      <c r="J103" s="206">
        <f>J254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812</v>
      </c>
      <c r="E104" s="204"/>
      <c r="F104" s="204"/>
      <c r="G104" s="204"/>
      <c r="H104" s="204"/>
      <c r="I104" s="205"/>
      <c r="J104" s="206">
        <f>J283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1063</v>
      </c>
      <c r="E105" s="204"/>
      <c r="F105" s="204"/>
      <c r="G105" s="204"/>
      <c r="H105" s="204"/>
      <c r="I105" s="205"/>
      <c r="J105" s="206">
        <f>J288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1"/>
      <c r="C106" s="202"/>
      <c r="D106" s="203" t="s">
        <v>1064</v>
      </c>
      <c r="E106" s="204"/>
      <c r="F106" s="204"/>
      <c r="G106" s="204"/>
      <c r="H106" s="204"/>
      <c r="I106" s="205"/>
      <c r="J106" s="206">
        <f>J291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1065</v>
      </c>
      <c r="E107" s="204"/>
      <c r="F107" s="204"/>
      <c r="G107" s="204"/>
      <c r="H107" s="204"/>
      <c r="I107" s="205"/>
      <c r="J107" s="206">
        <f>J294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813</v>
      </c>
      <c r="E108" s="204"/>
      <c r="F108" s="204"/>
      <c r="G108" s="204"/>
      <c r="H108" s="204"/>
      <c r="I108" s="205"/>
      <c r="J108" s="206">
        <f>J314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1066</v>
      </c>
      <c r="E109" s="204"/>
      <c r="F109" s="204"/>
      <c r="G109" s="204"/>
      <c r="H109" s="204"/>
      <c r="I109" s="205"/>
      <c r="J109" s="206">
        <f>J316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1067</v>
      </c>
      <c r="E110" s="204"/>
      <c r="F110" s="204"/>
      <c r="G110" s="204"/>
      <c r="H110" s="204"/>
      <c r="I110" s="205"/>
      <c r="J110" s="206">
        <f>J325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581</v>
      </c>
      <c r="E111" s="204"/>
      <c r="F111" s="204"/>
      <c r="G111" s="204"/>
      <c r="H111" s="204"/>
      <c r="I111" s="205"/>
      <c r="J111" s="206">
        <f>J330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1"/>
      <c r="C112" s="202"/>
      <c r="D112" s="203" t="s">
        <v>814</v>
      </c>
      <c r="E112" s="204"/>
      <c r="F112" s="204"/>
      <c r="G112" s="204"/>
      <c r="H112" s="204"/>
      <c r="I112" s="205"/>
      <c r="J112" s="206">
        <f>J343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1"/>
      <c r="C113" s="202"/>
      <c r="D113" s="203" t="s">
        <v>127</v>
      </c>
      <c r="E113" s="204"/>
      <c r="F113" s="204"/>
      <c r="G113" s="204"/>
      <c r="H113" s="204"/>
      <c r="I113" s="205"/>
      <c r="J113" s="206">
        <f>J360</f>
        <v>0</v>
      </c>
      <c r="K113" s="20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1"/>
      <c r="C114" s="202"/>
      <c r="D114" s="203" t="s">
        <v>815</v>
      </c>
      <c r="E114" s="204"/>
      <c r="F114" s="204"/>
      <c r="G114" s="204"/>
      <c r="H114" s="204"/>
      <c r="I114" s="205"/>
      <c r="J114" s="206">
        <f>J368</f>
        <v>0</v>
      </c>
      <c r="K114" s="20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1"/>
      <c r="C115" s="202"/>
      <c r="D115" s="203" t="s">
        <v>816</v>
      </c>
      <c r="E115" s="204"/>
      <c r="F115" s="204"/>
      <c r="G115" s="204"/>
      <c r="H115" s="204"/>
      <c r="I115" s="205"/>
      <c r="J115" s="206">
        <f>J410</f>
        <v>0</v>
      </c>
      <c r="K115" s="20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1"/>
      <c r="C116" s="202"/>
      <c r="D116" s="203" t="s">
        <v>1068</v>
      </c>
      <c r="E116" s="204"/>
      <c r="F116" s="204"/>
      <c r="G116" s="204"/>
      <c r="H116" s="204"/>
      <c r="I116" s="205"/>
      <c r="J116" s="206">
        <f>J427</f>
        <v>0</v>
      </c>
      <c r="K116" s="202"/>
      <c r="L116" s="20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1"/>
      <c r="C117" s="202"/>
      <c r="D117" s="203" t="s">
        <v>817</v>
      </c>
      <c r="E117" s="204"/>
      <c r="F117" s="204"/>
      <c r="G117" s="204"/>
      <c r="H117" s="204"/>
      <c r="I117" s="205"/>
      <c r="J117" s="206">
        <f>J450</f>
        <v>0</v>
      </c>
      <c r="K117" s="202"/>
      <c r="L117" s="20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94"/>
      <c r="C118" s="195"/>
      <c r="D118" s="196" t="s">
        <v>1069</v>
      </c>
      <c r="E118" s="197"/>
      <c r="F118" s="197"/>
      <c r="G118" s="197"/>
      <c r="H118" s="197"/>
      <c r="I118" s="198"/>
      <c r="J118" s="199">
        <f>J479</f>
        <v>0</v>
      </c>
      <c r="K118" s="195"/>
      <c r="L118" s="200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201"/>
      <c r="C119" s="202"/>
      <c r="D119" s="203" t="s">
        <v>1070</v>
      </c>
      <c r="E119" s="204"/>
      <c r="F119" s="204"/>
      <c r="G119" s="204"/>
      <c r="H119" s="204"/>
      <c r="I119" s="205"/>
      <c r="J119" s="206">
        <f>J480</f>
        <v>0</v>
      </c>
      <c r="K119" s="202"/>
      <c r="L119" s="20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94"/>
      <c r="C120" s="195"/>
      <c r="D120" s="196" t="s">
        <v>584</v>
      </c>
      <c r="E120" s="197"/>
      <c r="F120" s="197"/>
      <c r="G120" s="197"/>
      <c r="H120" s="197"/>
      <c r="I120" s="198"/>
      <c r="J120" s="199">
        <f>J482</f>
        <v>0</v>
      </c>
      <c r="K120" s="195"/>
      <c r="L120" s="200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2" customFormat="1" ht="21.84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184"/>
      <c r="J122" s="68"/>
      <c r="K122" s="68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6" s="2" customFormat="1" ht="6.96" customHeight="1">
      <c r="A126" s="39"/>
      <c r="B126" s="69"/>
      <c r="C126" s="70"/>
      <c r="D126" s="70"/>
      <c r="E126" s="70"/>
      <c r="F126" s="70"/>
      <c r="G126" s="70"/>
      <c r="H126" s="70"/>
      <c r="I126" s="187"/>
      <c r="J126" s="70"/>
      <c r="K126" s="70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96" customHeight="1">
      <c r="A127" s="39"/>
      <c r="B127" s="40"/>
      <c r="C127" s="24" t="s">
        <v>131</v>
      </c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145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16</v>
      </c>
      <c r="D129" s="41"/>
      <c r="E129" s="41"/>
      <c r="F129" s="41"/>
      <c r="G129" s="41"/>
      <c r="H129" s="41"/>
      <c r="I129" s="145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188" t="str">
        <f>E7</f>
        <v>Zvoleněves ON - oprava</v>
      </c>
      <c r="F130" s="33"/>
      <c r="G130" s="33"/>
      <c r="H130" s="33"/>
      <c r="I130" s="145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108</v>
      </c>
      <c r="D131" s="41"/>
      <c r="E131" s="41"/>
      <c r="F131" s="41"/>
      <c r="G131" s="41"/>
      <c r="H131" s="41"/>
      <c r="I131" s="145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77" t="str">
        <f>E9</f>
        <v>SO.04 - Oprava dopravní kanceláře a zázemí</v>
      </c>
      <c r="F132" s="41"/>
      <c r="G132" s="41"/>
      <c r="H132" s="41"/>
      <c r="I132" s="145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145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20</v>
      </c>
      <c r="D134" s="41"/>
      <c r="E134" s="41"/>
      <c r="F134" s="28" t="str">
        <f>F12</f>
        <v>Zvoleněves</v>
      </c>
      <c r="G134" s="41"/>
      <c r="H134" s="41"/>
      <c r="I134" s="148" t="s">
        <v>22</v>
      </c>
      <c r="J134" s="80" t="str">
        <f>IF(J12="","",J12)</f>
        <v>24. 6. 2020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145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5.15" customHeight="1">
      <c r="A136" s="39"/>
      <c r="B136" s="40"/>
      <c r="C136" s="33" t="s">
        <v>24</v>
      </c>
      <c r="D136" s="41"/>
      <c r="E136" s="41"/>
      <c r="F136" s="28" t="str">
        <f>E15</f>
        <v>Správa železnic, státní organizace</v>
      </c>
      <c r="G136" s="41"/>
      <c r="H136" s="41"/>
      <c r="I136" s="148" t="s">
        <v>32</v>
      </c>
      <c r="J136" s="37" t="str">
        <f>E21</f>
        <v xml:space="preserve"> 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30</v>
      </c>
      <c r="D137" s="41"/>
      <c r="E137" s="41"/>
      <c r="F137" s="28" t="str">
        <f>IF(E18="","",E18)</f>
        <v>Vyplň údaj</v>
      </c>
      <c r="G137" s="41"/>
      <c r="H137" s="41"/>
      <c r="I137" s="148" t="s">
        <v>35</v>
      </c>
      <c r="J137" s="37" t="str">
        <f>E24</f>
        <v>L. Malý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0.32" customHeight="1">
      <c r="A138" s="39"/>
      <c r="B138" s="40"/>
      <c r="C138" s="41"/>
      <c r="D138" s="41"/>
      <c r="E138" s="41"/>
      <c r="F138" s="41"/>
      <c r="G138" s="41"/>
      <c r="H138" s="41"/>
      <c r="I138" s="145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11" customFormat="1" ht="29.28" customHeight="1">
      <c r="A139" s="208"/>
      <c r="B139" s="209"/>
      <c r="C139" s="210" t="s">
        <v>132</v>
      </c>
      <c r="D139" s="211" t="s">
        <v>63</v>
      </c>
      <c r="E139" s="211" t="s">
        <v>59</v>
      </c>
      <c r="F139" s="211" t="s">
        <v>60</v>
      </c>
      <c r="G139" s="211" t="s">
        <v>133</v>
      </c>
      <c r="H139" s="211" t="s">
        <v>134</v>
      </c>
      <c r="I139" s="212" t="s">
        <v>135</v>
      </c>
      <c r="J139" s="213" t="s">
        <v>112</v>
      </c>
      <c r="K139" s="214" t="s">
        <v>136</v>
      </c>
      <c r="L139" s="215"/>
      <c r="M139" s="101" t="s">
        <v>1</v>
      </c>
      <c r="N139" s="102" t="s">
        <v>42</v>
      </c>
      <c r="O139" s="102" t="s">
        <v>137</v>
      </c>
      <c r="P139" s="102" t="s">
        <v>138</v>
      </c>
      <c r="Q139" s="102" t="s">
        <v>139</v>
      </c>
      <c r="R139" s="102" t="s">
        <v>140</v>
      </c>
      <c r="S139" s="102" t="s">
        <v>141</v>
      </c>
      <c r="T139" s="103" t="s">
        <v>142</v>
      </c>
      <c r="U139" s="208"/>
      <c r="V139" s="208"/>
      <c r="W139" s="208"/>
      <c r="X139" s="208"/>
      <c r="Y139" s="208"/>
      <c r="Z139" s="208"/>
      <c r="AA139" s="208"/>
      <c r="AB139" s="208"/>
      <c r="AC139" s="208"/>
      <c r="AD139" s="208"/>
      <c r="AE139" s="208"/>
    </row>
    <row r="140" s="2" customFormat="1" ht="22.8" customHeight="1">
      <c r="A140" s="39"/>
      <c r="B140" s="40"/>
      <c r="C140" s="108" t="s">
        <v>143</v>
      </c>
      <c r="D140" s="41"/>
      <c r="E140" s="41"/>
      <c r="F140" s="41"/>
      <c r="G140" s="41"/>
      <c r="H140" s="41"/>
      <c r="I140" s="145"/>
      <c r="J140" s="216">
        <f>BK140</f>
        <v>0</v>
      </c>
      <c r="K140" s="41"/>
      <c r="L140" s="45"/>
      <c r="M140" s="104"/>
      <c r="N140" s="217"/>
      <c r="O140" s="105"/>
      <c r="P140" s="218">
        <f>P141+P253+P479+P482</f>
        <v>0</v>
      </c>
      <c r="Q140" s="105"/>
      <c r="R140" s="218">
        <f>R141+R253+R479+R482</f>
        <v>58.221055610000001</v>
      </c>
      <c r="S140" s="105"/>
      <c r="T140" s="219">
        <f>T141+T253+T479+T482</f>
        <v>43.847938399999997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77</v>
      </c>
      <c r="AU140" s="18" t="s">
        <v>114</v>
      </c>
      <c r="BK140" s="220">
        <f>BK141+BK253+BK479+BK482</f>
        <v>0</v>
      </c>
    </row>
    <row r="141" s="12" customFormat="1" ht="25.92" customHeight="1">
      <c r="A141" s="12"/>
      <c r="B141" s="221"/>
      <c r="C141" s="222"/>
      <c r="D141" s="223" t="s">
        <v>77</v>
      </c>
      <c r="E141" s="224" t="s">
        <v>144</v>
      </c>
      <c r="F141" s="224" t="s">
        <v>145</v>
      </c>
      <c r="G141" s="222"/>
      <c r="H141" s="222"/>
      <c r="I141" s="225"/>
      <c r="J141" s="226">
        <f>BK141</f>
        <v>0</v>
      </c>
      <c r="K141" s="222"/>
      <c r="L141" s="227"/>
      <c r="M141" s="228"/>
      <c r="N141" s="229"/>
      <c r="O141" s="229"/>
      <c r="P141" s="230">
        <f>P142+P200+P237+P251</f>
        <v>0</v>
      </c>
      <c r="Q141" s="229"/>
      <c r="R141" s="230">
        <f>R142+R200+R237+R251</f>
        <v>54.847322210000002</v>
      </c>
      <c r="S141" s="229"/>
      <c r="T141" s="231">
        <f>T142+T200+T237+T251</f>
        <v>37.175199999999997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2" t="s">
        <v>86</v>
      </c>
      <c r="AT141" s="233" t="s">
        <v>77</v>
      </c>
      <c r="AU141" s="233" t="s">
        <v>78</v>
      </c>
      <c r="AY141" s="232" t="s">
        <v>146</v>
      </c>
      <c r="BK141" s="234">
        <f>BK142+BK200+BK237+BK251</f>
        <v>0</v>
      </c>
    </row>
    <row r="142" s="12" customFormat="1" ht="22.8" customHeight="1">
      <c r="A142" s="12"/>
      <c r="B142" s="221"/>
      <c r="C142" s="222"/>
      <c r="D142" s="223" t="s">
        <v>77</v>
      </c>
      <c r="E142" s="235" t="s">
        <v>158</v>
      </c>
      <c r="F142" s="235" t="s">
        <v>159</v>
      </c>
      <c r="G142" s="222"/>
      <c r="H142" s="222"/>
      <c r="I142" s="225"/>
      <c r="J142" s="236">
        <f>BK142</f>
        <v>0</v>
      </c>
      <c r="K142" s="222"/>
      <c r="L142" s="227"/>
      <c r="M142" s="228"/>
      <c r="N142" s="229"/>
      <c r="O142" s="229"/>
      <c r="P142" s="230">
        <f>SUM(P143:P199)</f>
        <v>0</v>
      </c>
      <c r="Q142" s="229"/>
      <c r="R142" s="230">
        <f>SUM(R143:R199)</f>
        <v>54.833120409999999</v>
      </c>
      <c r="S142" s="229"/>
      <c r="T142" s="231">
        <f>SUM(T143:T199)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2" t="s">
        <v>86</v>
      </c>
      <c r="AT142" s="233" t="s">
        <v>77</v>
      </c>
      <c r="AU142" s="233" t="s">
        <v>86</v>
      </c>
      <c r="AY142" s="232" t="s">
        <v>146</v>
      </c>
      <c r="BK142" s="234">
        <f>SUM(BK143:BK199)</f>
        <v>0</v>
      </c>
    </row>
    <row r="143" s="2" customFormat="1" ht="21.75" customHeight="1">
      <c r="A143" s="39"/>
      <c r="B143" s="40"/>
      <c r="C143" s="237" t="s">
        <v>86</v>
      </c>
      <c r="D143" s="237" t="s">
        <v>149</v>
      </c>
      <c r="E143" s="238" t="s">
        <v>818</v>
      </c>
      <c r="F143" s="239" t="s">
        <v>1071</v>
      </c>
      <c r="G143" s="240" t="s">
        <v>162</v>
      </c>
      <c r="H143" s="241">
        <v>244.19999999999999</v>
      </c>
      <c r="I143" s="242"/>
      <c r="J143" s="243">
        <f>ROUND(I143*H143,2)</f>
        <v>0</v>
      </c>
      <c r="K143" s="244"/>
      <c r="L143" s="45"/>
      <c r="M143" s="245" t="s">
        <v>1</v>
      </c>
      <c r="N143" s="246" t="s">
        <v>43</v>
      </c>
      <c r="O143" s="92"/>
      <c r="P143" s="247">
        <f>O143*H143</f>
        <v>0</v>
      </c>
      <c r="Q143" s="247">
        <v>0.00025999999999999998</v>
      </c>
      <c r="R143" s="247">
        <f>Q143*H143</f>
        <v>0.063491999999999993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153</v>
      </c>
      <c r="AT143" s="249" t="s">
        <v>149</v>
      </c>
      <c r="AU143" s="249" t="s">
        <v>88</v>
      </c>
      <c r="AY143" s="18" t="s">
        <v>146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8" t="s">
        <v>86</v>
      </c>
      <c r="BK143" s="250">
        <f>ROUND(I143*H143,2)</f>
        <v>0</v>
      </c>
      <c r="BL143" s="18" t="s">
        <v>153</v>
      </c>
      <c r="BM143" s="249" t="s">
        <v>1072</v>
      </c>
    </row>
    <row r="144" s="2" customFormat="1" ht="21.75" customHeight="1">
      <c r="A144" s="39"/>
      <c r="B144" s="40"/>
      <c r="C144" s="237" t="s">
        <v>88</v>
      </c>
      <c r="D144" s="237" t="s">
        <v>149</v>
      </c>
      <c r="E144" s="238" t="s">
        <v>822</v>
      </c>
      <c r="F144" s="239" t="s">
        <v>823</v>
      </c>
      <c r="G144" s="240" t="s">
        <v>162</v>
      </c>
      <c r="H144" s="241">
        <v>244.19999999999999</v>
      </c>
      <c r="I144" s="242"/>
      <c r="J144" s="243">
        <f>ROUND(I144*H144,2)</f>
        <v>0</v>
      </c>
      <c r="K144" s="244"/>
      <c r="L144" s="45"/>
      <c r="M144" s="245" t="s">
        <v>1</v>
      </c>
      <c r="N144" s="246" t="s">
        <v>43</v>
      </c>
      <c r="O144" s="92"/>
      <c r="P144" s="247">
        <f>O144*H144</f>
        <v>0</v>
      </c>
      <c r="Q144" s="247">
        <v>0.0043800000000000002</v>
      </c>
      <c r="R144" s="247">
        <f>Q144*H144</f>
        <v>1.069596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153</v>
      </c>
      <c r="AT144" s="249" t="s">
        <v>149</v>
      </c>
      <c r="AU144" s="249" t="s">
        <v>88</v>
      </c>
      <c r="AY144" s="18" t="s">
        <v>146</v>
      </c>
      <c r="BE144" s="250">
        <f>IF(N144="základní",J144,0)</f>
        <v>0</v>
      </c>
      <c r="BF144" s="250">
        <f>IF(N144="snížená",J144,0)</f>
        <v>0</v>
      </c>
      <c r="BG144" s="250">
        <f>IF(N144="zákl. přenesená",J144,0)</f>
        <v>0</v>
      </c>
      <c r="BH144" s="250">
        <f>IF(N144="sníž. přenesená",J144,0)</f>
        <v>0</v>
      </c>
      <c r="BI144" s="250">
        <f>IF(N144="nulová",J144,0)</f>
        <v>0</v>
      </c>
      <c r="BJ144" s="18" t="s">
        <v>86</v>
      </c>
      <c r="BK144" s="250">
        <f>ROUND(I144*H144,2)</f>
        <v>0</v>
      </c>
      <c r="BL144" s="18" t="s">
        <v>153</v>
      </c>
      <c r="BM144" s="249" t="s">
        <v>1073</v>
      </c>
    </row>
    <row r="145" s="15" customFormat="1">
      <c r="A145" s="15"/>
      <c r="B145" s="274"/>
      <c r="C145" s="275"/>
      <c r="D145" s="253" t="s">
        <v>174</v>
      </c>
      <c r="E145" s="276" t="s">
        <v>1</v>
      </c>
      <c r="F145" s="277" t="s">
        <v>1074</v>
      </c>
      <c r="G145" s="275"/>
      <c r="H145" s="276" t="s">
        <v>1</v>
      </c>
      <c r="I145" s="278"/>
      <c r="J145" s="275"/>
      <c r="K145" s="275"/>
      <c r="L145" s="279"/>
      <c r="M145" s="280"/>
      <c r="N145" s="281"/>
      <c r="O145" s="281"/>
      <c r="P145" s="281"/>
      <c r="Q145" s="281"/>
      <c r="R145" s="281"/>
      <c r="S145" s="281"/>
      <c r="T145" s="28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3" t="s">
        <v>174</v>
      </c>
      <c r="AU145" s="283" t="s">
        <v>88</v>
      </c>
      <c r="AV145" s="15" t="s">
        <v>86</v>
      </c>
      <c r="AW145" s="15" t="s">
        <v>34</v>
      </c>
      <c r="AX145" s="15" t="s">
        <v>78</v>
      </c>
      <c r="AY145" s="283" t="s">
        <v>146</v>
      </c>
    </row>
    <row r="146" s="13" customFormat="1">
      <c r="A146" s="13"/>
      <c r="B146" s="251"/>
      <c r="C146" s="252"/>
      <c r="D146" s="253" t="s">
        <v>174</v>
      </c>
      <c r="E146" s="254" t="s">
        <v>1</v>
      </c>
      <c r="F146" s="255" t="s">
        <v>1075</v>
      </c>
      <c r="G146" s="252"/>
      <c r="H146" s="256">
        <v>58.200000000000003</v>
      </c>
      <c r="I146" s="257"/>
      <c r="J146" s="252"/>
      <c r="K146" s="252"/>
      <c r="L146" s="258"/>
      <c r="M146" s="259"/>
      <c r="N146" s="260"/>
      <c r="O146" s="260"/>
      <c r="P146" s="260"/>
      <c r="Q146" s="260"/>
      <c r="R146" s="260"/>
      <c r="S146" s="260"/>
      <c r="T146" s="26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2" t="s">
        <v>174</v>
      </c>
      <c r="AU146" s="262" t="s">
        <v>88</v>
      </c>
      <c r="AV146" s="13" t="s">
        <v>88</v>
      </c>
      <c r="AW146" s="13" t="s">
        <v>34</v>
      </c>
      <c r="AX146" s="13" t="s">
        <v>78</v>
      </c>
      <c r="AY146" s="262" t="s">
        <v>146</v>
      </c>
    </row>
    <row r="147" s="15" customFormat="1">
      <c r="A147" s="15"/>
      <c r="B147" s="274"/>
      <c r="C147" s="275"/>
      <c r="D147" s="253" t="s">
        <v>174</v>
      </c>
      <c r="E147" s="276" t="s">
        <v>1</v>
      </c>
      <c r="F147" s="277" t="s">
        <v>1076</v>
      </c>
      <c r="G147" s="275"/>
      <c r="H147" s="276" t="s">
        <v>1</v>
      </c>
      <c r="I147" s="278"/>
      <c r="J147" s="275"/>
      <c r="K147" s="275"/>
      <c r="L147" s="279"/>
      <c r="M147" s="280"/>
      <c r="N147" s="281"/>
      <c r="O147" s="281"/>
      <c r="P147" s="281"/>
      <c r="Q147" s="281"/>
      <c r="R147" s="281"/>
      <c r="S147" s="281"/>
      <c r="T147" s="28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3" t="s">
        <v>174</v>
      </c>
      <c r="AU147" s="283" t="s">
        <v>88</v>
      </c>
      <c r="AV147" s="15" t="s">
        <v>86</v>
      </c>
      <c r="AW147" s="15" t="s">
        <v>34</v>
      </c>
      <c r="AX147" s="15" t="s">
        <v>78</v>
      </c>
      <c r="AY147" s="283" t="s">
        <v>146</v>
      </c>
    </row>
    <row r="148" s="13" customFormat="1">
      <c r="A148" s="13"/>
      <c r="B148" s="251"/>
      <c r="C148" s="252"/>
      <c r="D148" s="253" t="s">
        <v>174</v>
      </c>
      <c r="E148" s="254" t="s">
        <v>1</v>
      </c>
      <c r="F148" s="255" t="s">
        <v>1077</v>
      </c>
      <c r="G148" s="252"/>
      <c r="H148" s="256">
        <v>44.399999999999999</v>
      </c>
      <c r="I148" s="257"/>
      <c r="J148" s="252"/>
      <c r="K148" s="252"/>
      <c r="L148" s="258"/>
      <c r="M148" s="259"/>
      <c r="N148" s="260"/>
      <c r="O148" s="260"/>
      <c r="P148" s="260"/>
      <c r="Q148" s="260"/>
      <c r="R148" s="260"/>
      <c r="S148" s="260"/>
      <c r="T148" s="26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2" t="s">
        <v>174</v>
      </c>
      <c r="AU148" s="262" t="s">
        <v>88</v>
      </c>
      <c r="AV148" s="13" t="s">
        <v>88</v>
      </c>
      <c r="AW148" s="13" t="s">
        <v>34</v>
      </c>
      <c r="AX148" s="13" t="s">
        <v>78</v>
      </c>
      <c r="AY148" s="262" t="s">
        <v>146</v>
      </c>
    </row>
    <row r="149" s="15" customFormat="1">
      <c r="A149" s="15"/>
      <c r="B149" s="274"/>
      <c r="C149" s="275"/>
      <c r="D149" s="253" t="s">
        <v>174</v>
      </c>
      <c r="E149" s="276" t="s">
        <v>1</v>
      </c>
      <c r="F149" s="277" t="s">
        <v>1078</v>
      </c>
      <c r="G149" s="275"/>
      <c r="H149" s="276" t="s">
        <v>1</v>
      </c>
      <c r="I149" s="278"/>
      <c r="J149" s="275"/>
      <c r="K149" s="275"/>
      <c r="L149" s="279"/>
      <c r="M149" s="280"/>
      <c r="N149" s="281"/>
      <c r="O149" s="281"/>
      <c r="P149" s="281"/>
      <c r="Q149" s="281"/>
      <c r="R149" s="281"/>
      <c r="S149" s="281"/>
      <c r="T149" s="28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3" t="s">
        <v>174</v>
      </c>
      <c r="AU149" s="283" t="s">
        <v>88</v>
      </c>
      <c r="AV149" s="15" t="s">
        <v>86</v>
      </c>
      <c r="AW149" s="15" t="s">
        <v>34</v>
      </c>
      <c r="AX149" s="15" t="s">
        <v>78</v>
      </c>
      <c r="AY149" s="283" t="s">
        <v>146</v>
      </c>
    </row>
    <row r="150" s="13" customFormat="1">
      <c r="A150" s="13"/>
      <c r="B150" s="251"/>
      <c r="C150" s="252"/>
      <c r="D150" s="253" t="s">
        <v>174</v>
      </c>
      <c r="E150" s="254" t="s">
        <v>1</v>
      </c>
      <c r="F150" s="255" t="s">
        <v>1079</v>
      </c>
      <c r="G150" s="252"/>
      <c r="H150" s="256">
        <v>46.200000000000003</v>
      </c>
      <c r="I150" s="257"/>
      <c r="J150" s="252"/>
      <c r="K150" s="252"/>
      <c r="L150" s="258"/>
      <c r="M150" s="259"/>
      <c r="N150" s="260"/>
      <c r="O150" s="260"/>
      <c r="P150" s="260"/>
      <c r="Q150" s="260"/>
      <c r="R150" s="260"/>
      <c r="S150" s="260"/>
      <c r="T150" s="26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2" t="s">
        <v>174</v>
      </c>
      <c r="AU150" s="262" t="s">
        <v>88</v>
      </c>
      <c r="AV150" s="13" t="s">
        <v>88</v>
      </c>
      <c r="AW150" s="13" t="s">
        <v>34</v>
      </c>
      <c r="AX150" s="13" t="s">
        <v>78</v>
      </c>
      <c r="AY150" s="262" t="s">
        <v>146</v>
      </c>
    </row>
    <row r="151" s="15" customFormat="1">
      <c r="A151" s="15"/>
      <c r="B151" s="274"/>
      <c r="C151" s="275"/>
      <c r="D151" s="253" t="s">
        <v>174</v>
      </c>
      <c r="E151" s="276" t="s">
        <v>1</v>
      </c>
      <c r="F151" s="277" t="s">
        <v>1080</v>
      </c>
      <c r="G151" s="275"/>
      <c r="H151" s="276" t="s">
        <v>1</v>
      </c>
      <c r="I151" s="278"/>
      <c r="J151" s="275"/>
      <c r="K151" s="275"/>
      <c r="L151" s="279"/>
      <c r="M151" s="280"/>
      <c r="N151" s="281"/>
      <c r="O151" s="281"/>
      <c r="P151" s="281"/>
      <c r="Q151" s="281"/>
      <c r="R151" s="281"/>
      <c r="S151" s="281"/>
      <c r="T151" s="28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3" t="s">
        <v>174</v>
      </c>
      <c r="AU151" s="283" t="s">
        <v>88</v>
      </c>
      <c r="AV151" s="15" t="s">
        <v>86</v>
      </c>
      <c r="AW151" s="15" t="s">
        <v>34</v>
      </c>
      <c r="AX151" s="15" t="s">
        <v>78</v>
      </c>
      <c r="AY151" s="283" t="s">
        <v>146</v>
      </c>
    </row>
    <row r="152" s="13" customFormat="1">
      <c r="A152" s="13"/>
      <c r="B152" s="251"/>
      <c r="C152" s="252"/>
      <c r="D152" s="253" t="s">
        <v>174</v>
      </c>
      <c r="E152" s="254" t="s">
        <v>1</v>
      </c>
      <c r="F152" s="255" t="s">
        <v>1081</v>
      </c>
      <c r="G152" s="252"/>
      <c r="H152" s="256">
        <v>50.399999999999999</v>
      </c>
      <c r="I152" s="257"/>
      <c r="J152" s="252"/>
      <c r="K152" s="252"/>
      <c r="L152" s="258"/>
      <c r="M152" s="259"/>
      <c r="N152" s="260"/>
      <c r="O152" s="260"/>
      <c r="P152" s="260"/>
      <c r="Q152" s="260"/>
      <c r="R152" s="260"/>
      <c r="S152" s="260"/>
      <c r="T152" s="26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2" t="s">
        <v>174</v>
      </c>
      <c r="AU152" s="262" t="s">
        <v>88</v>
      </c>
      <c r="AV152" s="13" t="s">
        <v>88</v>
      </c>
      <c r="AW152" s="13" t="s">
        <v>34</v>
      </c>
      <c r="AX152" s="13" t="s">
        <v>78</v>
      </c>
      <c r="AY152" s="262" t="s">
        <v>146</v>
      </c>
    </row>
    <row r="153" s="15" customFormat="1">
      <c r="A153" s="15"/>
      <c r="B153" s="274"/>
      <c r="C153" s="275"/>
      <c r="D153" s="253" t="s">
        <v>174</v>
      </c>
      <c r="E153" s="276" t="s">
        <v>1</v>
      </c>
      <c r="F153" s="277" t="s">
        <v>1082</v>
      </c>
      <c r="G153" s="275"/>
      <c r="H153" s="276" t="s">
        <v>1</v>
      </c>
      <c r="I153" s="278"/>
      <c r="J153" s="275"/>
      <c r="K153" s="275"/>
      <c r="L153" s="279"/>
      <c r="M153" s="280"/>
      <c r="N153" s="281"/>
      <c r="O153" s="281"/>
      <c r="P153" s="281"/>
      <c r="Q153" s="281"/>
      <c r="R153" s="281"/>
      <c r="S153" s="281"/>
      <c r="T153" s="28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3" t="s">
        <v>174</v>
      </c>
      <c r="AU153" s="283" t="s">
        <v>88</v>
      </c>
      <c r="AV153" s="15" t="s">
        <v>86</v>
      </c>
      <c r="AW153" s="15" t="s">
        <v>34</v>
      </c>
      <c r="AX153" s="15" t="s">
        <v>78</v>
      </c>
      <c r="AY153" s="283" t="s">
        <v>146</v>
      </c>
    </row>
    <row r="154" s="13" customFormat="1">
      <c r="A154" s="13"/>
      <c r="B154" s="251"/>
      <c r="C154" s="252"/>
      <c r="D154" s="253" t="s">
        <v>174</v>
      </c>
      <c r="E154" s="254" t="s">
        <v>1</v>
      </c>
      <c r="F154" s="255" t="s">
        <v>1083</v>
      </c>
      <c r="G154" s="252"/>
      <c r="H154" s="256">
        <v>25.800000000000001</v>
      </c>
      <c r="I154" s="257"/>
      <c r="J154" s="252"/>
      <c r="K154" s="252"/>
      <c r="L154" s="258"/>
      <c r="M154" s="259"/>
      <c r="N154" s="260"/>
      <c r="O154" s="260"/>
      <c r="P154" s="260"/>
      <c r="Q154" s="260"/>
      <c r="R154" s="260"/>
      <c r="S154" s="260"/>
      <c r="T154" s="26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2" t="s">
        <v>174</v>
      </c>
      <c r="AU154" s="262" t="s">
        <v>88</v>
      </c>
      <c r="AV154" s="13" t="s">
        <v>88</v>
      </c>
      <c r="AW154" s="13" t="s">
        <v>34</v>
      </c>
      <c r="AX154" s="13" t="s">
        <v>78</v>
      </c>
      <c r="AY154" s="262" t="s">
        <v>146</v>
      </c>
    </row>
    <row r="155" s="15" customFormat="1">
      <c r="A155" s="15"/>
      <c r="B155" s="274"/>
      <c r="C155" s="275"/>
      <c r="D155" s="253" t="s">
        <v>174</v>
      </c>
      <c r="E155" s="276" t="s">
        <v>1</v>
      </c>
      <c r="F155" s="277" t="s">
        <v>1084</v>
      </c>
      <c r="G155" s="275"/>
      <c r="H155" s="276" t="s">
        <v>1</v>
      </c>
      <c r="I155" s="278"/>
      <c r="J155" s="275"/>
      <c r="K155" s="275"/>
      <c r="L155" s="279"/>
      <c r="M155" s="280"/>
      <c r="N155" s="281"/>
      <c r="O155" s="281"/>
      <c r="P155" s="281"/>
      <c r="Q155" s="281"/>
      <c r="R155" s="281"/>
      <c r="S155" s="281"/>
      <c r="T155" s="28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3" t="s">
        <v>174</v>
      </c>
      <c r="AU155" s="283" t="s">
        <v>88</v>
      </c>
      <c r="AV155" s="15" t="s">
        <v>86</v>
      </c>
      <c r="AW155" s="15" t="s">
        <v>34</v>
      </c>
      <c r="AX155" s="15" t="s">
        <v>78</v>
      </c>
      <c r="AY155" s="283" t="s">
        <v>146</v>
      </c>
    </row>
    <row r="156" s="13" customFormat="1">
      <c r="A156" s="13"/>
      <c r="B156" s="251"/>
      <c r="C156" s="252"/>
      <c r="D156" s="253" t="s">
        <v>174</v>
      </c>
      <c r="E156" s="254" t="s">
        <v>1</v>
      </c>
      <c r="F156" s="255" t="s">
        <v>1085</v>
      </c>
      <c r="G156" s="252"/>
      <c r="H156" s="256">
        <v>19.199999999999999</v>
      </c>
      <c r="I156" s="257"/>
      <c r="J156" s="252"/>
      <c r="K156" s="252"/>
      <c r="L156" s="258"/>
      <c r="M156" s="259"/>
      <c r="N156" s="260"/>
      <c r="O156" s="260"/>
      <c r="P156" s="260"/>
      <c r="Q156" s="260"/>
      <c r="R156" s="260"/>
      <c r="S156" s="260"/>
      <c r="T156" s="26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2" t="s">
        <v>174</v>
      </c>
      <c r="AU156" s="262" t="s">
        <v>88</v>
      </c>
      <c r="AV156" s="13" t="s">
        <v>88</v>
      </c>
      <c r="AW156" s="13" t="s">
        <v>34</v>
      </c>
      <c r="AX156" s="13" t="s">
        <v>78</v>
      </c>
      <c r="AY156" s="262" t="s">
        <v>146</v>
      </c>
    </row>
    <row r="157" s="14" customFormat="1">
      <c r="A157" s="14"/>
      <c r="B157" s="263"/>
      <c r="C157" s="264"/>
      <c r="D157" s="253" t="s">
        <v>174</v>
      </c>
      <c r="E157" s="265" t="s">
        <v>1</v>
      </c>
      <c r="F157" s="266" t="s">
        <v>201</v>
      </c>
      <c r="G157" s="264"/>
      <c r="H157" s="267">
        <v>244.19999999999999</v>
      </c>
      <c r="I157" s="268"/>
      <c r="J157" s="264"/>
      <c r="K157" s="264"/>
      <c r="L157" s="269"/>
      <c r="M157" s="270"/>
      <c r="N157" s="271"/>
      <c r="O157" s="271"/>
      <c r="P157" s="271"/>
      <c r="Q157" s="271"/>
      <c r="R157" s="271"/>
      <c r="S157" s="271"/>
      <c r="T157" s="27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3" t="s">
        <v>174</v>
      </c>
      <c r="AU157" s="273" t="s">
        <v>88</v>
      </c>
      <c r="AV157" s="14" t="s">
        <v>153</v>
      </c>
      <c r="AW157" s="14" t="s">
        <v>34</v>
      </c>
      <c r="AX157" s="14" t="s">
        <v>86</v>
      </c>
      <c r="AY157" s="273" t="s">
        <v>146</v>
      </c>
    </row>
    <row r="158" s="2" customFormat="1" ht="21.75" customHeight="1">
      <c r="A158" s="39"/>
      <c r="B158" s="40"/>
      <c r="C158" s="237" t="s">
        <v>147</v>
      </c>
      <c r="D158" s="237" t="s">
        <v>149</v>
      </c>
      <c r="E158" s="238" t="s">
        <v>825</v>
      </c>
      <c r="F158" s="239" t="s">
        <v>1086</v>
      </c>
      <c r="G158" s="240" t="s">
        <v>162</v>
      </c>
      <c r="H158" s="241">
        <v>244.19999999999999</v>
      </c>
      <c r="I158" s="242"/>
      <c r="J158" s="243">
        <f>ROUND(I158*H158,2)</f>
        <v>0</v>
      </c>
      <c r="K158" s="244"/>
      <c r="L158" s="45"/>
      <c r="M158" s="245" t="s">
        <v>1</v>
      </c>
      <c r="N158" s="246" t="s">
        <v>43</v>
      </c>
      <c r="O158" s="92"/>
      <c r="P158" s="247">
        <f>O158*H158</f>
        <v>0</v>
      </c>
      <c r="Q158" s="247">
        <v>0.0030000000000000001</v>
      </c>
      <c r="R158" s="247">
        <f>Q158*H158</f>
        <v>0.73260000000000003</v>
      </c>
      <c r="S158" s="247">
        <v>0</v>
      </c>
      <c r="T158" s="24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153</v>
      </c>
      <c r="AT158" s="249" t="s">
        <v>149</v>
      </c>
      <c r="AU158" s="249" t="s">
        <v>88</v>
      </c>
      <c r="AY158" s="18" t="s">
        <v>146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8" t="s">
        <v>86</v>
      </c>
      <c r="BK158" s="250">
        <f>ROUND(I158*H158,2)</f>
        <v>0</v>
      </c>
      <c r="BL158" s="18" t="s">
        <v>153</v>
      </c>
      <c r="BM158" s="249" t="s">
        <v>1087</v>
      </c>
    </row>
    <row r="159" s="2" customFormat="1" ht="21.75" customHeight="1">
      <c r="A159" s="39"/>
      <c r="B159" s="40"/>
      <c r="C159" s="237" t="s">
        <v>153</v>
      </c>
      <c r="D159" s="237" t="s">
        <v>149</v>
      </c>
      <c r="E159" s="238" t="s">
        <v>828</v>
      </c>
      <c r="F159" s="239" t="s">
        <v>829</v>
      </c>
      <c r="G159" s="240" t="s">
        <v>162</v>
      </c>
      <c r="H159" s="241">
        <v>156.40000000000001</v>
      </c>
      <c r="I159" s="242"/>
      <c r="J159" s="243">
        <f>ROUND(I159*H159,2)</f>
        <v>0</v>
      </c>
      <c r="K159" s="244"/>
      <c r="L159" s="45"/>
      <c r="M159" s="245" t="s">
        <v>1</v>
      </c>
      <c r="N159" s="246" t="s">
        <v>43</v>
      </c>
      <c r="O159" s="92"/>
      <c r="P159" s="247">
        <f>O159*H159</f>
        <v>0</v>
      </c>
      <c r="Q159" s="247">
        <v>0.026200000000000001</v>
      </c>
      <c r="R159" s="247">
        <f>Q159*H159</f>
        <v>4.0976800000000004</v>
      </c>
      <c r="S159" s="247">
        <v>0</v>
      </c>
      <c r="T159" s="24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153</v>
      </c>
      <c r="AT159" s="249" t="s">
        <v>149</v>
      </c>
      <c r="AU159" s="249" t="s">
        <v>88</v>
      </c>
      <c r="AY159" s="18" t="s">
        <v>146</v>
      </c>
      <c r="BE159" s="250">
        <f>IF(N159="základní",J159,0)</f>
        <v>0</v>
      </c>
      <c r="BF159" s="250">
        <f>IF(N159="snížená",J159,0)</f>
        <v>0</v>
      </c>
      <c r="BG159" s="250">
        <f>IF(N159="zákl. přenesená",J159,0)</f>
        <v>0</v>
      </c>
      <c r="BH159" s="250">
        <f>IF(N159="sníž. přenesená",J159,0)</f>
        <v>0</v>
      </c>
      <c r="BI159" s="250">
        <f>IF(N159="nulová",J159,0)</f>
        <v>0</v>
      </c>
      <c r="BJ159" s="18" t="s">
        <v>86</v>
      </c>
      <c r="BK159" s="250">
        <f>ROUND(I159*H159,2)</f>
        <v>0</v>
      </c>
      <c r="BL159" s="18" t="s">
        <v>153</v>
      </c>
      <c r="BM159" s="249" t="s">
        <v>1088</v>
      </c>
    </row>
    <row r="160" s="13" customFormat="1">
      <c r="A160" s="13"/>
      <c r="B160" s="251"/>
      <c r="C160" s="252"/>
      <c r="D160" s="253" t="s">
        <v>174</v>
      </c>
      <c r="E160" s="254" t="s">
        <v>1</v>
      </c>
      <c r="F160" s="255" t="s">
        <v>1089</v>
      </c>
      <c r="G160" s="252"/>
      <c r="H160" s="256">
        <v>244.19999999999999</v>
      </c>
      <c r="I160" s="257"/>
      <c r="J160" s="252"/>
      <c r="K160" s="252"/>
      <c r="L160" s="258"/>
      <c r="M160" s="259"/>
      <c r="N160" s="260"/>
      <c r="O160" s="260"/>
      <c r="P160" s="260"/>
      <c r="Q160" s="260"/>
      <c r="R160" s="260"/>
      <c r="S160" s="260"/>
      <c r="T160" s="26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2" t="s">
        <v>174</v>
      </c>
      <c r="AU160" s="262" t="s">
        <v>88</v>
      </c>
      <c r="AV160" s="13" t="s">
        <v>88</v>
      </c>
      <c r="AW160" s="13" t="s">
        <v>34</v>
      </c>
      <c r="AX160" s="13" t="s">
        <v>78</v>
      </c>
      <c r="AY160" s="262" t="s">
        <v>146</v>
      </c>
    </row>
    <row r="161" s="13" customFormat="1">
      <c r="A161" s="13"/>
      <c r="B161" s="251"/>
      <c r="C161" s="252"/>
      <c r="D161" s="253" t="s">
        <v>174</v>
      </c>
      <c r="E161" s="254" t="s">
        <v>1</v>
      </c>
      <c r="F161" s="255" t="s">
        <v>1090</v>
      </c>
      <c r="G161" s="252"/>
      <c r="H161" s="256">
        <v>-87.799999999999997</v>
      </c>
      <c r="I161" s="257"/>
      <c r="J161" s="252"/>
      <c r="K161" s="252"/>
      <c r="L161" s="258"/>
      <c r="M161" s="259"/>
      <c r="N161" s="260"/>
      <c r="O161" s="260"/>
      <c r="P161" s="260"/>
      <c r="Q161" s="260"/>
      <c r="R161" s="260"/>
      <c r="S161" s="260"/>
      <c r="T161" s="26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2" t="s">
        <v>174</v>
      </c>
      <c r="AU161" s="262" t="s">
        <v>88</v>
      </c>
      <c r="AV161" s="13" t="s">
        <v>88</v>
      </c>
      <c r="AW161" s="13" t="s">
        <v>34</v>
      </c>
      <c r="AX161" s="13" t="s">
        <v>78</v>
      </c>
      <c r="AY161" s="262" t="s">
        <v>146</v>
      </c>
    </row>
    <row r="162" s="14" customFormat="1">
      <c r="A162" s="14"/>
      <c r="B162" s="263"/>
      <c r="C162" s="264"/>
      <c r="D162" s="253" t="s">
        <v>174</v>
      </c>
      <c r="E162" s="265" t="s">
        <v>1</v>
      </c>
      <c r="F162" s="266" t="s">
        <v>201</v>
      </c>
      <c r="G162" s="264"/>
      <c r="H162" s="267">
        <v>156.40000000000001</v>
      </c>
      <c r="I162" s="268"/>
      <c r="J162" s="264"/>
      <c r="K162" s="264"/>
      <c r="L162" s="269"/>
      <c r="M162" s="270"/>
      <c r="N162" s="271"/>
      <c r="O162" s="271"/>
      <c r="P162" s="271"/>
      <c r="Q162" s="271"/>
      <c r="R162" s="271"/>
      <c r="S162" s="271"/>
      <c r="T162" s="27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3" t="s">
        <v>174</v>
      </c>
      <c r="AU162" s="273" t="s">
        <v>88</v>
      </c>
      <c r="AV162" s="14" t="s">
        <v>153</v>
      </c>
      <c r="AW162" s="14" t="s">
        <v>34</v>
      </c>
      <c r="AX162" s="14" t="s">
        <v>86</v>
      </c>
      <c r="AY162" s="273" t="s">
        <v>146</v>
      </c>
    </row>
    <row r="163" s="2" customFormat="1" ht="21.75" customHeight="1">
      <c r="A163" s="39"/>
      <c r="B163" s="40"/>
      <c r="C163" s="237" t="s">
        <v>167</v>
      </c>
      <c r="D163" s="237" t="s">
        <v>149</v>
      </c>
      <c r="E163" s="238" t="s">
        <v>832</v>
      </c>
      <c r="F163" s="239" t="s">
        <v>833</v>
      </c>
      <c r="G163" s="240" t="s">
        <v>162</v>
      </c>
      <c r="H163" s="241">
        <v>87.799999999999997</v>
      </c>
      <c r="I163" s="242"/>
      <c r="J163" s="243">
        <f>ROUND(I163*H163,2)</f>
        <v>0</v>
      </c>
      <c r="K163" s="244"/>
      <c r="L163" s="45"/>
      <c r="M163" s="245" t="s">
        <v>1</v>
      </c>
      <c r="N163" s="246" t="s">
        <v>43</v>
      </c>
      <c r="O163" s="92"/>
      <c r="P163" s="247">
        <f>O163*H163</f>
        <v>0</v>
      </c>
      <c r="Q163" s="247">
        <v>0.034500000000000003</v>
      </c>
      <c r="R163" s="247">
        <f>Q163*H163</f>
        <v>3.0291000000000001</v>
      </c>
      <c r="S163" s="247">
        <v>0</v>
      </c>
      <c r="T163" s="24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9" t="s">
        <v>153</v>
      </c>
      <c r="AT163" s="249" t="s">
        <v>149</v>
      </c>
      <c r="AU163" s="249" t="s">
        <v>88</v>
      </c>
      <c r="AY163" s="18" t="s">
        <v>146</v>
      </c>
      <c r="BE163" s="250">
        <f>IF(N163="základní",J163,0)</f>
        <v>0</v>
      </c>
      <c r="BF163" s="250">
        <f>IF(N163="snížená",J163,0)</f>
        <v>0</v>
      </c>
      <c r="BG163" s="250">
        <f>IF(N163="zákl. přenesená",J163,0)</f>
        <v>0</v>
      </c>
      <c r="BH163" s="250">
        <f>IF(N163="sníž. přenesená",J163,0)</f>
        <v>0</v>
      </c>
      <c r="BI163" s="250">
        <f>IF(N163="nulová",J163,0)</f>
        <v>0</v>
      </c>
      <c r="BJ163" s="18" t="s">
        <v>86</v>
      </c>
      <c r="BK163" s="250">
        <f>ROUND(I163*H163,2)</f>
        <v>0</v>
      </c>
      <c r="BL163" s="18" t="s">
        <v>153</v>
      </c>
      <c r="BM163" s="249" t="s">
        <v>1091</v>
      </c>
    </row>
    <row r="164" s="15" customFormat="1">
      <c r="A164" s="15"/>
      <c r="B164" s="274"/>
      <c r="C164" s="275"/>
      <c r="D164" s="253" t="s">
        <v>174</v>
      </c>
      <c r="E164" s="276" t="s">
        <v>1</v>
      </c>
      <c r="F164" s="277" t="s">
        <v>1074</v>
      </c>
      <c r="G164" s="275"/>
      <c r="H164" s="276" t="s">
        <v>1</v>
      </c>
      <c r="I164" s="278"/>
      <c r="J164" s="275"/>
      <c r="K164" s="275"/>
      <c r="L164" s="279"/>
      <c r="M164" s="280"/>
      <c r="N164" s="281"/>
      <c r="O164" s="281"/>
      <c r="P164" s="281"/>
      <c r="Q164" s="281"/>
      <c r="R164" s="281"/>
      <c r="S164" s="281"/>
      <c r="T164" s="28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3" t="s">
        <v>174</v>
      </c>
      <c r="AU164" s="283" t="s">
        <v>88</v>
      </c>
      <c r="AV164" s="15" t="s">
        <v>86</v>
      </c>
      <c r="AW164" s="15" t="s">
        <v>34</v>
      </c>
      <c r="AX164" s="15" t="s">
        <v>78</v>
      </c>
      <c r="AY164" s="283" t="s">
        <v>146</v>
      </c>
    </row>
    <row r="165" s="13" customFormat="1">
      <c r="A165" s="13"/>
      <c r="B165" s="251"/>
      <c r="C165" s="252"/>
      <c r="D165" s="253" t="s">
        <v>174</v>
      </c>
      <c r="E165" s="254" t="s">
        <v>1</v>
      </c>
      <c r="F165" s="255" t="s">
        <v>1092</v>
      </c>
      <c r="G165" s="252"/>
      <c r="H165" s="256">
        <v>19.399999999999999</v>
      </c>
      <c r="I165" s="257"/>
      <c r="J165" s="252"/>
      <c r="K165" s="252"/>
      <c r="L165" s="258"/>
      <c r="M165" s="259"/>
      <c r="N165" s="260"/>
      <c r="O165" s="260"/>
      <c r="P165" s="260"/>
      <c r="Q165" s="260"/>
      <c r="R165" s="260"/>
      <c r="S165" s="260"/>
      <c r="T165" s="26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2" t="s">
        <v>174</v>
      </c>
      <c r="AU165" s="262" t="s">
        <v>88</v>
      </c>
      <c r="AV165" s="13" t="s">
        <v>88</v>
      </c>
      <c r="AW165" s="13" t="s">
        <v>34</v>
      </c>
      <c r="AX165" s="13" t="s">
        <v>78</v>
      </c>
      <c r="AY165" s="262" t="s">
        <v>146</v>
      </c>
    </row>
    <row r="166" s="15" customFormat="1">
      <c r="A166" s="15"/>
      <c r="B166" s="274"/>
      <c r="C166" s="275"/>
      <c r="D166" s="253" t="s">
        <v>174</v>
      </c>
      <c r="E166" s="276" t="s">
        <v>1</v>
      </c>
      <c r="F166" s="277" t="s">
        <v>1076</v>
      </c>
      <c r="G166" s="275"/>
      <c r="H166" s="276" t="s">
        <v>1</v>
      </c>
      <c r="I166" s="278"/>
      <c r="J166" s="275"/>
      <c r="K166" s="275"/>
      <c r="L166" s="279"/>
      <c r="M166" s="280"/>
      <c r="N166" s="281"/>
      <c r="O166" s="281"/>
      <c r="P166" s="281"/>
      <c r="Q166" s="281"/>
      <c r="R166" s="281"/>
      <c r="S166" s="281"/>
      <c r="T166" s="28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3" t="s">
        <v>174</v>
      </c>
      <c r="AU166" s="283" t="s">
        <v>88</v>
      </c>
      <c r="AV166" s="15" t="s">
        <v>86</v>
      </c>
      <c r="AW166" s="15" t="s">
        <v>34</v>
      </c>
      <c r="AX166" s="15" t="s">
        <v>78</v>
      </c>
      <c r="AY166" s="283" t="s">
        <v>146</v>
      </c>
    </row>
    <row r="167" s="13" customFormat="1">
      <c r="A167" s="13"/>
      <c r="B167" s="251"/>
      <c r="C167" s="252"/>
      <c r="D167" s="253" t="s">
        <v>174</v>
      </c>
      <c r="E167" s="254" t="s">
        <v>1</v>
      </c>
      <c r="F167" s="255" t="s">
        <v>1093</v>
      </c>
      <c r="G167" s="252"/>
      <c r="H167" s="256">
        <v>14.800000000000001</v>
      </c>
      <c r="I167" s="257"/>
      <c r="J167" s="252"/>
      <c r="K167" s="252"/>
      <c r="L167" s="258"/>
      <c r="M167" s="259"/>
      <c r="N167" s="260"/>
      <c r="O167" s="260"/>
      <c r="P167" s="260"/>
      <c r="Q167" s="260"/>
      <c r="R167" s="260"/>
      <c r="S167" s="260"/>
      <c r="T167" s="26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2" t="s">
        <v>174</v>
      </c>
      <c r="AU167" s="262" t="s">
        <v>88</v>
      </c>
      <c r="AV167" s="13" t="s">
        <v>88</v>
      </c>
      <c r="AW167" s="13" t="s">
        <v>34</v>
      </c>
      <c r="AX167" s="13" t="s">
        <v>78</v>
      </c>
      <c r="AY167" s="262" t="s">
        <v>146</v>
      </c>
    </row>
    <row r="168" s="15" customFormat="1">
      <c r="A168" s="15"/>
      <c r="B168" s="274"/>
      <c r="C168" s="275"/>
      <c r="D168" s="253" t="s">
        <v>174</v>
      </c>
      <c r="E168" s="276" t="s">
        <v>1</v>
      </c>
      <c r="F168" s="277" t="s">
        <v>1078</v>
      </c>
      <c r="G168" s="275"/>
      <c r="H168" s="276" t="s">
        <v>1</v>
      </c>
      <c r="I168" s="278"/>
      <c r="J168" s="275"/>
      <c r="K168" s="275"/>
      <c r="L168" s="279"/>
      <c r="M168" s="280"/>
      <c r="N168" s="281"/>
      <c r="O168" s="281"/>
      <c r="P168" s="281"/>
      <c r="Q168" s="281"/>
      <c r="R168" s="281"/>
      <c r="S168" s="281"/>
      <c r="T168" s="28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3" t="s">
        <v>174</v>
      </c>
      <c r="AU168" s="283" t="s">
        <v>88</v>
      </c>
      <c r="AV168" s="15" t="s">
        <v>86</v>
      </c>
      <c r="AW168" s="15" t="s">
        <v>34</v>
      </c>
      <c r="AX168" s="15" t="s">
        <v>78</v>
      </c>
      <c r="AY168" s="283" t="s">
        <v>146</v>
      </c>
    </row>
    <row r="169" s="13" customFormat="1">
      <c r="A169" s="13"/>
      <c r="B169" s="251"/>
      <c r="C169" s="252"/>
      <c r="D169" s="253" t="s">
        <v>174</v>
      </c>
      <c r="E169" s="254" t="s">
        <v>1</v>
      </c>
      <c r="F169" s="255" t="s">
        <v>1094</v>
      </c>
      <c r="G169" s="252"/>
      <c r="H169" s="256">
        <v>15.4</v>
      </c>
      <c r="I169" s="257"/>
      <c r="J169" s="252"/>
      <c r="K169" s="252"/>
      <c r="L169" s="258"/>
      <c r="M169" s="259"/>
      <c r="N169" s="260"/>
      <c r="O169" s="260"/>
      <c r="P169" s="260"/>
      <c r="Q169" s="260"/>
      <c r="R169" s="260"/>
      <c r="S169" s="260"/>
      <c r="T169" s="26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2" t="s">
        <v>174</v>
      </c>
      <c r="AU169" s="262" t="s">
        <v>88</v>
      </c>
      <c r="AV169" s="13" t="s">
        <v>88</v>
      </c>
      <c r="AW169" s="13" t="s">
        <v>34</v>
      </c>
      <c r="AX169" s="13" t="s">
        <v>78</v>
      </c>
      <c r="AY169" s="262" t="s">
        <v>146</v>
      </c>
    </row>
    <row r="170" s="15" customFormat="1">
      <c r="A170" s="15"/>
      <c r="B170" s="274"/>
      <c r="C170" s="275"/>
      <c r="D170" s="253" t="s">
        <v>174</v>
      </c>
      <c r="E170" s="276" t="s">
        <v>1</v>
      </c>
      <c r="F170" s="277" t="s">
        <v>1080</v>
      </c>
      <c r="G170" s="275"/>
      <c r="H170" s="276" t="s">
        <v>1</v>
      </c>
      <c r="I170" s="278"/>
      <c r="J170" s="275"/>
      <c r="K170" s="275"/>
      <c r="L170" s="279"/>
      <c r="M170" s="280"/>
      <c r="N170" s="281"/>
      <c r="O170" s="281"/>
      <c r="P170" s="281"/>
      <c r="Q170" s="281"/>
      <c r="R170" s="281"/>
      <c r="S170" s="281"/>
      <c r="T170" s="28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3" t="s">
        <v>174</v>
      </c>
      <c r="AU170" s="283" t="s">
        <v>88</v>
      </c>
      <c r="AV170" s="15" t="s">
        <v>86</v>
      </c>
      <c r="AW170" s="15" t="s">
        <v>34</v>
      </c>
      <c r="AX170" s="15" t="s">
        <v>78</v>
      </c>
      <c r="AY170" s="283" t="s">
        <v>146</v>
      </c>
    </row>
    <row r="171" s="13" customFormat="1">
      <c r="A171" s="13"/>
      <c r="B171" s="251"/>
      <c r="C171" s="252"/>
      <c r="D171" s="253" t="s">
        <v>174</v>
      </c>
      <c r="E171" s="254" t="s">
        <v>1</v>
      </c>
      <c r="F171" s="255" t="s">
        <v>1095</v>
      </c>
      <c r="G171" s="252"/>
      <c r="H171" s="256">
        <v>16.800000000000001</v>
      </c>
      <c r="I171" s="257"/>
      <c r="J171" s="252"/>
      <c r="K171" s="252"/>
      <c r="L171" s="258"/>
      <c r="M171" s="259"/>
      <c r="N171" s="260"/>
      <c r="O171" s="260"/>
      <c r="P171" s="260"/>
      <c r="Q171" s="260"/>
      <c r="R171" s="260"/>
      <c r="S171" s="260"/>
      <c r="T171" s="26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2" t="s">
        <v>174</v>
      </c>
      <c r="AU171" s="262" t="s">
        <v>88</v>
      </c>
      <c r="AV171" s="13" t="s">
        <v>88</v>
      </c>
      <c r="AW171" s="13" t="s">
        <v>34</v>
      </c>
      <c r="AX171" s="13" t="s">
        <v>78</v>
      </c>
      <c r="AY171" s="262" t="s">
        <v>146</v>
      </c>
    </row>
    <row r="172" s="15" customFormat="1">
      <c r="A172" s="15"/>
      <c r="B172" s="274"/>
      <c r="C172" s="275"/>
      <c r="D172" s="253" t="s">
        <v>174</v>
      </c>
      <c r="E172" s="276" t="s">
        <v>1</v>
      </c>
      <c r="F172" s="277" t="s">
        <v>1082</v>
      </c>
      <c r="G172" s="275"/>
      <c r="H172" s="276" t="s">
        <v>1</v>
      </c>
      <c r="I172" s="278"/>
      <c r="J172" s="275"/>
      <c r="K172" s="275"/>
      <c r="L172" s="279"/>
      <c r="M172" s="280"/>
      <c r="N172" s="281"/>
      <c r="O172" s="281"/>
      <c r="P172" s="281"/>
      <c r="Q172" s="281"/>
      <c r="R172" s="281"/>
      <c r="S172" s="281"/>
      <c r="T172" s="28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3" t="s">
        <v>174</v>
      </c>
      <c r="AU172" s="283" t="s">
        <v>88</v>
      </c>
      <c r="AV172" s="15" t="s">
        <v>86</v>
      </c>
      <c r="AW172" s="15" t="s">
        <v>34</v>
      </c>
      <c r="AX172" s="15" t="s">
        <v>78</v>
      </c>
      <c r="AY172" s="283" t="s">
        <v>146</v>
      </c>
    </row>
    <row r="173" s="13" customFormat="1">
      <c r="A173" s="13"/>
      <c r="B173" s="251"/>
      <c r="C173" s="252"/>
      <c r="D173" s="253" t="s">
        <v>174</v>
      </c>
      <c r="E173" s="254" t="s">
        <v>1</v>
      </c>
      <c r="F173" s="255" t="s">
        <v>1096</v>
      </c>
      <c r="G173" s="252"/>
      <c r="H173" s="256">
        <v>8.5999999999999996</v>
      </c>
      <c r="I173" s="257"/>
      <c r="J173" s="252"/>
      <c r="K173" s="252"/>
      <c r="L173" s="258"/>
      <c r="M173" s="259"/>
      <c r="N173" s="260"/>
      <c r="O173" s="260"/>
      <c r="P173" s="260"/>
      <c r="Q173" s="260"/>
      <c r="R173" s="260"/>
      <c r="S173" s="260"/>
      <c r="T173" s="26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2" t="s">
        <v>174</v>
      </c>
      <c r="AU173" s="262" t="s">
        <v>88</v>
      </c>
      <c r="AV173" s="13" t="s">
        <v>88</v>
      </c>
      <c r="AW173" s="13" t="s">
        <v>34</v>
      </c>
      <c r="AX173" s="13" t="s">
        <v>78</v>
      </c>
      <c r="AY173" s="262" t="s">
        <v>146</v>
      </c>
    </row>
    <row r="174" s="15" customFormat="1">
      <c r="A174" s="15"/>
      <c r="B174" s="274"/>
      <c r="C174" s="275"/>
      <c r="D174" s="253" t="s">
        <v>174</v>
      </c>
      <c r="E174" s="276" t="s">
        <v>1</v>
      </c>
      <c r="F174" s="277" t="s">
        <v>1084</v>
      </c>
      <c r="G174" s="275"/>
      <c r="H174" s="276" t="s">
        <v>1</v>
      </c>
      <c r="I174" s="278"/>
      <c r="J174" s="275"/>
      <c r="K174" s="275"/>
      <c r="L174" s="279"/>
      <c r="M174" s="280"/>
      <c r="N174" s="281"/>
      <c r="O174" s="281"/>
      <c r="P174" s="281"/>
      <c r="Q174" s="281"/>
      <c r="R174" s="281"/>
      <c r="S174" s="281"/>
      <c r="T174" s="28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3" t="s">
        <v>174</v>
      </c>
      <c r="AU174" s="283" t="s">
        <v>88</v>
      </c>
      <c r="AV174" s="15" t="s">
        <v>86</v>
      </c>
      <c r="AW174" s="15" t="s">
        <v>34</v>
      </c>
      <c r="AX174" s="15" t="s">
        <v>78</v>
      </c>
      <c r="AY174" s="283" t="s">
        <v>146</v>
      </c>
    </row>
    <row r="175" s="13" customFormat="1">
      <c r="A175" s="13"/>
      <c r="B175" s="251"/>
      <c r="C175" s="252"/>
      <c r="D175" s="253" t="s">
        <v>174</v>
      </c>
      <c r="E175" s="254" t="s">
        <v>1</v>
      </c>
      <c r="F175" s="255" t="s">
        <v>1097</v>
      </c>
      <c r="G175" s="252"/>
      <c r="H175" s="256">
        <v>12.800000000000001</v>
      </c>
      <c r="I175" s="257"/>
      <c r="J175" s="252"/>
      <c r="K175" s="252"/>
      <c r="L175" s="258"/>
      <c r="M175" s="259"/>
      <c r="N175" s="260"/>
      <c r="O175" s="260"/>
      <c r="P175" s="260"/>
      <c r="Q175" s="260"/>
      <c r="R175" s="260"/>
      <c r="S175" s="260"/>
      <c r="T175" s="26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2" t="s">
        <v>174</v>
      </c>
      <c r="AU175" s="262" t="s">
        <v>88</v>
      </c>
      <c r="AV175" s="13" t="s">
        <v>88</v>
      </c>
      <c r="AW175" s="13" t="s">
        <v>34</v>
      </c>
      <c r="AX175" s="13" t="s">
        <v>78</v>
      </c>
      <c r="AY175" s="262" t="s">
        <v>146</v>
      </c>
    </row>
    <row r="176" s="14" customFormat="1">
      <c r="A176" s="14"/>
      <c r="B176" s="263"/>
      <c r="C176" s="264"/>
      <c r="D176" s="253" t="s">
        <v>174</v>
      </c>
      <c r="E176" s="265" t="s">
        <v>1</v>
      </c>
      <c r="F176" s="266" t="s">
        <v>201</v>
      </c>
      <c r="G176" s="264"/>
      <c r="H176" s="267">
        <v>87.799999999999997</v>
      </c>
      <c r="I176" s="268"/>
      <c r="J176" s="264"/>
      <c r="K176" s="264"/>
      <c r="L176" s="269"/>
      <c r="M176" s="270"/>
      <c r="N176" s="271"/>
      <c r="O176" s="271"/>
      <c r="P176" s="271"/>
      <c r="Q176" s="271"/>
      <c r="R176" s="271"/>
      <c r="S176" s="271"/>
      <c r="T176" s="27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3" t="s">
        <v>174</v>
      </c>
      <c r="AU176" s="273" t="s">
        <v>88</v>
      </c>
      <c r="AV176" s="14" t="s">
        <v>153</v>
      </c>
      <c r="AW176" s="14" t="s">
        <v>34</v>
      </c>
      <c r="AX176" s="14" t="s">
        <v>86</v>
      </c>
      <c r="AY176" s="273" t="s">
        <v>146</v>
      </c>
    </row>
    <row r="177" s="2" customFormat="1" ht="21.75" customHeight="1">
      <c r="A177" s="39"/>
      <c r="B177" s="40"/>
      <c r="C177" s="237" t="s">
        <v>158</v>
      </c>
      <c r="D177" s="237" t="s">
        <v>149</v>
      </c>
      <c r="E177" s="238" t="s">
        <v>836</v>
      </c>
      <c r="F177" s="239" t="s">
        <v>837</v>
      </c>
      <c r="G177" s="240" t="s">
        <v>593</v>
      </c>
      <c r="H177" s="241">
        <v>6.9020000000000001</v>
      </c>
      <c r="I177" s="242"/>
      <c r="J177" s="243">
        <f>ROUND(I177*H177,2)</f>
        <v>0</v>
      </c>
      <c r="K177" s="244"/>
      <c r="L177" s="45"/>
      <c r="M177" s="245" t="s">
        <v>1</v>
      </c>
      <c r="N177" s="246" t="s">
        <v>43</v>
      </c>
      <c r="O177" s="92"/>
      <c r="P177" s="247">
        <f>O177*H177</f>
        <v>0</v>
      </c>
      <c r="Q177" s="247">
        <v>2.45329</v>
      </c>
      <c r="R177" s="247">
        <f>Q177*H177</f>
        <v>16.932607579999999</v>
      </c>
      <c r="S177" s="247">
        <v>0</v>
      </c>
      <c r="T177" s="24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9" t="s">
        <v>153</v>
      </c>
      <c r="AT177" s="249" t="s">
        <v>149</v>
      </c>
      <c r="AU177" s="249" t="s">
        <v>88</v>
      </c>
      <c r="AY177" s="18" t="s">
        <v>146</v>
      </c>
      <c r="BE177" s="250">
        <f>IF(N177="základní",J177,0)</f>
        <v>0</v>
      </c>
      <c r="BF177" s="250">
        <f>IF(N177="snížená",J177,0)</f>
        <v>0</v>
      </c>
      <c r="BG177" s="250">
        <f>IF(N177="zákl. přenesená",J177,0)</f>
        <v>0</v>
      </c>
      <c r="BH177" s="250">
        <f>IF(N177="sníž. přenesená",J177,0)</f>
        <v>0</v>
      </c>
      <c r="BI177" s="250">
        <f>IF(N177="nulová",J177,0)</f>
        <v>0</v>
      </c>
      <c r="BJ177" s="18" t="s">
        <v>86</v>
      </c>
      <c r="BK177" s="250">
        <f>ROUND(I177*H177,2)</f>
        <v>0</v>
      </c>
      <c r="BL177" s="18" t="s">
        <v>153</v>
      </c>
      <c r="BM177" s="249" t="s">
        <v>1098</v>
      </c>
    </row>
    <row r="178" s="13" customFormat="1">
      <c r="A178" s="13"/>
      <c r="B178" s="251"/>
      <c r="C178" s="252"/>
      <c r="D178" s="253" t="s">
        <v>174</v>
      </c>
      <c r="E178" s="254" t="s">
        <v>1</v>
      </c>
      <c r="F178" s="255" t="s">
        <v>1099</v>
      </c>
      <c r="G178" s="252"/>
      <c r="H178" s="256">
        <v>6.9020000000000001</v>
      </c>
      <c r="I178" s="257"/>
      <c r="J178" s="252"/>
      <c r="K178" s="252"/>
      <c r="L178" s="258"/>
      <c r="M178" s="259"/>
      <c r="N178" s="260"/>
      <c r="O178" s="260"/>
      <c r="P178" s="260"/>
      <c r="Q178" s="260"/>
      <c r="R178" s="260"/>
      <c r="S178" s="260"/>
      <c r="T178" s="26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2" t="s">
        <v>174</v>
      </c>
      <c r="AU178" s="262" t="s">
        <v>88</v>
      </c>
      <c r="AV178" s="13" t="s">
        <v>88</v>
      </c>
      <c r="AW178" s="13" t="s">
        <v>34</v>
      </c>
      <c r="AX178" s="13" t="s">
        <v>86</v>
      </c>
      <c r="AY178" s="262" t="s">
        <v>146</v>
      </c>
    </row>
    <row r="179" s="2" customFormat="1" ht="21.75" customHeight="1">
      <c r="A179" s="39"/>
      <c r="B179" s="40"/>
      <c r="C179" s="237" t="s">
        <v>176</v>
      </c>
      <c r="D179" s="237" t="s">
        <v>149</v>
      </c>
      <c r="E179" s="238" t="s">
        <v>840</v>
      </c>
      <c r="F179" s="239" t="s">
        <v>841</v>
      </c>
      <c r="G179" s="240" t="s">
        <v>593</v>
      </c>
      <c r="H179" s="241">
        <v>6.9020000000000001</v>
      </c>
      <c r="I179" s="242"/>
      <c r="J179" s="243">
        <f>ROUND(I179*H179,2)</f>
        <v>0</v>
      </c>
      <c r="K179" s="244"/>
      <c r="L179" s="45"/>
      <c r="M179" s="245" t="s">
        <v>1</v>
      </c>
      <c r="N179" s="246" t="s">
        <v>43</v>
      </c>
      <c r="O179" s="92"/>
      <c r="P179" s="247">
        <f>O179*H179</f>
        <v>0</v>
      </c>
      <c r="Q179" s="247">
        <v>0</v>
      </c>
      <c r="R179" s="247">
        <f>Q179*H179</f>
        <v>0</v>
      </c>
      <c r="S179" s="247">
        <v>0</v>
      </c>
      <c r="T179" s="24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9" t="s">
        <v>153</v>
      </c>
      <c r="AT179" s="249" t="s">
        <v>149</v>
      </c>
      <c r="AU179" s="249" t="s">
        <v>88</v>
      </c>
      <c r="AY179" s="18" t="s">
        <v>146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8" t="s">
        <v>86</v>
      </c>
      <c r="BK179" s="250">
        <f>ROUND(I179*H179,2)</f>
        <v>0</v>
      </c>
      <c r="BL179" s="18" t="s">
        <v>153</v>
      </c>
      <c r="BM179" s="249" t="s">
        <v>1100</v>
      </c>
    </row>
    <row r="180" s="2" customFormat="1" ht="16.5" customHeight="1">
      <c r="A180" s="39"/>
      <c r="B180" s="40"/>
      <c r="C180" s="237" t="s">
        <v>181</v>
      </c>
      <c r="D180" s="237" t="s">
        <v>149</v>
      </c>
      <c r="E180" s="238" t="s">
        <v>843</v>
      </c>
      <c r="F180" s="239" t="s">
        <v>844</v>
      </c>
      <c r="G180" s="240" t="s">
        <v>340</v>
      </c>
      <c r="H180" s="241">
        <v>0.29899999999999999</v>
      </c>
      <c r="I180" s="242"/>
      <c r="J180" s="243">
        <f>ROUND(I180*H180,2)</f>
        <v>0</v>
      </c>
      <c r="K180" s="244"/>
      <c r="L180" s="45"/>
      <c r="M180" s="245" t="s">
        <v>1</v>
      </c>
      <c r="N180" s="246" t="s">
        <v>43</v>
      </c>
      <c r="O180" s="92"/>
      <c r="P180" s="247">
        <f>O180*H180</f>
        <v>0</v>
      </c>
      <c r="Q180" s="247">
        <v>1.06277</v>
      </c>
      <c r="R180" s="247">
        <f>Q180*H180</f>
        <v>0.31776822999999998</v>
      </c>
      <c r="S180" s="247">
        <v>0</v>
      </c>
      <c r="T180" s="24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9" t="s">
        <v>153</v>
      </c>
      <c r="AT180" s="249" t="s">
        <v>149</v>
      </c>
      <c r="AU180" s="249" t="s">
        <v>88</v>
      </c>
      <c r="AY180" s="18" t="s">
        <v>146</v>
      </c>
      <c r="BE180" s="250">
        <f>IF(N180="základní",J180,0)</f>
        <v>0</v>
      </c>
      <c r="BF180" s="250">
        <f>IF(N180="snížená",J180,0)</f>
        <v>0</v>
      </c>
      <c r="BG180" s="250">
        <f>IF(N180="zákl. přenesená",J180,0)</f>
        <v>0</v>
      </c>
      <c r="BH180" s="250">
        <f>IF(N180="sníž. přenesená",J180,0)</f>
        <v>0</v>
      </c>
      <c r="BI180" s="250">
        <f>IF(N180="nulová",J180,0)</f>
        <v>0</v>
      </c>
      <c r="BJ180" s="18" t="s">
        <v>86</v>
      </c>
      <c r="BK180" s="250">
        <f>ROUND(I180*H180,2)</f>
        <v>0</v>
      </c>
      <c r="BL180" s="18" t="s">
        <v>153</v>
      </c>
      <c r="BM180" s="249" t="s">
        <v>1101</v>
      </c>
    </row>
    <row r="181" s="13" customFormat="1">
      <c r="A181" s="13"/>
      <c r="B181" s="251"/>
      <c r="C181" s="252"/>
      <c r="D181" s="253" t="s">
        <v>174</v>
      </c>
      <c r="E181" s="254" t="s">
        <v>1</v>
      </c>
      <c r="F181" s="255" t="s">
        <v>1102</v>
      </c>
      <c r="G181" s="252"/>
      <c r="H181" s="256">
        <v>0.29899999999999999</v>
      </c>
      <c r="I181" s="257"/>
      <c r="J181" s="252"/>
      <c r="K181" s="252"/>
      <c r="L181" s="258"/>
      <c r="M181" s="259"/>
      <c r="N181" s="260"/>
      <c r="O181" s="260"/>
      <c r="P181" s="260"/>
      <c r="Q181" s="260"/>
      <c r="R181" s="260"/>
      <c r="S181" s="260"/>
      <c r="T181" s="26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2" t="s">
        <v>174</v>
      </c>
      <c r="AU181" s="262" t="s">
        <v>88</v>
      </c>
      <c r="AV181" s="13" t="s">
        <v>88</v>
      </c>
      <c r="AW181" s="13" t="s">
        <v>34</v>
      </c>
      <c r="AX181" s="13" t="s">
        <v>86</v>
      </c>
      <c r="AY181" s="262" t="s">
        <v>146</v>
      </c>
    </row>
    <row r="182" s="2" customFormat="1" ht="16.5" customHeight="1">
      <c r="A182" s="39"/>
      <c r="B182" s="40"/>
      <c r="C182" s="237" t="s">
        <v>185</v>
      </c>
      <c r="D182" s="237" t="s">
        <v>149</v>
      </c>
      <c r="E182" s="238" t="s">
        <v>1103</v>
      </c>
      <c r="F182" s="239" t="s">
        <v>1104</v>
      </c>
      <c r="G182" s="240" t="s">
        <v>162</v>
      </c>
      <c r="H182" s="241">
        <v>69.019999999999996</v>
      </c>
      <c r="I182" s="242"/>
      <c r="J182" s="243">
        <f>ROUND(I182*H182,2)</f>
        <v>0</v>
      </c>
      <c r="K182" s="244"/>
      <c r="L182" s="45"/>
      <c r="M182" s="245" t="s">
        <v>1</v>
      </c>
      <c r="N182" s="246" t="s">
        <v>43</v>
      </c>
      <c r="O182" s="92"/>
      <c r="P182" s="247">
        <f>O182*H182</f>
        <v>0</v>
      </c>
      <c r="Q182" s="247">
        <v>0.00012999999999999999</v>
      </c>
      <c r="R182" s="247">
        <f>Q182*H182</f>
        <v>0.008972599999999999</v>
      </c>
      <c r="S182" s="247">
        <v>0</v>
      </c>
      <c r="T182" s="24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9" t="s">
        <v>153</v>
      </c>
      <c r="AT182" s="249" t="s">
        <v>149</v>
      </c>
      <c r="AU182" s="249" t="s">
        <v>88</v>
      </c>
      <c r="AY182" s="18" t="s">
        <v>146</v>
      </c>
      <c r="BE182" s="250">
        <f>IF(N182="základní",J182,0)</f>
        <v>0</v>
      </c>
      <c r="BF182" s="250">
        <f>IF(N182="snížená",J182,0)</f>
        <v>0</v>
      </c>
      <c r="BG182" s="250">
        <f>IF(N182="zákl. přenesená",J182,0)</f>
        <v>0</v>
      </c>
      <c r="BH182" s="250">
        <f>IF(N182="sníž. přenesená",J182,0)</f>
        <v>0</v>
      </c>
      <c r="BI182" s="250">
        <f>IF(N182="nulová",J182,0)</f>
        <v>0</v>
      </c>
      <c r="BJ182" s="18" t="s">
        <v>86</v>
      </c>
      <c r="BK182" s="250">
        <f>ROUND(I182*H182,2)</f>
        <v>0</v>
      </c>
      <c r="BL182" s="18" t="s">
        <v>153</v>
      </c>
      <c r="BM182" s="249" t="s">
        <v>1105</v>
      </c>
    </row>
    <row r="183" s="2" customFormat="1" ht="21.75" customHeight="1">
      <c r="A183" s="39"/>
      <c r="B183" s="40"/>
      <c r="C183" s="237" t="s">
        <v>14</v>
      </c>
      <c r="D183" s="237" t="s">
        <v>149</v>
      </c>
      <c r="E183" s="238" t="s">
        <v>846</v>
      </c>
      <c r="F183" s="239" t="s">
        <v>847</v>
      </c>
      <c r="G183" s="240" t="s">
        <v>197</v>
      </c>
      <c r="H183" s="241">
        <v>87.799999999999997</v>
      </c>
      <c r="I183" s="242"/>
      <c r="J183" s="243">
        <f>ROUND(I183*H183,2)</f>
        <v>0</v>
      </c>
      <c r="K183" s="244"/>
      <c r="L183" s="45"/>
      <c r="M183" s="245" t="s">
        <v>1</v>
      </c>
      <c r="N183" s="246" t="s">
        <v>43</v>
      </c>
      <c r="O183" s="92"/>
      <c r="P183" s="247">
        <f>O183*H183</f>
        <v>0</v>
      </c>
      <c r="Q183" s="247">
        <v>8.0000000000000007E-05</v>
      </c>
      <c r="R183" s="247">
        <f>Q183*H183</f>
        <v>0.0070240000000000007</v>
      </c>
      <c r="S183" s="247">
        <v>0</v>
      </c>
      <c r="T183" s="24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9" t="s">
        <v>153</v>
      </c>
      <c r="AT183" s="249" t="s">
        <v>149</v>
      </c>
      <c r="AU183" s="249" t="s">
        <v>88</v>
      </c>
      <c r="AY183" s="18" t="s">
        <v>146</v>
      </c>
      <c r="BE183" s="250">
        <f>IF(N183="základní",J183,0)</f>
        <v>0</v>
      </c>
      <c r="BF183" s="250">
        <f>IF(N183="snížená",J183,0)</f>
        <v>0</v>
      </c>
      <c r="BG183" s="250">
        <f>IF(N183="zákl. přenesená",J183,0)</f>
        <v>0</v>
      </c>
      <c r="BH183" s="250">
        <f>IF(N183="sníž. přenesená",J183,0)</f>
        <v>0</v>
      </c>
      <c r="BI183" s="250">
        <f>IF(N183="nulová",J183,0)</f>
        <v>0</v>
      </c>
      <c r="BJ183" s="18" t="s">
        <v>86</v>
      </c>
      <c r="BK183" s="250">
        <f>ROUND(I183*H183,2)</f>
        <v>0</v>
      </c>
      <c r="BL183" s="18" t="s">
        <v>153</v>
      </c>
      <c r="BM183" s="249" t="s">
        <v>1106</v>
      </c>
    </row>
    <row r="184" s="15" customFormat="1">
      <c r="A184" s="15"/>
      <c r="B184" s="274"/>
      <c r="C184" s="275"/>
      <c r="D184" s="253" t="s">
        <v>174</v>
      </c>
      <c r="E184" s="276" t="s">
        <v>1</v>
      </c>
      <c r="F184" s="277" t="s">
        <v>1074</v>
      </c>
      <c r="G184" s="275"/>
      <c r="H184" s="276" t="s">
        <v>1</v>
      </c>
      <c r="I184" s="278"/>
      <c r="J184" s="275"/>
      <c r="K184" s="275"/>
      <c r="L184" s="279"/>
      <c r="M184" s="280"/>
      <c r="N184" s="281"/>
      <c r="O184" s="281"/>
      <c r="P184" s="281"/>
      <c r="Q184" s="281"/>
      <c r="R184" s="281"/>
      <c r="S184" s="281"/>
      <c r="T184" s="28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3" t="s">
        <v>174</v>
      </c>
      <c r="AU184" s="283" t="s">
        <v>88</v>
      </c>
      <c r="AV184" s="15" t="s">
        <v>86</v>
      </c>
      <c r="AW184" s="15" t="s">
        <v>34</v>
      </c>
      <c r="AX184" s="15" t="s">
        <v>78</v>
      </c>
      <c r="AY184" s="283" t="s">
        <v>146</v>
      </c>
    </row>
    <row r="185" s="13" customFormat="1">
      <c r="A185" s="13"/>
      <c r="B185" s="251"/>
      <c r="C185" s="252"/>
      <c r="D185" s="253" t="s">
        <v>174</v>
      </c>
      <c r="E185" s="254" t="s">
        <v>1</v>
      </c>
      <c r="F185" s="255" t="s">
        <v>1107</v>
      </c>
      <c r="G185" s="252"/>
      <c r="H185" s="256">
        <v>19.399999999999999</v>
      </c>
      <c r="I185" s="257"/>
      <c r="J185" s="252"/>
      <c r="K185" s="252"/>
      <c r="L185" s="258"/>
      <c r="M185" s="259"/>
      <c r="N185" s="260"/>
      <c r="O185" s="260"/>
      <c r="P185" s="260"/>
      <c r="Q185" s="260"/>
      <c r="R185" s="260"/>
      <c r="S185" s="260"/>
      <c r="T185" s="26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174</v>
      </c>
      <c r="AU185" s="262" t="s">
        <v>88</v>
      </c>
      <c r="AV185" s="13" t="s">
        <v>88</v>
      </c>
      <c r="AW185" s="13" t="s">
        <v>34</v>
      </c>
      <c r="AX185" s="13" t="s">
        <v>78</v>
      </c>
      <c r="AY185" s="262" t="s">
        <v>146</v>
      </c>
    </row>
    <row r="186" s="15" customFormat="1">
      <c r="A186" s="15"/>
      <c r="B186" s="274"/>
      <c r="C186" s="275"/>
      <c r="D186" s="253" t="s">
        <v>174</v>
      </c>
      <c r="E186" s="276" t="s">
        <v>1</v>
      </c>
      <c r="F186" s="277" t="s">
        <v>1076</v>
      </c>
      <c r="G186" s="275"/>
      <c r="H186" s="276" t="s">
        <v>1</v>
      </c>
      <c r="I186" s="278"/>
      <c r="J186" s="275"/>
      <c r="K186" s="275"/>
      <c r="L186" s="279"/>
      <c r="M186" s="280"/>
      <c r="N186" s="281"/>
      <c r="O186" s="281"/>
      <c r="P186" s="281"/>
      <c r="Q186" s="281"/>
      <c r="R186" s="281"/>
      <c r="S186" s="281"/>
      <c r="T186" s="282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3" t="s">
        <v>174</v>
      </c>
      <c r="AU186" s="283" t="s">
        <v>88</v>
      </c>
      <c r="AV186" s="15" t="s">
        <v>86</v>
      </c>
      <c r="AW186" s="15" t="s">
        <v>34</v>
      </c>
      <c r="AX186" s="15" t="s">
        <v>78</v>
      </c>
      <c r="AY186" s="283" t="s">
        <v>146</v>
      </c>
    </row>
    <row r="187" s="13" customFormat="1">
      <c r="A187" s="13"/>
      <c r="B187" s="251"/>
      <c r="C187" s="252"/>
      <c r="D187" s="253" t="s">
        <v>174</v>
      </c>
      <c r="E187" s="254" t="s">
        <v>1</v>
      </c>
      <c r="F187" s="255" t="s">
        <v>1108</v>
      </c>
      <c r="G187" s="252"/>
      <c r="H187" s="256">
        <v>14.800000000000001</v>
      </c>
      <c r="I187" s="257"/>
      <c r="J187" s="252"/>
      <c r="K187" s="252"/>
      <c r="L187" s="258"/>
      <c r="M187" s="259"/>
      <c r="N187" s="260"/>
      <c r="O187" s="260"/>
      <c r="P187" s="260"/>
      <c r="Q187" s="260"/>
      <c r="R187" s="260"/>
      <c r="S187" s="260"/>
      <c r="T187" s="26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2" t="s">
        <v>174</v>
      </c>
      <c r="AU187" s="262" t="s">
        <v>88</v>
      </c>
      <c r="AV187" s="13" t="s">
        <v>88</v>
      </c>
      <c r="AW187" s="13" t="s">
        <v>34</v>
      </c>
      <c r="AX187" s="13" t="s">
        <v>78</v>
      </c>
      <c r="AY187" s="262" t="s">
        <v>146</v>
      </c>
    </row>
    <row r="188" s="15" customFormat="1">
      <c r="A188" s="15"/>
      <c r="B188" s="274"/>
      <c r="C188" s="275"/>
      <c r="D188" s="253" t="s">
        <v>174</v>
      </c>
      <c r="E188" s="276" t="s">
        <v>1</v>
      </c>
      <c r="F188" s="277" t="s">
        <v>1078</v>
      </c>
      <c r="G188" s="275"/>
      <c r="H188" s="276" t="s">
        <v>1</v>
      </c>
      <c r="I188" s="278"/>
      <c r="J188" s="275"/>
      <c r="K188" s="275"/>
      <c r="L188" s="279"/>
      <c r="M188" s="280"/>
      <c r="N188" s="281"/>
      <c r="O188" s="281"/>
      <c r="P188" s="281"/>
      <c r="Q188" s="281"/>
      <c r="R188" s="281"/>
      <c r="S188" s="281"/>
      <c r="T188" s="28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83" t="s">
        <v>174</v>
      </c>
      <c r="AU188" s="283" t="s">
        <v>88</v>
      </c>
      <c r="AV188" s="15" t="s">
        <v>86</v>
      </c>
      <c r="AW188" s="15" t="s">
        <v>34</v>
      </c>
      <c r="AX188" s="15" t="s">
        <v>78</v>
      </c>
      <c r="AY188" s="283" t="s">
        <v>146</v>
      </c>
    </row>
    <row r="189" s="13" customFormat="1">
      <c r="A189" s="13"/>
      <c r="B189" s="251"/>
      <c r="C189" s="252"/>
      <c r="D189" s="253" t="s">
        <v>174</v>
      </c>
      <c r="E189" s="254" t="s">
        <v>1</v>
      </c>
      <c r="F189" s="255" t="s">
        <v>1109</v>
      </c>
      <c r="G189" s="252"/>
      <c r="H189" s="256">
        <v>15.4</v>
      </c>
      <c r="I189" s="257"/>
      <c r="J189" s="252"/>
      <c r="K189" s="252"/>
      <c r="L189" s="258"/>
      <c r="M189" s="259"/>
      <c r="N189" s="260"/>
      <c r="O189" s="260"/>
      <c r="P189" s="260"/>
      <c r="Q189" s="260"/>
      <c r="R189" s="260"/>
      <c r="S189" s="260"/>
      <c r="T189" s="26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2" t="s">
        <v>174</v>
      </c>
      <c r="AU189" s="262" t="s">
        <v>88</v>
      </c>
      <c r="AV189" s="13" t="s">
        <v>88</v>
      </c>
      <c r="AW189" s="13" t="s">
        <v>34</v>
      </c>
      <c r="AX189" s="13" t="s">
        <v>78</v>
      </c>
      <c r="AY189" s="262" t="s">
        <v>146</v>
      </c>
    </row>
    <row r="190" s="15" customFormat="1">
      <c r="A190" s="15"/>
      <c r="B190" s="274"/>
      <c r="C190" s="275"/>
      <c r="D190" s="253" t="s">
        <v>174</v>
      </c>
      <c r="E190" s="276" t="s">
        <v>1</v>
      </c>
      <c r="F190" s="277" t="s">
        <v>1080</v>
      </c>
      <c r="G190" s="275"/>
      <c r="H190" s="276" t="s">
        <v>1</v>
      </c>
      <c r="I190" s="278"/>
      <c r="J190" s="275"/>
      <c r="K190" s="275"/>
      <c r="L190" s="279"/>
      <c r="M190" s="280"/>
      <c r="N190" s="281"/>
      <c r="O190" s="281"/>
      <c r="P190" s="281"/>
      <c r="Q190" s="281"/>
      <c r="R190" s="281"/>
      <c r="S190" s="281"/>
      <c r="T190" s="28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3" t="s">
        <v>174</v>
      </c>
      <c r="AU190" s="283" t="s">
        <v>88</v>
      </c>
      <c r="AV190" s="15" t="s">
        <v>86</v>
      </c>
      <c r="AW190" s="15" t="s">
        <v>34</v>
      </c>
      <c r="AX190" s="15" t="s">
        <v>78</v>
      </c>
      <c r="AY190" s="283" t="s">
        <v>146</v>
      </c>
    </row>
    <row r="191" s="13" customFormat="1">
      <c r="A191" s="13"/>
      <c r="B191" s="251"/>
      <c r="C191" s="252"/>
      <c r="D191" s="253" t="s">
        <v>174</v>
      </c>
      <c r="E191" s="254" t="s">
        <v>1</v>
      </c>
      <c r="F191" s="255" t="s">
        <v>1110</v>
      </c>
      <c r="G191" s="252"/>
      <c r="H191" s="256">
        <v>16.800000000000001</v>
      </c>
      <c r="I191" s="257"/>
      <c r="J191" s="252"/>
      <c r="K191" s="252"/>
      <c r="L191" s="258"/>
      <c r="M191" s="259"/>
      <c r="N191" s="260"/>
      <c r="O191" s="260"/>
      <c r="P191" s="260"/>
      <c r="Q191" s="260"/>
      <c r="R191" s="260"/>
      <c r="S191" s="260"/>
      <c r="T191" s="26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2" t="s">
        <v>174</v>
      </c>
      <c r="AU191" s="262" t="s">
        <v>88</v>
      </c>
      <c r="AV191" s="13" t="s">
        <v>88</v>
      </c>
      <c r="AW191" s="13" t="s">
        <v>34</v>
      </c>
      <c r="AX191" s="13" t="s">
        <v>78</v>
      </c>
      <c r="AY191" s="262" t="s">
        <v>146</v>
      </c>
    </row>
    <row r="192" s="15" customFormat="1">
      <c r="A192" s="15"/>
      <c r="B192" s="274"/>
      <c r="C192" s="275"/>
      <c r="D192" s="253" t="s">
        <v>174</v>
      </c>
      <c r="E192" s="276" t="s">
        <v>1</v>
      </c>
      <c r="F192" s="277" t="s">
        <v>1082</v>
      </c>
      <c r="G192" s="275"/>
      <c r="H192" s="276" t="s">
        <v>1</v>
      </c>
      <c r="I192" s="278"/>
      <c r="J192" s="275"/>
      <c r="K192" s="275"/>
      <c r="L192" s="279"/>
      <c r="M192" s="280"/>
      <c r="N192" s="281"/>
      <c r="O192" s="281"/>
      <c r="P192" s="281"/>
      <c r="Q192" s="281"/>
      <c r="R192" s="281"/>
      <c r="S192" s="281"/>
      <c r="T192" s="28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3" t="s">
        <v>174</v>
      </c>
      <c r="AU192" s="283" t="s">
        <v>88</v>
      </c>
      <c r="AV192" s="15" t="s">
        <v>86</v>
      </c>
      <c r="AW192" s="15" t="s">
        <v>34</v>
      </c>
      <c r="AX192" s="15" t="s">
        <v>78</v>
      </c>
      <c r="AY192" s="283" t="s">
        <v>146</v>
      </c>
    </row>
    <row r="193" s="13" customFormat="1">
      <c r="A193" s="13"/>
      <c r="B193" s="251"/>
      <c r="C193" s="252"/>
      <c r="D193" s="253" t="s">
        <v>174</v>
      </c>
      <c r="E193" s="254" t="s">
        <v>1</v>
      </c>
      <c r="F193" s="255" t="s">
        <v>1111</v>
      </c>
      <c r="G193" s="252"/>
      <c r="H193" s="256">
        <v>8.5999999999999996</v>
      </c>
      <c r="I193" s="257"/>
      <c r="J193" s="252"/>
      <c r="K193" s="252"/>
      <c r="L193" s="258"/>
      <c r="M193" s="259"/>
      <c r="N193" s="260"/>
      <c r="O193" s="260"/>
      <c r="P193" s="260"/>
      <c r="Q193" s="260"/>
      <c r="R193" s="260"/>
      <c r="S193" s="260"/>
      <c r="T193" s="26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2" t="s">
        <v>174</v>
      </c>
      <c r="AU193" s="262" t="s">
        <v>88</v>
      </c>
      <c r="AV193" s="13" t="s">
        <v>88</v>
      </c>
      <c r="AW193" s="13" t="s">
        <v>34</v>
      </c>
      <c r="AX193" s="13" t="s">
        <v>78</v>
      </c>
      <c r="AY193" s="262" t="s">
        <v>146</v>
      </c>
    </row>
    <row r="194" s="15" customFormat="1">
      <c r="A194" s="15"/>
      <c r="B194" s="274"/>
      <c r="C194" s="275"/>
      <c r="D194" s="253" t="s">
        <v>174</v>
      </c>
      <c r="E194" s="276" t="s">
        <v>1</v>
      </c>
      <c r="F194" s="277" t="s">
        <v>1084</v>
      </c>
      <c r="G194" s="275"/>
      <c r="H194" s="276" t="s">
        <v>1</v>
      </c>
      <c r="I194" s="278"/>
      <c r="J194" s="275"/>
      <c r="K194" s="275"/>
      <c r="L194" s="279"/>
      <c r="M194" s="280"/>
      <c r="N194" s="281"/>
      <c r="O194" s="281"/>
      <c r="P194" s="281"/>
      <c r="Q194" s="281"/>
      <c r="R194" s="281"/>
      <c r="S194" s="281"/>
      <c r="T194" s="28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3" t="s">
        <v>174</v>
      </c>
      <c r="AU194" s="283" t="s">
        <v>88</v>
      </c>
      <c r="AV194" s="15" t="s">
        <v>86</v>
      </c>
      <c r="AW194" s="15" t="s">
        <v>34</v>
      </c>
      <c r="AX194" s="15" t="s">
        <v>78</v>
      </c>
      <c r="AY194" s="283" t="s">
        <v>146</v>
      </c>
    </row>
    <row r="195" s="13" customFormat="1">
      <c r="A195" s="13"/>
      <c r="B195" s="251"/>
      <c r="C195" s="252"/>
      <c r="D195" s="253" t="s">
        <v>174</v>
      </c>
      <c r="E195" s="254" t="s">
        <v>1</v>
      </c>
      <c r="F195" s="255" t="s">
        <v>1112</v>
      </c>
      <c r="G195" s="252"/>
      <c r="H195" s="256">
        <v>12.800000000000001</v>
      </c>
      <c r="I195" s="257"/>
      <c r="J195" s="252"/>
      <c r="K195" s="252"/>
      <c r="L195" s="258"/>
      <c r="M195" s="259"/>
      <c r="N195" s="260"/>
      <c r="O195" s="260"/>
      <c r="P195" s="260"/>
      <c r="Q195" s="260"/>
      <c r="R195" s="260"/>
      <c r="S195" s="260"/>
      <c r="T195" s="26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2" t="s">
        <v>174</v>
      </c>
      <c r="AU195" s="262" t="s">
        <v>88</v>
      </c>
      <c r="AV195" s="13" t="s">
        <v>88</v>
      </c>
      <c r="AW195" s="13" t="s">
        <v>34</v>
      </c>
      <c r="AX195" s="13" t="s">
        <v>78</v>
      </c>
      <c r="AY195" s="262" t="s">
        <v>146</v>
      </c>
    </row>
    <row r="196" s="14" customFormat="1">
      <c r="A196" s="14"/>
      <c r="B196" s="263"/>
      <c r="C196" s="264"/>
      <c r="D196" s="253" t="s">
        <v>174</v>
      </c>
      <c r="E196" s="265" t="s">
        <v>1</v>
      </c>
      <c r="F196" s="266" t="s">
        <v>201</v>
      </c>
      <c r="G196" s="264"/>
      <c r="H196" s="267">
        <v>87.799999999999997</v>
      </c>
      <c r="I196" s="268"/>
      <c r="J196" s="264"/>
      <c r="K196" s="264"/>
      <c r="L196" s="269"/>
      <c r="M196" s="270"/>
      <c r="N196" s="271"/>
      <c r="O196" s="271"/>
      <c r="P196" s="271"/>
      <c r="Q196" s="271"/>
      <c r="R196" s="271"/>
      <c r="S196" s="271"/>
      <c r="T196" s="27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3" t="s">
        <v>174</v>
      </c>
      <c r="AU196" s="273" t="s">
        <v>88</v>
      </c>
      <c r="AV196" s="14" t="s">
        <v>153</v>
      </c>
      <c r="AW196" s="14" t="s">
        <v>34</v>
      </c>
      <c r="AX196" s="14" t="s">
        <v>86</v>
      </c>
      <c r="AY196" s="273" t="s">
        <v>146</v>
      </c>
    </row>
    <row r="197" s="2" customFormat="1" ht="21.75" customHeight="1">
      <c r="A197" s="39"/>
      <c r="B197" s="40"/>
      <c r="C197" s="237" t="s">
        <v>194</v>
      </c>
      <c r="D197" s="237" t="s">
        <v>149</v>
      </c>
      <c r="E197" s="238" t="s">
        <v>1113</v>
      </c>
      <c r="F197" s="239" t="s">
        <v>1114</v>
      </c>
      <c r="G197" s="240" t="s">
        <v>593</v>
      </c>
      <c r="H197" s="241">
        <v>6.9020000000000001</v>
      </c>
      <c r="I197" s="242"/>
      <c r="J197" s="243">
        <f>ROUND(I197*H197,2)</f>
        <v>0</v>
      </c>
      <c r="K197" s="244"/>
      <c r="L197" s="45"/>
      <c r="M197" s="245" t="s">
        <v>1</v>
      </c>
      <c r="N197" s="246" t="s">
        <v>43</v>
      </c>
      <c r="O197" s="92"/>
      <c r="P197" s="247">
        <f>O197*H197</f>
        <v>0</v>
      </c>
      <c r="Q197" s="247">
        <v>1.98</v>
      </c>
      <c r="R197" s="247">
        <f>Q197*H197</f>
        <v>13.66596</v>
      </c>
      <c r="S197" s="247">
        <v>0</v>
      </c>
      <c r="T197" s="24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9" t="s">
        <v>153</v>
      </c>
      <c r="AT197" s="249" t="s">
        <v>149</v>
      </c>
      <c r="AU197" s="249" t="s">
        <v>88</v>
      </c>
      <c r="AY197" s="18" t="s">
        <v>146</v>
      </c>
      <c r="BE197" s="250">
        <f>IF(N197="základní",J197,0)</f>
        <v>0</v>
      </c>
      <c r="BF197" s="250">
        <f>IF(N197="snížená",J197,0)</f>
        <v>0</v>
      </c>
      <c r="BG197" s="250">
        <f>IF(N197="zákl. přenesená",J197,0)</f>
        <v>0</v>
      </c>
      <c r="BH197" s="250">
        <f>IF(N197="sníž. přenesená",J197,0)</f>
        <v>0</v>
      </c>
      <c r="BI197" s="250">
        <f>IF(N197="nulová",J197,0)</f>
        <v>0</v>
      </c>
      <c r="BJ197" s="18" t="s">
        <v>86</v>
      </c>
      <c r="BK197" s="250">
        <f>ROUND(I197*H197,2)</f>
        <v>0</v>
      </c>
      <c r="BL197" s="18" t="s">
        <v>153</v>
      </c>
      <c r="BM197" s="249" t="s">
        <v>1115</v>
      </c>
    </row>
    <row r="198" s="13" customFormat="1">
      <c r="A198" s="13"/>
      <c r="B198" s="251"/>
      <c r="C198" s="252"/>
      <c r="D198" s="253" t="s">
        <v>174</v>
      </c>
      <c r="E198" s="254" t="s">
        <v>1</v>
      </c>
      <c r="F198" s="255" t="s">
        <v>1099</v>
      </c>
      <c r="G198" s="252"/>
      <c r="H198" s="256">
        <v>6.9020000000000001</v>
      </c>
      <c r="I198" s="257"/>
      <c r="J198" s="252"/>
      <c r="K198" s="252"/>
      <c r="L198" s="258"/>
      <c r="M198" s="259"/>
      <c r="N198" s="260"/>
      <c r="O198" s="260"/>
      <c r="P198" s="260"/>
      <c r="Q198" s="260"/>
      <c r="R198" s="260"/>
      <c r="S198" s="260"/>
      <c r="T198" s="26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2" t="s">
        <v>174</v>
      </c>
      <c r="AU198" s="262" t="s">
        <v>88</v>
      </c>
      <c r="AV198" s="13" t="s">
        <v>88</v>
      </c>
      <c r="AW198" s="13" t="s">
        <v>34</v>
      </c>
      <c r="AX198" s="13" t="s">
        <v>86</v>
      </c>
      <c r="AY198" s="262" t="s">
        <v>146</v>
      </c>
    </row>
    <row r="199" s="2" customFormat="1" ht="21.75" customHeight="1">
      <c r="A199" s="39"/>
      <c r="B199" s="40"/>
      <c r="C199" s="237" t="s">
        <v>202</v>
      </c>
      <c r="D199" s="237" t="s">
        <v>149</v>
      </c>
      <c r="E199" s="238" t="s">
        <v>850</v>
      </c>
      <c r="F199" s="239" t="s">
        <v>851</v>
      </c>
      <c r="G199" s="240" t="s">
        <v>593</v>
      </c>
      <c r="H199" s="241">
        <v>6.9020000000000001</v>
      </c>
      <c r="I199" s="242"/>
      <c r="J199" s="243">
        <f>ROUND(I199*H199,2)</f>
        <v>0</v>
      </c>
      <c r="K199" s="244"/>
      <c r="L199" s="45"/>
      <c r="M199" s="245" t="s">
        <v>1</v>
      </c>
      <c r="N199" s="246" t="s">
        <v>43</v>
      </c>
      <c r="O199" s="92"/>
      <c r="P199" s="247">
        <f>O199*H199</f>
        <v>0</v>
      </c>
      <c r="Q199" s="247">
        <v>2.1600000000000001</v>
      </c>
      <c r="R199" s="247">
        <f>Q199*H199</f>
        <v>14.908320000000002</v>
      </c>
      <c r="S199" s="247">
        <v>0</v>
      </c>
      <c r="T199" s="24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9" t="s">
        <v>153</v>
      </c>
      <c r="AT199" s="249" t="s">
        <v>149</v>
      </c>
      <c r="AU199" s="249" t="s">
        <v>88</v>
      </c>
      <c r="AY199" s="18" t="s">
        <v>146</v>
      </c>
      <c r="BE199" s="250">
        <f>IF(N199="základní",J199,0)</f>
        <v>0</v>
      </c>
      <c r="BF199" s="250">
        <f>IF(N199="snížená",J199,0)</f>
        <v>0</v>
      </c>
      <c r="BG199" s="250">
        <f>IF(N199="zákl. přenesená",J199,0)</f>
        <v>0</v>
      </c>
      <c r="BH199" s="250">
        <f>IF(N199="sníž. přenesená",J199,0)</f>
        <v>0</v>
      </c>
      <c r="BI199" s="250">
        <f>IF(N199="nulová",J199,0)</f>
        <v>0</v>
      </c>
      <c r="BJ199" s="18" t="s">
        <v>86</v>
      </c>
      <c r="BK199" s="250">
        <f>ROUND(I199*H199,2)</f>
        <v>0</v>
      </c>
      <c r="BL199" s="18" t="s">
        <v>153</v>
      </c>
      <c r="BM199" s="249" t="s">
        <v>1116</v>
      </c>
    </row>
    <row r="200" s="12" customFormat="1" ht="22.8" customHeight="1">
      <c r="A200" s="12"/>
      <c r="B200" s="221"/>
      <c r="C200" s="222"/>
      <c r="D200" s="223" t="s">
        <v>77</v>
      </c>
      <c r="E200" s="235" t="s">
        <v>185</v>
      </c>
      <c r="F200" s="235" t="s">
        <v>588</v>
      </c>
      <c r="G200" s="222"/>
      <c r="H200" s="222"/>
      <c r="I200" s="225"/>
      <c r="J200" s="236">
        <f>BK200</f>
        <v>0</v>
      </c>
      <c r="K200" s="222"/>
      <c r="L200" s="227"/>
      <c r="M200" s="228"/>
      <c r="N200" s="229"/>
      <c r="O200" s="229"/>
      <c r="P200" s="230">
        <f>SUM(P201:P236)</f>
        <v>0</v>
      </c>
      <c r="Q200" s="229"/>
      <c r="R200" s="230">
        <f>SUM(R201:R236)</f>
        <v>0.014201800000000001</v>
      </c>
      <c r="S200" s="229"/>
      <c r="T200" s="231">
        <f>SUM(T201:T236)</f>
        <v>37.175199999999997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2" t="s">
        <v>86</v>
      </c>
      <c r="AT200" s="233" t="s">
        <v>77</v>
      </c>
      <c r="AU200" s="233" t="s">
        <v>86</v>
      </c>
      <c r="AY200" s="232" t="s">
        <v>146</v>
      </c>
      <c r="BK200" s="234">
        <f>SUM(BK201:BK236)</f>
        <v>0</v>
      </c>
    </row>
    <row r="201" s="2" customFormat="1" ht="21.75" customHeight="1">
      <c r="A201" s="39"/>
      <c r="B201" s="40"/>
      <c r="C201" s="237" t="s">
        <v>213</v>
      </c>
      <c r="D201" s="237" t="s">
        <v>149</v>
      </c>
      <c r="E201" s="238" t="s">
        <v>853</v>
      </c>
      <c r="F201" s="239" t="s">
        <v>854</v>
      </c>
      <c r="G201" s="240" t="s">
        <v>162</v>
      </c>
      <c r="H201" s="241">
        <v>83.540000000000006</v>
      </c>
      <c r="I201" s="242"/>
      <c r="J201" s="243">
        <f>ROUND(I201*H201,2)</f>
        <v>0</v>
      </c>
      <c r="K201" s="244"/>
      <c r="L201" s="45"/>
      <c r="M201" s="245" t="s">
        <v>1</v>
      </c>
      <c r="N201" s="246" t="s">
        <v>43</v>
      </c>
      <c r="O201" s="92"/>
      <c r="P201" s="247">
        <f>O201*H201</f>
        <v>0</v>
      </c>
      <c r="Q201" s="247">
        <v>0.00012999999999999999</v>
      </c>
      <c r="R201" s="247">
        <f>Q201*H201</f>
        <v>0.0108602</v>
      </c>
      <c r="S201" s="247">
        <v>0</v>
      </c>
      <c r="T201" s="24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9" t="s">
        <v>153</v>
      </c>
      <c r="AT201" s="249" t="s">
        <v>149</v>
      </c>
      <c r="AU201" s="249" t="s">
        <v>88</v>
      </c>
      <c r="AY201" s="18" t="s">
        <v>146</v>
      </c>
      <c r="BE201" s="250">
        <f>IF(N201="základní",J201,0)</f>
        <v>0</v>
      </c>
      <c r="BF201" s="250">
        <f>IF(N201="snížená",J201,0)</f>
        <v>0</v>
      </c>
      <c r="BG201" s="250">
        <f>IF(N201="zákl. přenesená",J201,0)</f>
        <v>0</v>
      </c>
      <c r="BH201" s="250">
        <f>IF(N201="sníž. přenesená",J201,0)</f>
        <v>0</v>
      </c>
      <c r="BI201" s="250">
        <f>IF(N201="nulová",J201,0)</f>
        <v>0</v>
      </c>
      <c r="BJ201" s="18" t="s">
        <v>86</v>
      </c>
      <c r="BK201" s="250">
        <f>ROUND(I201*H201,2)</f>
        <v>0</v>
      </c>
      <c r="BL201" s="18" t="s">
        <v>153</v>
      </c>
      <c r="BM201" s="249" t="s">
        <v>1117</v>
      </c>
    </row>
    <row r="202" s="15" customFormat="1">
      <c r="A202" s="15"/>
      <c r="B202" s="274"/>
      <c r="C202" s="275"/>
      <c r="D202" s="253" t="s">
        <v>174</v>
      </c>
      <c r="E202" s="276" t="s">
        <v>1</v>
      </c>
      <c r="F202" s="277" t="s">
        <v>1074</v>
      </c>
      <c r="G202" s="275"/>
      <c r="H202" s="276" t="s">
        <v>1</v>
      </c>
      <c r="I202" s="278"/>
      <c r="J202" s="275"/>
      <c r="K202" s="275"/>
      <c r="L202" s="279"/>
      <c r="M202" s="280"/>
      <c r="N202" s="281"/>
      <c r="O202" s="281"/>
      <c r="P202" s="281"/>
      <c r="Q202" s="281"/>
      <c r="R202" s="281"/>
      <c r="S202" s="281"/>
      <c r="T202" s="282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3" t="s">
        <v>174</v>
      </c>
      <c r="AU202" s="283" t="s">
        <v>88</v>
      </c>
      <c r="AV202" s="15" t="s">
        <v>86</v>
      </c>
      <c r="AW202" s="15" t="s">
        <v>34</v>
      </c>
      <c r="AX202" s="15" t="s">
        <v>78</v>
      </c>
      <c r="AY202" s="283" t="s">
        <v>146</v>
      </c>
    </row>
    <row r="203" s="13" customFormat="1">
      <c r="A203" s="13"/>
      <c r="B203" s="251"/>
      <c r="C203" s="252"/>
      <c r="D203" s="253" t="s">
        <v>174</v>
      </c>
      <c r="E203" s="254" t="s">
        <v>1</v>
      </c>
      <c r="F203" s="255" t="s">
        <v>1118</v>
      </c>
      <c r="G203" s="252"/>
      <c r="H203" s="256">
        <v>23.100000000000001</v>
      </c>
      <c r="I203" s="257"/>
      <c r="J203" s="252"/>
      <c r="K203" s="252"/>
      <c r="L203" s="258"/>
      <c r="M203" s="259"/>
      <c r="N203" s="260"/>
      <c r="O203" s="260"/>
      <c r="P203" s="260"/>
      <c r="Q203" s="260"/>
      <c r="R203" s="260"/>
      <c r="S203" s="260"/>
      <c r="T203" s="26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2" t="s">
        <v>174</v>
      </c>
      <c r="AU203" s="262" t="s">
        <v>88</v>
      </c>
      <c r="AV203" s="13" t="s">
        <v>88</v>
      </c>
      <c r="AW203" s="13" t="s">
        <v>34</v>
      </c>
      <c r="AX203" s="13" t="s">
        <v>78</v>
      </c>
      <c r="AY203" s="262" t="s">
        <v>146</v>
      </c>
    </row>
    <row r="204" s="15" customFormat="1">
      <c r="A204" s="15"/>
      <c r="B204" s="274"/>
      <c r="C204" s="275"/>
      <c r="D204" s="253" t="s">
        <v>174</v>
      </c>
      <c r="E204" s="276" t="s">
        <v>1</v>
      </c>
      <c r="F204" s="277" t="s">
        <v>1076</v>
      </c>
      <c r="G204" s="275"/>
      <c r="H204" s="276" t="s">
        <v>1</v>
      </c>
      <c r="I204" s="278"/>
      <c r="J204" s="275"/>
      <c r="K204" s="275"/>
      <c r="L204" s="279"/>
      <c r="M204" s="280"/>
      <c r="N204" s="281"/>
      <c r="O204" s="281"/>
      <c r="P204" s="281"/>
      <c r="Q204" s="281"/>
      <c r="R204" s="281"/>
      <c r="S204" s="281"/>
      <c r="T204" s="282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83" t="s">
        <v>174</v>
      </c>
      <c r="AU204" s="283" t="s">
        <v>88</v>
      </c>
      <c r="AV204" s="15" t="s">
        <v>86</v>
      </c>
      <c r="AW204" s="15" t="s">
        <v>34</v>
      </c>
      <c r="AX204" s="15" t="s">
        <v>78</v>
      </c>
      <c r="AY204" s="283" t="s">
        <v>146</v>
      </c>
    </row>
    <row r="205" s="13" customFormat="1">
      <c r="A205" s="13"/>
      <c r="B205" s="251"/>
      <c r="C205" s="252"/>
      <c r="D205" s="253" t="s">
        <v>174</v>
      </c>
      <c r="E205" s="254" t="s">
        <v>1</v>
      </c>
      <c r="F205" s="255" t="s">
        <v>1119</v>
      </c>
      <c r="G205" s="252"/>
      <c r="H205" s="256">
        <v>13.529999999999999</v>
      </c>
      <c r="I205" s="257"/>
      <c r="J205" s="252"/>
      <c r="K205" s="252"/>
      <c r="L205" s="258"/>
      <c r="M205" s="259"/>
      <c r="N205" s="260"/>
      <c r="O205" s="260"/>
      <c r="P205" s="260"/>
      <c r="Q205" s="260"/>
      <c r="R205" s="260"/>
      <c r="S205" s="260"/>
      <c r="T205" s="26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2" t="s">
        <v>174</v>
      </c>
      <c r="AU205" s="262" t="s">
        <v>88</v>
      </c>
      <c r="AV205" s="13" t="s">
        <v>88</v>
      </c>
      <c r="AW205" s="13" t="s">
        <v>34</v>
      </c>
      <c r="AX205" s="13" t="s">
        <v>78</v>
      </c>
      <c r="AY205" s="262" t="s">
        <v>146</v>
      </c>
    </row>
    <row r="206" s="15" customFormat="1">
      <c r="A206" s="15"/>
      <c r="B206" s="274"/>
      <c r="C206" s="275"/>
      <c r="D206" s="253" t="s">
        <v>174</v>
      </c>
      <c r="E206" s="276" t="s">
        <v>1</v>
      </c>
      <c r="F206" s="277" t="s">
        <v>1078</v>
      </c>
      <c r="G206" s="275"/>
      <c r="H206" s="276" t="s">
        <v>1</v>
      </c>
      <c r="I206" s="278"/>
      <c r="J206" s="275"/>
      <c r="K206" s="275"/>
      <c r="L206" s="279"/>
      <c r="M206" s="280"/>
      <c r="N206" s="281"/>
      <c r="O206" s="281"/>
      <c r="P206" s="281"/>
      <c r="Q206" s="281"/>
      <c r="R206" s="281"/>
      <c r="S206" s="281"/>
      <c r="T206" s="28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3" t="s">
        <v>174</v>
      </c>
      <c r="AU206" s="283" t="s">
        <v>88</v>
      </c>
      <c r="AV206" s="15" t="s">
        <v>86</v>
      </c>
      <c r="AW206" s="15" t="s">
        <v>34</v>
      </c>
      <c r="AX206" s="15" t="s">
        <v>78</v>
      </c>
      <c r="AY206" s="283" t="s">
        <v>146</v>
      </c>
    </row>
    <row r="207" s="13" customFormat="1">
      <c r="A207" s="13"/>
      <c r="B207" s="251"/>
      <c r="C207" s="252"/>
      <c r="D207" s="253" t="s">
        <v>174</v>
      </c>
      <c r="E207" s="254" t="s">
        <v>1</v>
      </c>
      <c r="F207" s="255" t="s">
        <v>1120</v>
      </c>
      <c r="G207" s="252"/>
      <c r="H207" s="256">
        <v>14.76</v>
      </c>
      <c r="I207" s="257"/>
      <c r="J207" s="252"/>
      <c r="K207" s="252"/>
      <c r="L207" s="258"/>
      <c r="M207" s="259"/>
      <c r="N207" s="260"/>
      <c r="O207" s="260"/>
      <c r="P207" s="260"/>
      <c r="Q207" s="260"/>
      <c r="R207" s="260"/>
      <c r="S207" s="260"/>
      <c r="T207" s="26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2" t="s">
        <v>174</v>
      </c>
      <c r="AU207" s="262" t="s">
        <v>88</v>
      </c>
      <c r="AV207" s="13" t="s">
        <v>88</v>
      </c>
      <c r="AW207" s="13" t="s">
        <v>34</v>
      </c>
      <c r="AX207" s="13" t="s">
        <v>78</v>
      </c>
      <c r="AY207" s="262" t="s">
        <v>146</v>
      </c>
    </row>
    <row r="208" s="15" customFormat="1">
      <c r="A208" s="15"/>
      <c r="B208" s="274"/>
      <c r="C208" s="275"/>
      <c r="D208" s="253" t="s">
        <v>174</v>
      </c>
      <c r="E208" s="276" t="s">
        <v>1</v>
      </c>
      <c r="F208" s="277" t="s">
        <v>1080</v>
      </c>
      <c r="G208" s="275"/>
      <c r="H208" s="276" t="s">
        <v>1</v>
      </c>
      <c r="I208" s="278"/>
      <c r="J208" s="275"/>
      <c r="K208" s="275"/>
      <c r="L208" s="279"/>
      <c r="M208" s="280"/>
      <c r="N208" s="281"/>
      <c r="O208" s="281"/>
      <c r="P208" s="281"/>
      <c r="Q208" s="281"/>
      <c r="R208" s="281"/>
      <c r="S208" s="281"/>
      <c r="T208" s="28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3" t="s">
        <v>174</v>
      </c>
      <c r="AU208" s="283" t="s">
        <v>88</v>
      </c>
      <c r="AV208" s="15" t="s">
        <v>86</v>
      </c>
      <c r="AW208" s="15" t="s">
        <v>34</v>
      </c>
      <c r="AX208" s="15" t="s">
        <v>78</v>
      </c>
      <c r="AY208" s="283" t="s">
        <v>146</v>
      </c>
    </row>
    <row r="209" s="13" customFormat="1">
      <c r="A209" s="13"/>
      <c r="B209" s="251"/>
      <c r="C209" s="252"/>
      <c r="D209" s="253" t="s">
        <v>174</v>
      </c>
      <c r="E209" s="254" t="s">
        <v>1</v>
      </c>
      <c r="F209" s="255" t="s">
        <v>1121</v>
      </c>
      <c r="G209" s="252"/>
      <c r="H209" s="256">
        <v>17.629999999999999</v>
      </c>
      <c r="I209" s="257"/>
      <c r="J209" s="252"/>
      <c r="K209" s="252"/>
      <c r="L209" s="258"/>
      <c r="M209" s="259"/>
      <c r="N209" s="260"/>
      <c r="O209" s="260"/>
      <c r="P209" s="260"/>
      <c r="Q209" s="260"/>
      <c r="R209" s="260"/>
      <c r="S209" s="260"/>
      <c r="T209" s="26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2" t="s">
        <v>174</v>
      </c>
      <c r="AU209" s="262" t="s">
        <v>88</v>
      </c>
      <c r="AV209" s="13" t="s">
        <v>88</v>
      </c>
      <c r="AW209" s="13" t="s">
        <v>34</v>
      </c>
      <c r="AX209" s="13" t="s">
        <v>78</v>
      </c>
      <c r="AY209" s="262" t="s">
        <v>146</v>
      </c>
    </row>
    <row r="210" s="15" customFormat="1">
      <c r="A210" s="15"/>
      <c r="B210" s="274"/>
      <c r="C210" s="275"/>
      <c r="D210" s="253" t="s">
        <v>174</v>
      </c>
      <c r="E210" s="276" t="s">
        <v>1</v>
      </c>
      <c r="F210" s="277" t="s">
        <v>1082</v>
      </c>
      <c r="G210" s="275"/>
      <c r="H210" s="276" t="s">
        <v>1</v>
      </c>
      <c r="I210" s="278"/>
      <c r="J210" s="275"/>
      <c r="K210" s="275"/>
      <c r="L210" s="279"/>
      <c r="M210" s="280"/>
      <c r="N210" s="281"/>
      <c r="O210" s="281"/>
      <c r="P210" s="281"/>
      <c r="Q210" s="281"/>
      <c r="R210" s="281"/>
      <c r="S210" s="281"/>
      <c r="T210" s="282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83" t="s">
        <v>174</v>
      </c>
      <c r="AU210" s="283" t="s">
        <v>88</v>
      </c>
      <c r="AV210" s="15" t="s">
        <v>86</v>
      </c>
      <c r="AW210" s="15" t="s">
        <v>34</v>
      </c>
      <c r="AX210" s="15" t="s">
        <v>78</v>
      </c>
      <c r="AY210" s="283" t="s">
        <v>146</v>
      </c>
    </row>
    <row r="211" s="13" customFormat="1">
      <c r="A211" s="13"/>
      <c r="B211" s="251"/>
      <c r="C211" s="252"/>
      <c r="D211" s="253" t="s">
        <v>174</v>
      </c>
      <c r="E211" s="254" t="s">
        <v>1</v>
      </c>
      <c r="F211" s="255" t="s">
        <v>1122</v>
      </c>
      <c r="G211" s="252"/>
      <c r="H211" s="256">
        <v>4.3200000000000003</v>
      </c>
      <c r="I211" s="257"/>
      <c r="J211" s="252"/>
      <c r="K211" s="252"/>
      <c r="L211" s="258"/>
      <c r="M211" s="259"/>
      <c r="N211" s="260"/>
      <c r="O211" s="260"/>
      <c r="P211" s="260"/>
      <c r="Q211" s="260"/>
      <c r="R211" s="260"/>
      <c r="S211" s="260"/>
      <c r="T211" s="26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2" t="s">
        <v>174</v>
      </c>
      <c r="AU211" s="262" t="s">
        <v>88</v>
      </c>
      <c r="AV211" s="13" t="s">
        <v>88</v>
      </c>
      <c r="AW211" s="13" t="s">
        <v>34</v>
      </c>
      <c r="AX211" s="13" t="s">
        <v>78</v>
      </c>
      <c r="AY211" s="262" t="s">
        <v>146</v>
      </c>
    </row>
    <row r="212" s="15" customFormat="1">
      <c r="A212" s="15"/>
      <c r="B212" s="274"/>
      <c r="C212" s="275"/>
      <c r="D212" s="253" t="s">
        <v>174</v>
      </c>
      <c r="E212" s="276" t="s">
        <v>1</v>
      </c>
      <c r="F212" s="277" t="s">
        <v>1084</v>
      </c>
      <c r="G212" s="275"/>
      <c r="H212" s="276" t="s">
        <v>1</v>
      </c>
      <c r="I212" s="278"/>
      <c r="J212" s="275"/>
      <c r="K212" s="275"/>
      <c r="L212" s="279"/>
      <c r="M212" s="280"/>
      <c r="N212" s="281"/>
      <c r="O212" s="281"/>
      <c r="P212" s="281"/>
      <c r="Q212" s="281"/>
      <c r="R212" s="281"/>
      <c r="S212" s="281"/>
      <c r="T212" s="28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83" t="s">
        <v>174</v>
      </c>
      <c r="AU212" s="283" t="s">
        <v>88</v>
      </c>
      <c r="AV212" s="15" t="s">
        <v>86</v>
      </c>
      <c r="AW212" s="15" t="s">
        <v>34</v>
      </c>
      <c r="AX212" s="15" t="s">
        <v>78</v>
      </c>
      <c r="AY212" s="283" t="s">
        <v>146</v>
      </c>
    </row>
    <row r="213" s="13" customFormat="1">
      <c r="A213" s="13"/>
      <c r="B213" s="251"/>
      <c r="C213" s="252"/>
      <c r="D213" s="253" t="s">
        <v>174</v>
      </c>
      <c r="E213" s="254" t="s">
        <v>1</v>
      </c>
      <c r="F213" s="255" t="s">
        <v>1123</v>
      </c>
      <c r="G213" s="252"/>
      <c r="H213" s="256">
        <v>10.199999999999999</v>
      </c>
      <c r="I213" s="257"/>
      <c r="J213" s="252"/>
      <c r="K213" s="252"/>
      <c r="L213" s="258"/>
      <c r="M213" s="259"/>
      <c r="N213" s="260"/>
      <c r="O213" s="260"/>
      <c r="P213" s="260"/>
      <c r="Q213" s="260"/>
      <c r="R213" s="260"/>
      <c r="S213" s="260"/>
      <c r="T213" s="26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2" t="s">
        <v>174</v>
      </c>
      <c r="AU213" s="262" t="s">
        <v>88</v>
      </c>
      <c r="AV213" s="13" t="s">
        <v>88</v>
      </c>
      <c r="AW213" s="13" t="s">
        <v>34</v>
      </c>
      <c r="AX213" s="13" t="s">
        <v>78</v>
      </c>
      <c r="AY213" s="262" t="s">
        <v>146</v>
      </c>
    </row>
    <row r="214" s="14" customFormat="1">
      <c r="A214" s="14"/>
      <c r="B214" s="263"/>
      <c r="C214" s="264"/>
      <c r="D214" s="253" t="s">
        <v>174</v>
      </c>
      <c r="E214" s="265" t="s">
        <v>1</v>
      </c>
      <c r="F214" s="266" t="s">
        <v>201</v>
      </c>
      <c r="G214" s="264"/>
      <c r="H214" s="267">
        <v>83.540000000000006</v>
      </c>
      <c r="I214" s="268"/>
      <c r="J214" s="264"/>
      <c r="K214" s="264"/>
      <c r="L214" s="269"/>
      <c r="M214" s="270"/>
      <c r="N214" s="271"/>
      <c r="O214" s="271"/>
      <c r="P214" s="271"/>
      <c r="Q214" s="271"/>
      <c r="R214" s="271"/>
      <c r="S214" s="271"/>
      <c r="T214" s="27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3" t="s">
        <v>174</v>
      </c>
      <c r="AU214" s="273" t="s">
        <v>88</v>
      </c>
      <c r="AV214" s="14" t="s">
        <v>153</v>
      </c>
      <c r="AW214" s="14" t="s">
        <v>34</v>
      </c>
      <c r="AX214" s="14" t="s">
        <v>86</v>
      </c>
      <c r="AY214" s="273" t="s">
        <v>146</v>
      </c>
    </row>
    <row r="215" s="2" customFormat="1" ht="21.75" customHeight="1">
      <c r="A215" s="39"/>
      <c r="B215" s="40"/>
      <c r="C215" s="237" t="s">
        <v>217</v>
      </c>
      <c r="D215" s="237" t="s">
        <v>149</v>
      </c>
      <c r="E215" s="238" t="s">
        <v>857</v>
      </c>
      <c r="F215" s="239" t="s">
        <v>858</v>
      </c>
      <c r="G215" s="240" t="s">
        <v>162</v>
      </c>
      <c r="H215" s="241">
        <v>83.540000000000006</v>
      </c>
      <c r="I215" s="242"/>
      <c r="J215" s="243">
        <f>ROUND(I215*H215,2)</f>
        <v>0</v>
      </c>
      <c r="K215" s="244"/>
      <c r="L215" s="45"/>
      <c r="M215" s="245" t="s">
        <v>1</v>
      </c>
      <c r="N215" s="246" t="s">
        <v>43</v>
      </c>
      <c r="O215" s="92"/>
      <c r="P215" s="247">
        <f>O215*H215</f>
        <v>0</v>
      </c>
      <c r="Q215" s="247">
        <v>4.0000000000000003E-05</v>
      </c>
      <c r="R215" s="247">
        <f>Q215*H215</f>
        <v>0.0033416000000000006</v>
      </c>
      <c r="S215" s="247">
        <v>0</v>
      </c>
      <c r="T215" s="24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9" t="s">
        <v>153</v>
      </c>
      <c r="AT215" s="249" t="s">
        <v>149</v>
      </c>
      <c r="AU215" s="249" t="s">
        <v>88</v>
      </c>
      <c r="AY215" s="18" t="s">
        <v>146</v>
      </c>
      <c r="BE215" s="250">
        <f>IF(N215="základní",J215,0)</f>
        <v>0</v>
      </c>
      <c r="BF215" s="250">
        <f>IF(N215="snížená",J215,0)</f>
        <v>0</v>
      </c>
      <c r="BG215" s="250">
        <f>IF(N215="zákl. přenesená",J215,0)</f>
        <v>0</v>
      </c>
      <c r="BH215" s="250">
        <f>IF(N215="sníž. přenesená",J215,0)</f>
        <v>0</v>
      </c>
      <c r="BI215" s="250">
        <f>IF(N215="nulová",J215,0)</f>
        <v>0</v>
      </c>
      <c r="BJ215" s="18" t="s">
        <v>86</v>
      </c>
      <c r="BK215" s="250">
        <f>ROUND(I215*H215,2)</f>
        <v>0</v>
      </c>
      <c r="BL215" s="18" t="s">
        <v>153</v>
      </c>
      <c r="BM215" s="249" t="s">
        <v>1124</v>
      </c>
    </row>
    <row r="216" s="2" customFormat="1" ht="33" customHeight="1">
      <c r="A216" s="39"/>
      <c r="B216" s="40"/>
      <c r="C216" s="237" t="s">
        <v>8</v>
      </c>
      <c r="D216" s="237" t="s">
        <v>149</v>
      </c>
      <c r="E216" s="238" t="s">
        <v>1125</v>
      </c>
      <c r="F216" s="239" t="s">
        <v>1126</v>
      </c>
      <c r="G216" s="240" t="s">
        <v>278</v>
      </c>
      <c r="H216" s="241">
        <v>1</v>
      </c>
      <c r="I216" s="242"/>
      <c r="J216" s="243">
        <f>ROUND(I216*H216,2)</f>
        <v>0</v>
      </c>
      <c r="K216" s="244"/>
      <c r="L216" s="45"/>
      <c r="M216" s="245" t="s">
        <v>1</v>
      </c>
      <c r="N216" s="246" t="s">
        <v>43</v>
      </c>
      <c r="O216" s="92"/>
      <c r="P216" s="247">
        <f>O216*H216</f>
        <v>0</v>
      </c>
      <c r="Q216" s="247">
        <v>0</v>
      </c>
      <c r="R216" s="247">
        <f>Q216*H216</f>
        <v>0</v>
      </c>
      <c r="S216" s="247">
        <v>0</v>
      </c>
      <c r="T216" s="24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9" t="s">
        <v>153</v>
      </c>
      <c r="AT216" s="249" t="s">
        <v>149</v>
      </c>
      <c r="AU216" s="249" t="s">
        <v>88</v>
      </c>
      <c r="AY216" s="18" t="s">
        <v>146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8" t="s">
        <v>86</v>
      </c>
      <c r="BK216" s="250">
        <f>ROUND(I216*H216,2)</f>
        <v>0</v>
      </c>
      <c r="BL216" s="18" t="s">
        <v>153</v>
      </c>
      <c r="BM216" s="249" t="s">
        <v>1127</v>
      </c>
    </row>
    <row r="217" s="2" customFormat="1" ht="33" customHeight="1">
      <c r="A217" s="39"/>
      <c r="B217" s="40"/>
      <c r="C217" s="237" t="s">
        <v>229</v>
      </c>
      <c r="D217" s="237" t="s">
        <v>149</v>
      </c>
      <c r="E217" s="238" t="s">
        <v>1128</v>
      </c>
      <c r="F217" s="239" t="s">
        <v>1129</v>
      </c>
      <c r="G217" s="240" t="s">
        <v>278</v>
      </c>
      <c r="H217" s="241">
        <v>1</v>
      </c>
      <c r="I217" s="242"/>
      <c r="J217" s="243">
        <f>ROUND(I217*H217,2)</f>
        <v>0</v>
      </c>
      <c r="K217" s="244"/>
      <c r="L217" s="45"/>
      <c r="M217" s="245" t="s">
        <v>1</v>
      </c>
      <c r="N217" s="246" t="s">
        <v>43</v>
      </c>
      <c r="O217" s="92"/>
      <c r="P217" s="247">
        <f>O217*H217</f>
        <v>0</v>
      </c>
      <c r="Q217" s="247">
        <v>0</v>
      </c>
      <c r="R217" s="247">
        <f>Q217*H217</f>
        <v>0</v>
      </c>
      <c r="S217" s="247">
        <v>0</v>
      </c>
      <c r="T217" s="24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9" t="s">
        <v>153</v>
      </c>
      <c r="AT217" s="249" t="s">
        <v>149</v>
      </c>
      <c r="AU217" s="249" t="s">
        <v>88</v>
      </c>
      <c r="AY217" s="18" t="s">
        <v>146</v>
      </c>
      <c r="BE217" s="250">
        <f>IF(N217="základní",J217,0)</f>
        <v>0</v>
      </c>
      <c r="BF217" s="250">
        <f>IF(N217="snížená",J217,0)</f>
        <v>0</v>
      </c>
      <c r="BG217" s="250">
        <f>IF(N217="zákl. přenesená",J217,0)</f>
        <v>0</v>
      </c>
      <c r="BH217" s="250">
        <f>IF(N217="sníž. přenesená",J217,0)</f>
        <v>0</v>
      </c>
      <c r="BI217" s="250">
        <f>IF(N217="nulová",J217,0)</f>
        <v>0</v>
      </c>
      <c r="BJ217" s="18" t="s">
        <v>86</v>
      </c>
      <c r="BK217" s="250">
        <f>ROUND(I217*H217,2)</f>
        <v>0</v>
      </c>
      <c r="BL217" s="18" t="s">
        <v>153</v>
      </c>
      <c r="BM217" s="249" t="s">
        <v>1130</v>
      </c>
    </row>
    <row r="218" s="2" customFormat="1" ht="16.5" customHeight="1">
      <c r="A218" s="39"/>
      <c r="B218" s="40"/>
      <c r="C218" s="237" t="s">
        <v>243</v>
      </c>
      <c r="D218" s="237" t="s">
        <v>149</v>
      </c>
      <c r="E218" s="238" t="s">
        <v>860</v>
      </c>
      <c r="F218" s="239" t="s">
        <v>861</v>
      </c>
      <c r="G218" s="240" t="s">
        <v>593</v>
      </c>
      <c r="H218" s="241">
        <v>20.706</v>
      </c>
      <c r="I218" s="242"/>
      <c r="J218" s="243">
        <f>ROUND(I218*H218,2)</f>
        <v>0</v>
      </c>
      <c r="K218" s="244"/>
      <c r="L218" s="45"/>
      <c r="M218" s="245" t="s">
        <v>1</v>
      </c>
      <c r="N218" s="246" t="s">
        <v>43</v>
      </c>
      <c r="O218" s="92"/>
      <c r="P218" s="247">
        <f>O218*H218</f>
        <v>0</v>
      </c>
      <c r="Q218" s="247">
        <v>0</v>
      </c>
      <c r="R218" s="247">
        <f>Q218*H218</f>
        <v>0</v>
      </c>
      <c r="S218" s="247">
        <v>1.3999999999999999</v>
      </c>
      <c r="T218" s="248">
        <f>S218*H218</f>
        <v>28.988399999999999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9" t="s">
        <v>153</v>
      </c>
      <c r="AT218" s="249" t="s">
        <v>149</v>
      </c>
      <c r="AU218" s="249" t="s">
        <v>88</v>
      </c>
      <c r="AY218" s="18" t="s">
        <v>146</v>
      </c>
      <c r="BE218" s="250">
        <f>IF(N218="základní",J218,0)</f>
        <v>0</v>
      </c>
      <c r="BF218" s="250">
        <f>IF(N218="snížená",J218,0)</f>
        <v>0</v>
      </c>
      <c r="BG218" s="250">
        <f>IF(N218="zákl. přenesená",J218,0)</f>
        <v>0</v>
      </c>
      <c r="BH218" s="250">
        <f>IF(N218="sníž. přenesená",J218,0)</f>
        <v>0</v>
      </c>
      <c r="BI218" s="250">
        <f>IF(N218="nulová",J218,0)</f>
        <v>0</v>
      </c>
      <c r="BJ218" s="18" t="s">
        <v>86</v>
      </c>
      <c r="BK218" s="250">
        <f>ROUND(I218*H218,2)</f>
        <v>0</v>
      </c>
      <c r="BL218" s="18" t="s">
        <v>153</v>
      </c>
      <c r="BM218" s="249" t="s">
        <v>1131</v>
      </c>
    </row>
    <row r="219" s="13" customFormat="1">
      <c r="A219" s="13"/>
      <c r="B219" s="251"/>
      <c r="C219" s="252"/>
      <c r="D219" s="253" t="s">
        <v>174</v>
      </c>
      <c r="E219" s="254" t="s">
        <v>1</v>
      </c>
      <c r="F219" s="255" t="s">
        <v>1132</v>
      </c>
      <c r="G219" s="252"/>
      <c r="H219" s="256">
        <v>20.706</v>
      </c>
      <c r="I219" s="257"/>
      <c r="J219" s="252"/>
      <c r="K219" s="252"/>
      <c r="L219" s="258"/>
      <c r="M219" s="259"/>
      <c r="N219" s="260"/>
      <c r="O219" s="260"/>
      <c r="P219" s="260"/>
      <c r="Q219" s="260"/>
      <c r="R219" s="260"/>
      <c r="S219" s="260"/>
      <c r="T219" s="26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2" t="s">
        <v>174</v>
      </c>
      <c r="AU219" s="262" t="s">
        <v>88</v>
      </c>
      <c r="AV219" s="13" t="s">
        <v>88</v>
      </c>
      <c r="AW219" s="13" t="s">
        <v>34</v>
      </c>
      <c r="AX219" s="13" t="s">
        <v>86</v>
      </c>
      <c r="AY219" s="262" t="s">
        <v>146</v>
      </c>
    </row>
    <row r="220" s="2" customFormat="1" ht="21.75" customHeight="1">
      <c r="A220" s="39"/>
      <c r="B220" s="40"/>
      <c r="C220" s="237" t="s">
        <v>253</v>
      </c>
      <c r="D220" s="237" t="s">
        <v>149</v>
      </c>
      <c r="E220" s="238" t="s">
        <v>1133</v>
      </c>
      <c r="F220" s="239" t="s">
        <v>1134</v>
      </c>
      <c r="G220" s="240" t="s">
        <v>197</v>
      </c>
      <c r="H220" s="241">
        <v>50</v>
      </c>
      <c r="I220" s="242"/>
      <c r="J220" s="243">
        <f>ROUND(I220*H220,2)</f>
        <v>0</v>
      </c>
      <c r="K220" s="244"/>
      <c r="L220" s="45"/>
      <c r="M220" s="245" t="s">
        <v>1</v>
      </c>
      <c r="N220" s="246" t="s">
        <v>43</v>
      </c>
      <c r="O220" s="92"/>
      <c r="P220" s="247">
        <f>O220*H220</f>
        <v>0</v>
      </c>
      <c r="Q220" s="247">
        <v>0</v>
      </c>
      <c r="R220" s="247">
        <f>Q220*H220</f>
        <v>0</v>
      </c>
      <c r="S220" s="247">
        <v>0.0060000000000000001</v>
      </c>
      <c r="T220" s="248">
        <f>S220*H220</f>
        <v>0.29999999999999999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9" t="s">
        <v>153</v>
      </c>
      <c r="AT220" s="249" t="s">
        <v>149</v>
      </c>
      <c r="AU220" s="249" t="s">
        <v>88</v>
      </c>
      <c r="AY220" s="18" t="s">
        <v>146</v>
      </c>
      <c r="BE220" s="250">
        <f>IF(N220="základní",J220,0)</f>
        <v>0</v>
      </c>
      <c r="BF220" s="250">
        <f>IF(N220="snížená",J220,0)</f>
        <v>0</v>
      </c>
      <c r="BG220" s="250">
        <f>IF(N220="zákl. přenesená",J220,0)</f>
        <v>0</v>
      </c>
      <c r="BH220" s="250">
        <f>IF(N220="sníž. přenesená",J220,0)</f>
        <v>0</v>
      </c>
      <c r="BI220" s="250">
        <f>IF(N220="nulová",J220,0)</f>
        <v>0</v>
      </c>
      <c r="BJ220" s="18" t="s">
        <v>86</v>
      </c>
      <c r="BK220" s="250">
        <f>ROUND(I220*H220,2)</f>
        <v>0</v>
      </c>
      <c r="BL220" s="18" t="s">
        <v>153</v>
      </c>
      <c r="BM220" s="249" t="s">
        <v>1135</v>
      </c>
    </row>
    <row r="221" s="2" customFormat="1" ht="21.75" customHeight="1">
      <c r="A221" s="39"/>
      <c r="B221" s="40"/>
      <c r="C221" s="237" t="s">
        <v>257</v>
      </c>
      <c r="D221" s="237" t="s">
        <v>149</v>
      </c>
      <c r="E221" s="238" t="s">
        <v>1136</v>
      </c>
      <c r="F221" s="239" t="s">
        <v>1137</v>
      </c>
      <c r="G221" s="240" t="s">
        <v>197</v>
      </c>
      <c r="H221" s="241">
        <v>40</v>
      </c>
      <c r="I221" s="242"/>
      <c r="J221" s="243">
        <f>ROUND(I221*H221,2)</f>
        <v>0</v>
      </c>
      <c r="K221" s="244"/>
      <c r="L221" s="45"/>
      <c r="M221" s="245" t="s">
        <v>1</v>
      </c>
      <c r="N221" s="246" t="s">
        <v>43</v>
      </c>
      <c r="O221" s="92"/>
      <c r="P221" s="247">
        <f>O221*H221</f>
        <v>0</v>
      </c>
      <c r="Q221" s="247">
        <v>0</v>
      </c>
      <c r="R221" s="247">
        <f>Q221*H221</f>
        <v>0</v>
      </c>
      <c r="S221" s="247">
        <v>0.017999999999999999</v>
      </c>
      <c r="T221" s="248">
        <f>S221*H221</f>
        <v>0.71999999999999997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9" t="s">
        <v>153</v>
      </c>
      <c r="AT221" s="249" t="s">
        <v>149</v>
      </c>
      <c r="AU221" s="249" t="s">
        <v>88</v>
      </c>
      <c r="AY221" s="18" t="s">
        <v>146</v>
      </c>
      <c r="BE221" s="250">
        <f>IF(N221="základní",J221,0)</f>
        <v>0</v>
      </c>
      <c r="BF221" s="250">
        <f>IF(N221="snížená",J221,0)</f>
        <v>0</v>
      </c>
      <c r="BG221" s="250">
        <f>IF(N221="zákl. přenesená",J221,0)</f>
        <v>0</v>
      </c>
      <c r="BH221" s="250">
        <f>IF(N221="sníž. přenesená",J221,0)</f>
        <v>0</v>
      </c>
      <c r="BI221" s="250">
        <f>IF(N221="nulová",J221,0)</f>
        <v>0</v>
      </c>
      <c r="BJ221" s="18" t="s">
        <v>86</v>
      </c>
      <c r="BK221" s="250">
        <f>ROUND(I221*H221,2)</f>
        <v>0</v>
      </c>
      <c r="BL221" s="18" t="s">
        <v>153</v>
      </c>
      <c r="BM221" s="249" t="s">
        <v>1138</v>
      </c>
    </row>
    <row r="222" s="2" customFormat="1" ht="21.75" customHeight="1">
      <c r="A222" s="39"/>
      <c r="B222" s="40"/>
      <c r="C222" s="237" t="s">
        <v>262</v>
      </c>
      <c r="D222" s="237" t="s">
        <v>149</v>
      </c>
      <c r="E222" s="238" t="s">
        <v>864</v>
      </c>
      <c r="F222" s="239" t="s">
        <v>1139</v>
      </c>
      <c r="G222" s="240" t="s">
        <v>162</v>
      </c>
      <c r="H222" s="241">
        <v>156.40000000000001</v>
      </c>
      <c r="I222" s="242"/>
      <c r="J222" s="243">
        <f>ROUND(I222*H222,2)</f>
        <v>0</v>
      </c>
      <c r="K222" s="244"/>
      <c r="L222" s="45"/>
      <c r="M222" s="245" t="s">
        <v>1</v>
      </c>
      <c r="N222" s="246" t="s">
        <v>43</v>
      </c>
      <c r="O222" s="92"/>
      <c r="P222" s="247">
        <f>O222*H222</f>
        <v>0</v>
      </c>
      <c r="Q222" s="247">
        <v>0</v>
      </c>
      <c r="R222" s="247">
        <f>Q222*H222</f>
        <v>0</v>
      </c>
      <c r="S222" s="247">
        <v>0.02</v>
      </c>
      <c r="T222" s="248">
        <f>S222*H222</f>
        <v>3.1280000000000001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9" t="s">
        <v>153</v>
      </c>
      <c r="AT222" s="249" t="s">
        <v>149</v>
      </c>
      <c r="AU222" s="249" t="s">
        <v>88</v>
      </c>
      <c r="AY222" s="18" t="s">
        <v>146</v>
      </c>
      <c r="BE222" s="250">
        <f>IF(N222="základní",J222,0)</f>
        <v>0</v>
      </c>
      <c r="BF222" s="250">
        <f>IF(N222="snížená",J222,0)</f>
        <v>0</v>
      </c>
      <c r="BG222" s="250">
        <f>IF(N222="zákl. přenesená",J222,0)</f>
        <v>0</v>
      </c>
      <c r="BH222" s="250">
        <f>IF(N222="sníž. přenesená",J222,0)</f>
        <v>0</v>
      </c>
      <c r="BI222" s="250">
        <f>IF(N222="nulová",J222,0)</f>
        <v>0</v>
      </c>
      <c r="BJ222" s="18" t="s">
        <v>86</v>
      </c>
      <c r="BK222" s="250">
        <f>ROUND(I222*H222,2)</f>
        <v>0</v>
      </c>
      <c r="BL222" s="18" t="s">
        <v>153</v>
      </c>
      <c r="BM222" s="249" t="s">
        <v>1140</v>
      </c>
    </row>
    <row r="223" s="2" customFormat="1" ht="21.75" customHeight="1">
      <c r="A223" s="39"/>
      <c r="B223" s="40"/>
      <c r="C223" s="237" t="s">
        <v>7</v>
      </c>
      <c r="D223" s="237" t="s">
        <v>149</v>
      </c>
      <c r="E223" s="238" t="s">
        <v>867</v>
      </c>
      <c r="F223" s="239" t="s">
        <v>868</v>
      </c>
      <c r="G223" s="240" t="s">
        <v>162</v>
      </c>
      <c r="H223" s="241">
        <v>87.799999999999997</v>
      </c>
      <c r="I223" s="242"/>
      <c r="J223" s="243">
        <f>ROUND(I223*H223,2)</f>
        <v>0</v>
      </c>
      <c r="K223" s="244"/>
      <c r="L223" s="45"/>
      <c r="M223" s="245" t="s">
        <v>1</v>
      </c>
      <c r="N223" s="246" t="s">
        <v>43</v>
      </c>
      <c r="O223" s="92"/>
      <c r="P223" s="247">
        <f>O223*H223</f>
        <v>0</v>
      </c>
      <c r="Q223" s="247">
        <v>0</v>
      </c>
      <c r="R223" s="247">
        <f>Q223*H223</f>
        <v>0</v>
      </c>
      <c r="S223" s="247">
        <v>0.045999999999999999</v>
      </c>
      <c r="T223" s="248">
        <f>S223*H223</f>
        <v>4.0388000000000002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9" t="s">
        <v>153</v>
      </c>
      <c r="AT223" s="249" t="s">
        <v>149</v>
      </c>
      <c r="AU223" s="249" t="s">
        <v>88</v>
      </c>
      <c r="AY223" s="18" t="s">
        <v>146</v>
      </c>
      <c r="BE223" s="250">
        <f>IF(N223="základní",J223,0)</f>
        <v>0</v>
      </c>
      <c r="BF223" s="250">
        <f>IF(N223="snížená",J223,0)</f>
        <v>0</v>
      </c>
      <c r="BG223" s="250">
        <f>IF(N223="zákl. přenesená",J223,0)</f>
        <v>0</v>
      </c>
      <c r="BH223" s="250">
        <f>IF(N223="sníž. přenesená",J223,0)</f>
        <v>0</v>
      </c>
      <c r="BI223" s="250">
        <f>IF(N223="nulová",J223,0)</f>
        <v>0</v>
      </c>
      <c r="BJ223" s="18" t="s">
        <v>86</v>
      </c>
      <c r="BK223" s="250">
        <f>ROUND(I223*H223,2)</f>
        <v>0</v>
      </c>
      <c r="BL223" s="18" t="s">
        <v>153</v>
      </c>
      <c r="BM223" s="249" t="s">
        <v>1141</v>
      </c>
    </row>
    <row r="224" s="15" customFormat="1">
      <c r="A224" s="15"/>
      <c r="B224" s="274"/>
      <c r="C224" s="275"/>
      <c r="D224" s="253" t="s">
        <v>174</v>
      </c>
      <c r="E224" s="276" t="s">
        <v>1</v>
      </c>
      <c r="F224" s="277" t="s">
        <v>1074</v>
      </c>
      <c r="G224" s="275"/>
      <c r="H224" s="276" t="s">
        <v>1</v>
      </c>
      <c r="I224" s="278"/>
      <c r="J224" s="275"/>
      <c r="K224" s="275"/>
      <c r="L224" s="279"/>
      <c r="M224" s="280"/>
      <c r="N224" s="281"/>
      <c r="O224" s="281"/>
      <c r="P224" s="281"/>
      <c r="Q224" s="281"/>
      <c r="R224" s="281"/>
      <c r="S224" s="281"/>
      <c r="T224" s="28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3" t="s">
        <v>174</v>
      </c>
      <c r="AU224" s="283" t="s">
        <v>88</v>
      </c>
      <c r="AV224" s="15" t="s">
        <v>86</v>
      </c>
      <c r="AW224" s="15" t="s">
        <v>34</v>
      </c>
      <c r="AX224" s="15" t="s">
        <v>78</v>
      </c>
      <c r="AY224" s="283" t="s">
        <v>146</v>
      </c>
    </row>
    <row r="225" s="13" customFormat="1">
      <c r="A225" s="13"/>
      <c r="B225" s="251"/>
      <c r="C225" s="252"/>
      <c r="D225" s="253" t="s">
        <v>174</v>
      </c>
      <c r="E225" s="254" t="s">
        <v>1</v>
      </c>
      <c r="F225" s="255" t="s">
        <v>1092</v>
      </c>
      <c r="G225" s="252"/>
      <c r="H225" s="256">
        <v>19.399999999999999</v>
      </c>
      <c r="I225" s="257"/>
      <c r="J225" s="252"/>
      <c r="K225" s="252"/>
      <c r="L225" s="258"/>
      <c r="M225" s="259"/>
      <c r="N225" s="260"/>
      <c r="O225" s="260"/>
      <c r="P225" s="260"/>
      <c r="Q225" s="260"/>
      <c r="R225" s="260"/>
      <c r="S225" s="260"/>
      <c r="T225" s="26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2" t="s">
        <v>174</v>
      </c>
      <c r="AU225" s="262" t="s">
        <v>88</v>
      </c>
      <c r="AV225" s="13" t="s">
        <v>88</v>
      </c>
      <c r="AW225" s="13" t="s">
        <v>34</v>
      </c>
      <c r="AX225" s="13" t="s">
        <v>78</v>
      </c>
      <c r="AY225" s="262" t="s">
        <v>146</v>
      </c>
    </row>
    <row r="226" s="15" customFormat="1">
      <c r="A226" s="15"/>
      <c r="B226" s="274"/>
      <c r="C226" s="275"/>
      <c r="D226" s="253" t="s">
        <v>174</v>
      </c>
      <c r="E226" s="276" t="s">
        <v>1</v>
      </c>
      <c r="F226" s="277" t="s">
        <v>1076</v>
      </c>
      <c r="G226" s="275"/>
      <c r="H226" s="276" t="s">
        <v>1</v>
      </c>
      <c r="I226" s="278"/>
      <c r="J226" s="275"/>
      <c r="K226" s="275"/>
      <c r="L226" s="279"/>
      <c r="M226" s="280"/>
      <c r="N226" s="281"/>
      <c r="O226" s="281"/>
      <c r="P226" s="281"/>
      <c r="Q226" s="281"/>
      <c r="R226" s="281"/>
      <c r="S226" s="281"/>
      <c r="T226" s="28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3" t="s">
        <v>174</v>
      </c>
      <c r="AU226" s="283" t="s">
        <v>88</v>
      </c>
      <c r="AV226" s="15" t="s">
        <v>86</v>
      </c>
      <c r="AW226" s="15" t="s">
        <v>34</v>
      </c>
      <c r="AX226" s="15" t="s">
        <v>78</v>
      </c>
      <c r="AY226" s="283" t="s">
        <v>146</v>
      </c>
    </row>
    <row r="227" s="13" customFormat="1">
      <c r="A227" s="13"/>
      <c r="B227" s="251"/>
      <c r="C227" s="252"/>
      <c r="D227" s="253" t="s">
        <v>174</v>
      </c>
      <c r="E227" s="254" t="s">
        <v>1</v>
      </c>
      <c r="F227" s="255" t="s">
        <v>1093</v>
      </c>
      <c r="G227" s="252"/>
      <c r="H227" s="256">
        <v>14.800000000000001</v>
      </c>
      <c r="I227" s="257"/>
      <c r="J227" s="252"/>
      <c r="K227" s="252"/>
      <c r="L227" s="258"/>
      <c r="M227" s="259"/>
      <c r="N227" s="260"/>
      <c r="O227" s="260"/>
      <c r="P227" s="260"/>
      <c r="Q227" s="260"/>
      <c r="R227" s="260"/>
      <c r="S227" s="260"/>
      <c r="T227" s="26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2" t="s">
        <v>174</v>
      </c>
      <c r="AU227" s="262" t="s">
        <v>88</v>
      </c>
      <c r="AV227" s="13" t="s">
        <v>88</v>
      </c>
      <c r="AW227" s="13" t="s">
        <v>34</v>
      </c>
      <c r="AX227" s="13" t="s">
        <v>78</v>
      </c>
      <c r="AY227" s="262" t="s">
        <v>146</v>
      </c>
    </row>
    <row r="228" s="15" customFormat="1">
      <c r="A228" s="15"/>
      <c r="B228" s="274"/>
      <c r="C228" s="275"/>
      <c r="D228" s="253" t="s">
        <v>174</v>
      </c>
      <c r="E228" s="276" t="s">
        <v>1</v>
      </c>
      <c r="F228" s="277" t="s">
        <v>1078</v>
      </c>
      <c r="G228" s="275"/>
      <c r="H228" s="276" t="s">
        <v>1</v>
      </c>
      <c r="I228" s="278"/>
      <c r="J228" s="275"/>
      <c r="K228" s="275"/>
      <c r="L228" s="279"/>
      <c r="M228" s="280"/>
      <c r="N228" s="281"/>
      <c r="O228" s="281"/>
      <c r="P228" s="281"/>
      <c r="Q228" s="281"/>
      <c r="R228" s="281"/>
      <c r="S228" s="281"/>
      <c r="T228" s="282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83" t="s">
        <v>174</v>
      </c>
      <c r="AU228" s="283" t="s">
        <v>88</v>
      </c>
      <c r="AV228" s="15" t="s">
        <v>86</v>
      </c>
      <c r="AW228" s="15" t="s">
        <v>34</v>
      </c>
      <c r="AX228" s="15" t="s">
        <v>78</v>
      </c>
      <c r="AY228" s="283" t="s">
        <v>146</v>
      </c>
    </row>
    <row r="229" s="13" customFormat="1">
      <c r="A229" s="13"/>
      <c r="B229" s="251"/>
      <c r="C229" s="252"/>
      <c r="D229" s="253" t="s">
        <v>174</v>
      </c>
      <c r="E229" s="254" t="s">
        <v>1</v>
      </c>
      <c r="F229" s="255" t="s">
        <v>1094</v>
      </c>
      <c r="G229" s="252"/>
      <c r="H229" s="256">
        <v>15.4</v>
      </c>
      <c r="I229" s="257"/>
      <c r="J229" s="252"/>
      <c r="K229" s="252"/>
      <c r="L229" s="258"/>
      <c r="M229" s="259"/>
      <c r="N229" s="260"/>
      <c r="O229" s="260"/>
      <c r="P229" s="260"/>
      <c r="Q229" s="260"/>
      <c r="R229" s="260"/>
      <c r="S229" s="260"/>
      <c r="T229" s="26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2" t="s">
        <v>174</v>
      </c>
      <c r="AU229" s="262" t="s">
        <v>88</v>
      </c>
      <c r="AV229" s="13" t="s">
        <v>88</v>
      </c>
      <c r="AW229" s="13" t="s">
        <v>34</v>
      </c>
      <c r="AX229" s="13" t="s">
        <v>78</v>
      </c>
      <c r="AY229" s="262" t="s">
        <v>146</v>
      </c>
    </row>
    <row r="230" s="15" customFormat="1">
      <c r="A230" s="15"/>
      <c r="B230" s="274"/>
      <c r="C230" s="275"/>
      <c r="D230" s="253" t="s">
        <v>174</v>
      </c>
      <c r="E230" s="276" t="s">
        <v>1</v>
      </c>
      <c r="F230" s="277" t="s">
        <v>1080</v>
      </c>
      <c r="G230" s="275"/>
      <c r="H230" s="276" t="s">
        <v>1</v>
      </c>
      <c r="I230" s="278"/>
      <c r="J230" s="275"/>
      <c r="K230" s="275"/>
      <c r="L230" s="279"/>
      <c r="M230" s="280"/>
      <c r="N230" s="281"/>
      <c r="O230" s="281"/>
      <c r="P230" s="281"/>
      <c r="Q230" s="281"/>
      <c r="R230" s="281"/>
      <c r="S230" s="281"/>
      <c r="T230" s="282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3" t="s">
        <v>174</v>
      </c>
      <c r="AU230" s="283" t="s">
        <v>88</v>
      </c>
      <c r="AV230" s="15" t="s">
        <v>86</v>
      </c>
      <c r="AW230" s="15" t="s">
        <v>34</v>
      </c>
      <c r="AX230" s="15" t="s">
        <v>78</v>
      </c>
      <c r="AY230" s="283" t="s">
        <v>146</v>
      </c>
    </row>
    <row r="231" s="13" customFormat="1">
      <c r="A231" s="13"/>
      <c r="B231" s="251"/>
      <c r="C231" s="252"/>
      <c r="D231" s="253" t="s">
        <v>174</v>
      </c>
      <c r="E231" s="254" t="s">
        <v>1</v>
      </c>
      <c r="F231" s="255" t="s">
        <v>1095</v>
      </c>
      <c r="G231" s="252"/>
      <c r="H231" s="256">
        <v>16.800000000000001</v>
      </c>
      <c r="I231" s="257"/>
      <c r="J231" s="252"/>
      <c r="K231" s="252"/>
      <c r="L231" s="258"/>
      <c r="M231" s="259"/>
      <c r="N231" s="260"/>
      <c r="O231" s="260"/>
      <c r="P231" s="260"/>
      <c r="Q231" s="260"/>
      <c r="R231" s="260"/>
      <c r="S231" s="260"/>
      <c r="T231" s="26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2" t="s">
        <v>174</v>
      </c>
      <c r="AU231" s="262" t="s">
        <v>88</v>
      </c>
      <c r="AV231" s="13" t="s">
        <v>88</v>
      </c>
      <c r="AW231" s="13" t="s">
        <v>34</v>
      </c>
      <c r="AX231" s="13" t="s">
        <v>78</v>
      </c>
      <c r="AY231" s="262" t="s">
        <v>146</v>
      </c>
    </row>
    <row r="232" s="15" customFormat="1">
      <c r="A232" s="15"/>
      <c r="B232" s="274"/>
      <c r="C232" s="275"/>
      <c r="D232" s="253" t="s">
        <v>174</v>
      </c>
      <c r="E232" s="276" t="s">
        <v>1</v>
      </c>
      <c r="F232" s="277" t="s">
        <v>1082</v>
      </c>
      <c r="G232" s="275"/>
      <c r="H232" s="276" t="s">
        <v>1</v>
      </c>
      <c r="I232" s="278"/>
      <c r="J232" s="275"/>
      <c r="K232" s="275"/>
      <c r="L232" s="279"/>
      <c r="M232" s="280"/>
      <c r="N232" s="281"/>
      <c r="O232" s="281"/>
      <c r="P232" s="281"/>
      <c r="Q232" s="281"/>
      <c r="R232" s="281"/>
      <c r="S232" s="281"/>
      <c r="T232" s="282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83" t="s">
        <v>174</v>
      </c>
      <c r="AU232" s="283" t="s">
        <v>88</v>
      </c>
      <c r="AV232" s="15" t="s">
        <v>86</v>
      </c>
      <c r="AW232" s="15" t="s">
        <v>34</v>
      </c>
      <c r="AX232" s="15" t="s">
        <v>78</v>
      </c>
      <c r="AY232" s="283" t="s">
        <v>146</v>
      </c>
    </row>
    <row r="233" s="13" customFormat="1">
      <c r="A233" s="13"/>
      <c r="B233" s="251"/>
      <c r="C233" s="252"/>
      <c r="D233" s="253" t="s">
        <v>174</v>
      </c>
      <c r="E233" s="254" t="s">
        <v>1</v>
      </c>
      <c r="F233" s="255" t="s">
        <v>1096</v>
      </c>
      <c r="G233" s="252"/>
      <c r="H233" s="256">
        <v>8.5999999999999996</v>
      </c>
      <c r="I233" s="257"/>
      <c r="J233" s="252"/>
      <c r="K233" s="252"/>
      <c r="L233" s="258"/>
      <c r="M233" s="259"/>
      <c r="N233" s="260"/>
      <c r="O233" s="260"/>
      <c r="P233" s="260"/>
      <c r="Q233" s="260"/>
      <c r="R233" s="260"/>
      <c r="S233" s="260"/>
      <c r="T233" s="26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2" t="s">
        <v>174</v>
      </c>
      <c r="AU233" s="262" t="s">
        <v>88</v>
      </c>
      <c r="AV233" s="13" t="s">
        <v>88</v>
      </c>
      <c r="AW233" s="13" t="s">
        <v>34</v>
      </c>
      <c r="AX233" s="13" t="s">
        <v>78</v>
      </c>
      <c r="AY233" s="262" t="s">
        <v>146</v>
      </c>
    </row>
    <row r="234" s="15" customFormat="1">
      <c r="A234" s="15"/>
      <c r="B234" s="274"/>
      <c r="C234" s="275"/>
      <c r="D234" s="253" t="s">
        <v>174</v>
      </c>
      <c r="E234" s="276" t="s">
        <v>1</v>
      </c>
      <c r="F234" s="277" t="s">
        <v>1084</v>
      </c>
      <c r="G234" s="275"/>
      <c r="H234" s="276" t="s">
        <v>1</v>
      </c>
      <c r="I234" s="278"/>
      <c r="J234" s="275"/>
      <c r="K234" s="275"/>
      <c r="L234" s="279"/>
      <c r="M234" s="280"/>
      <c r="N234" s="281"/>
      <c r="O234" s="281"/>
      <c r="P234" s="281"/>
      <c r="Q234" s="281"/>
      <c r="R234" s="281"/>
      <c r="S234" s="281"/>
      <c r="T234" s="28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83" t="s">
        <v>174</v>
      </c>
      <c r="AU234" s="283" t="s">
        <v>88</v>
      </c>
      <c r="AV234" s="15" t="s">
        <v>86</v>
      </c>
      <c r="AW234" s="15" t="s">
        <v>34</v>
      </c>
      <c r="AX234" s="15" t="s">
        <v>78</v>
      </c>
      <c r="AY234" s="283" t="s">
        <v>146</v>
      </c>
    </row>
    <row r="235" s="13" customFormat="1">
      <c r="A235" s="13"/>
      <c r="B235" s="251"/>
      <c r="C235" s="252"/>
      <c r="D235" s="253" t="s">
        <v>174</v>
      </c>
      <c r="E235" s="254" t="s">
        <v>1</v>
      </c>
      <c r="F235" s="255" t="s">
        <v>1097</v>
      </c>
      <c r="G235" s="252"/>
      <c r="H235" s="256">
        <v>12.800000000000001</v>
      </c>
      <c r="I235" s="257"/>
      <c r="J235" s="252"/>
      <c r="K235" s="252"/>
      <c r="L235" s="258"/>
      <c r="M235" s="259"/>
      <c r="N235" s="260"/>
      <c r="O235" s="260"/>
      <c r="P235" s="260"/>
      <c r="Q235" s="260"/>
      <c r="R235" s="260"/>
      <c r="S235" s="260"/>
      <c r="T235" s="26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2" t="s">
        <v>174</v>
      </c>
      <c r="AU235" s="262" t="s">
        <v>88</v>
      </c>
      <c r="AV235" s="13" t="s">
        <v>88</v>
      </c>
      <c r="AW235" s="13" t="s">
        <v>34</v>
      </c>
      <c r="AX235" s="13" t="s">
        <v>78</v>
      </c>
      <c r="AY235" s="262" t="s">
        <v>146</v>
      </c>
    </row>
    <row r="236" s="14" customFormat="1">
      <c r="A236" s="14"/>
      <c r="B236" s="263"/>
      <c r="C236" s="264"/>
      <c r="D236" s="253" t="s">
        <v>174</v>
      </c>
      <c r="E236" s="265" t="s">
        <v>1</v>
      </c>
      <c r="F236" s="266" t="s">
        <v>201</v>
      </c>
      <c r="G236" s="264"/>
      <c r="H236" s="267">
        <v>87.799999999999997</v>
      </c>
      <c r="I236" s="268"/>
      <c r="J236" s="264"/>
      <c r="K236" s="264"/>
      <c r="L236" s="269"/>
      <c r="M236" s="270"/>
      <c r="N236" s="271"/>
      <c r="O236" s="271"/>
      <c r="P236" s="271"/>
      <c r="Q236" s="271"/>
      <c r="R236" s="271"/>
      <c r="S236" s="271"/>
      <c r="T236" s="27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3" t="s">
        <v>174</v>
      </c>
      <c r="AU236" s="273" t="s">
        <v>88</v>
      </c>
      <c r="AV236" s="14" t="s">
        <v>153</v>
      </c>
      <c r="AW236" s="14" t="s">
        <v>34</v>
      </c>
      <c r="AX236" s="14" t="s">
        <v>86</v>
      </c>
      <c r="AY236" s="273" t="s">
        <v>146</v>
      </c>
    </row>
    <row r="237" s="12" customFormat="1" ht="22.8" customHeight="1">
      <c r="A237" s="12"/>
      <c r="B237" s="221"/>
      <c r="C237" s="222"/>
      <c r="D237" s="223" t="s">
        <v>77</v>
      </c>
      <c r="E237" s="235" t="s">
        <v>335</v>
      </c>
      <c r="F237" s="235" t="s">
        <v>336</v>
      </c>
      <c r="G237" s="222"/>
      <c r="H237" s="222"/>
      <c r="I237" s="225"/>
      <c r="J237" s="236">
        <f>BK237</f>
        <v>0</v>
      </c>
      <c r="K237" s="222"/>
      <c r="L237" s="227"/>
      <c r="M237" s="228"/>
      <c r="N237" s="229"/>
      <c r="O237" s="229"/>
      <c r="P237" s="230">
        <f>SUM(P238:P250)</f>
        <v>0</v>
      </c>
      <c r="Q237" s="229"/>
      <c r="R237" s="230">
        <f>SUM(R238:R250)</f>
        <v>0</v>
      </c>
      <c r="S237" s="229"/>
      <c r="T237" s="231">
        <f>SUM(T238:T250)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32" t="s">
        <v>86</v>
      </c>
      <c r="AT237" s="233" t="s">
        <v>77</v>
      </c>
      <c r="AU237" s="233" t="s">
        <v>86</v>
      </c>
      <c r="AY237" s="232" t="s">
        <v>146</v>
      </c>
      <c r="BK237" s="234">
        <f>SUM(BK238:BK250)</f>
        <v>0</v>
      </c>
    </row>
    <row r="238" s="2" customFormat="1" ht="21.75" customHeight="1">
      <c r="A238" s="39"/>
      <c r="B238" s="40"/>
      <c r="C238" s="237" t="s">
        <v>269</v>
      </c>
      <c r="D238" s="237" t="s">
        <v>149</v>
      </c>
      <c r="E238" s="238" t="s">
        <v>1142</v>
      </c>
      <c r="F238" s="239" t="s">
        <v>1143</v>
      </c>
      <c r="G238" s="240" t="s">
        <v>340</v>
      </c>
      <c r="H238" s="241">
        <v>43.957000000000001</v>
      </c>
      <c r="I238" s="242"/>
      <c r="J238" s="243">
        <f>ROUND(I238*H238,2)</f>
        <v>0</v>
      </c>
      <c r="K238" s="244"/>
      <c r="L238" s="45"/>
      <c r="M238" s="245" t="s">
        <v>1</v>
      </c>
      <c r="N238" s="246" t="s">
        <v>43</v>
      </c>
      <c r="O238" s="92"/>
      <c r="P238" s="247">
        <f>O238*H238</f>
        <v>0</v>
      </c>
      <c r="Q238" s="247">
        <v>0</v>
      </c>
      <c r="R238" s="247">
        <f>Q238*H238</f>
        <v>0</v>
      </c>
      <c r="S238" s="247">
        <v>0</v>
      </c>
      <c r="T238" s="24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9" t="s">
        <v>153</v>
      </c>
      <c r="AT238" s="249" t="s">
        <v>149</v>
      </c>
      <c r="AU238" s="249" t="s">
        <v>88</v>
      </c>
      <c r="AY238" s="18" t="s">
        <v>146</v>
      </c>
      <c r="BE238" s="250">
        <f>IF(N238="základní",J238,0)</f>
        <v>0</v>
      </c>
      <c r="BF238" s="250">
        <f>IF(N238="snížená",J238,0)</f>
        <v>0</v>
      </c>
      <c r="BG238" s="250">
        <f>IF(N238="zákl. přenesená",J238,0)</f>
        <v>0</v>
      </c>
      <c r="BH238" s="250">
        <f>IF(N238="sníž. přenesená",J238,0)</f>
        <v>0</v>
      </c>
      <c r="BI238" s="250">
        <f>IF(N238="nulová",J238,0)</f>
        <v>0</v>
      </c>
      <c r="BJ238" s="18" t="s">
        <v>86</v>
      </c>
      <c r="BK238" s="250">
        <f>ROUND(I238*H238,2)</f>
        <v>0</v>
      </c>
      <c r="BL238" s="18" t="s">
        <v>153</v>
      </c>
      <c r="BM238" s="249" t="s">
        <v>1144</v>
      </c>
    </row>
    <row r="239" s="2" customFormat="1" ht="21.75" customHeight="1">
      <c r="A239" s="39"/>
      <c r="B239" s="40"/>
      <c r="C239" s="237" t="s">
        <v>275</v>
      </c>
      <c r="D239" s="237" t="s">
        <v>149</v>
      </c>
      <c r="E239" s="238" t="s">
        <v>347</v>
      </c>
      <c r="F239" s="239" t="s">
        <v>1145</v>
      </c>
      <c r="G239" s="240" t="s">
        <v>340</v>
      </c>
      <c r="H239" s="241">
        <v>43.957000000000001</v>
      </c>
      <c r="I239" s="242"/>
      <c r="J239" s="243">
        <f>ROUND(I239*H239,2)</f>
        <v>0</v>
      </c>
      <c r="K239" s="244"/>
      <c r="L239" s="45"/>
      <c r="M239" s="245" t="s">
        <v>1</v>
      </c>
      <c r="N239" s="246" t="s">
        <v>43</v>
      </c>
      <c r="O239" s="92"/>
      <c r="P239" s="247">
        <f>O239*H239</f>
        <v>0</v>
      </c>
      <c r="Q239" s="247">
        <v>0</v>
      </c>
      <c r="R239" s="247">
        <f>Q239*H239</f>
        <v>0</v>
      </c>
      <c r="S239" s="247">
        <v>0</v>
      </c>
      <c r="T239" s="24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9" t="s">
        <v>153</v>
      </c>
      <c r="AT239" s="249" t="s">
        <v>149</v>
      </c>
      <c r="AU239" s="249" t="s">
        <v>88</v>
      </c>
      <c r="AY239" s="18" t="s">
        <v>146</v>
      </c>
      <c r="BE239" s="250">
        <f>IF(N239="základní",J239,0)</f>
        <v>0</v>
      </c>
      <c r="BF239" s="250">
        <f>IF(N239="snížená",J239,0)</f>
        <v>0</v>
      </c>
      <c r="BG239" s="250">
        <f>IF(N239="zákl. přenesená",J239,0)</f>
        <v>0</v>
      </c>
      <c r="BH239" s="250">
        <f>IF(N239="sníž. přenesená",J239,0)</f>
        <v>0</v>
      </c>
      <c r="BI239" s="250">
        <f>IF(N239="nulová",J239,0)</f>
        <v>0</v>
      </c>
      <c r="BJ239" s="18" t="s">
        <v>86</v>
      </c>
      <c r="BK239" s="250">
        <f>ROUND(I239*H239,2)</f>
        <v>0</v>
      </c>
      <c r="BL239" s="18" t="s">
        <v>153</v>
      </c>
      <c r="BM239" s="249" t="s">
        <v>1146</v>
      </c>
    </row>
    <row r="240" s="2" customFormat="1" ht="21.75" customHeight="1">
      <c r="A240" s="39"/>
      <c r="B240" s="40"/>
      <c r="C240" s="237" t="s">
        <v>280</v>
      </c>
      <c r="D240" s="237" t="s">
        <v>149</v>
      </c>
      <c r="E240" s="238" t="s">
        <v>351</v>
      </c>
      <c r="F240" s="239" t="s">
        <v>352</v>
      </c>
      <c r="G240" s="240" t="s">
        <v>340</v>
      </c>
      <c r="H240" s="241">
        <v>835.18299999999999</v>
      </c>
      <c r="I240" s="242"/>
      <c r="J240" s="243">
        <f>ROUND(I240*H240,2)</f>
        <v>0</v>
      </c>
      <c r="K240" s="244"/>
      <c r="L240" s="45"/>
      <c r="M240" s="245" t="s">
        <v>1</v>
      </c>
      <c r="N240" s="246" t="s">
        <v>43</v>
      </c>
      <c r="O240" s="92"/>
      <c r="P240" s="247">
        <f>O240*H240</f>
        <v>0</v>
      </c>
      <c r="Q240" s="247">
        <v>0</v>
      </c>
      <c r="R240" s="247">
        <f>Q240*H240</f>
        <v>0</v>
      </c>
      <c r="S240" s="247">
        <v>0</v>
      </c>
      <c r="T240" s="24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9" t="s">
        <v>153</v>
      </c>
      <c r="AT240" s="249" t="s">
        <v>149</v>
      </c>
      <c r="AU240" s="249" t="s">
        <v>88</v>
      </c>
      <c r="AY240" s="18" t="s">
        <v>146</v>
      </c>
      <c r="BE240" s="250">
        <f>IF(N240="základní",J240,0)</f>
        <v>0</v>
      </c>
      <c r="BF240" s="250">
        <f>IF(N240="snížená",J240,0)</f>
        <v>0</v>
      </c>
      <c r="BG240" s="250">
        <f>IF(N240="zákl. přenesená",J240,0)</f>
        <v>0</v>
      </c>
      <c r="BH240" s="250">
        <f>IF(N240="sníž. přenesená",J240,0)</f>
        <v>0</v>
      </c>
      <c r="BI240" s="250">
        <f>IF(N240="nulová",J240,0)</f>
        <v>0</v>
      </c>
      <c r="BJ240" s="18" t="s">
        <v>86</v>
      </c>
      <c r="BK240" s="250">
        <f>ROUND(I240*H240,2)</f>
        <v>0</v>
      </c>
      <c r="BL240" s="18" t="s">
        <v>153</v>
      </c>
      <c r="BM240" s="249" t="s">
        <v>1147</v>
      </c>
    </row>
    <row r="241" s="13" customFormat="1">
      <c r="A241" s="13"/>
      <c r="B241" s="251"/>
      <c r="C241" s="252"/>
      <c r="D241" s="253" t="s">
        <v>174</v>
      </c>
      <c r="E241" s="252"/>
      <c r="F241" s="255" t="s">
        <v>1148</v>
      </c>
      <c r="G241" s="252"/>
      <c r="H241" s="256">
        <v>835.18299999999999</v>
      </c>
      <c r="I241" s="257"/>
      <c r="J241" s="252"/>
      <c r="K241" s="252"/>
      <c r="L241" s="258"/>
      <c r="M241" s="259"/>
      <c r="N241" s="260"/>
      <c r="O241" s="260"/>
      <c r="P241" s="260"/>
      <c r="Q241" s="260"/>
      <c r="R241" s="260"/>
      <c r="S241" s="260"/>
      <c r="T241" s="26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2" t="s">
        <v>174</v>
      </c>
      <c r="AU241" s="262" t="s">
        <v>88</v>
      </c>
      <c r="AV241" s="13" t="s">
        <v>88</v>
      </c>
      <c r="AW241" s="13" t="s">
        <v>4</v>
      </c>
      <c r="AX241" s="13" t="s">
        <v>86</v>
      </c>
      <c r="AY241" s="262" t="s">
        <v>146</v>
      </c>
    </row>
    <row r="242" s="2" customFormat="1" ht="21.75" customHeight="1">
      <c r="A242" s="39"/>
      <c r="B242" s="40"/>
      <c r="C242" s="237" t="s">
        <v>284</v>
      </c>
      <c r="D242" s="237" t="s">
        <v>149</v>
      </c>
      <c r="E242" s="238" t="s">
        <v>356</v>
      </c>
      <c r="F242" s="239" t="s">
        <v>357</v>
      </c>
      <c r="G242" s="240" t="s">
        <v>340</v>
      </c>
      <c r="H242" s="241">
        <v>9.0020000000000007</v>
      </c>
      <c r="I242" s="242"/>
      <c r="J242" s="243">
        <f>ROUND(I242*H242,2)</f>
        <v>0</v>
      </c>
      <c r="K242" s="244"/>
      <c r="L242" s="45"/>
      <c r="M242" s="245" t="s">
        <v>1</v>
      </c>
      <c r="N242" s="246" t="s">
        <v>43</v>
      </c>
      <c r="O242" s="92"/>
      <c r="P242" s="247">
        <f>O242*H242</f>
        <v>0</v>
      </c>
      <c r="Q242" s="247">
        <v>0</v>
      </c>
      <c r="R242" s="247">
        <f>Q242*H242</f>
        <v>0</v>
      </c>
      <c r="S242" s="247">
        <v>0</v>
      </c>
      <c r="T242" s="24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9" t="s">
        <v>153</v>
      </c>
      <c r="AT242" s="249" t="s">
        <v>149</v>
      </c>
      <c r="AU242" s="249" t="s">
        <v>88</v>
      </c>
      <c r="AY242" s="18" t="s">
        <v>146</v>
      </c>
      <c r="BE242" s="250">
        <f>IF(N242="základní",J242,0)</f>
        <v>0</v>
      </c>
      <c r="BF242" s="250">
        <f>IF(N242="snížená",J242,0)</f>
        <v>0</v>
      </c>
      <c r="BG242" s="250">
        <f>IF(N242="zákl. přenesená",J242,0)</f>
        <v>0</v>
      </c>
      <c r="BH242" s="250">
        <f>IF(N242="sníž. přenesená",J242,0)</f>
        <v>0</v>
      </c>
      <c r="BI242" s="250">
        <f>IF(N242="nulová",J242,0)</f>
        <v>0</v>
      </c>
      <c r="BJ242" s="18" t="s">
        <v>86</v>
      </c>
      <c r="BK242" s="250">
        <f>ROUND(I242*H242,2)</f>
        <v>0</v>
      </c>
      <c r="BL242" s="18" t="s">
        <v>153</v>
      </c>
      <c r="BM242" s="249" t="s">
        <v>1149</v>
      </c>
    </row>
    <row r="243" s="13" customFormat="1">
      <c r="A243" s="13"/>
      <c r="B243" s="251"/>
      <c r="C243" s="252"/>
      <c r="D243" s="253" t="s">
        <v>174</v>
      </c>
      <c r="E243" s="254" t="s">
        <v>1</v>
      </c>
      <c r="F243" s="255" t="s">
        <v>1150</v>
      </c>
      <c r="G243" s="252"/>
      <c r="H243" s="256">
        <v>45.156999999999996</v>
      </c>
      <c r="I243" s="257"/>
      <c r="J243" s="252"/>
      <c r="K243" s="252"/>
      <c r="L243" s="258"/>
      <c r="M243" s="259"/>
      <c r="N243" s="260"/>
      <c r="O243" s="260"/>
      <c r="P243" s="260"/>
      <c r="Q243" s="260"/>
      <c r="R243" s="260"/>
      <c r="S243" s="260"/>
      <c r="T243" s="26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2" t="s">
        <v>174</v>
      </c>
      <c r="AU243" s="262" t="s">
        <v>88</v>
      </c>
      <c r="AV243" s="13" t="s">
        <v>88</v>
      </c>
      <c r="AW243" s="13" t="s">
        <v>34</v>
      </c>
      <c r="AX243" s="13" t="s">
        <v>78</v>
      </c>
      <c r="AY243" s="262" t="s">
        <v>146</v>
      </c>
    </row>
    <row r="244" s="13" customFormat="1">
      <c r="A244" s="13"/>
      <c r="B244" s="251"/>
      <c r="C244" s="252"/>
      <c r="D244" s="253" t="s">
        <v>174</v>
      </c>
      <c r="E244" s="254" t="s">
        <v>1</v>
      </c>
      <c r="F244" s="255" t="s">
        <v>1151</v>
      </c>
      <c r="G244" s="252"/>
      <c r="H244" s="256">
        <v>-36.155000000000001</v>
      </c>
      <c r="I244" s="257"/>
      <c r="J244" s="252"/>
      <c r="K244" s="252"/>
      <c r="L244" s="258"/>
      <c r="M244" s="259"/>
      <c r="N244" s="260"/>
      <c r="O244" s="260"/>
      <c r="P244" s="260"/>
      <c r="Q244" s="260"/>
      <c r="R244" s="260"/>
      <c r="S244" s="260"/>
      <c r="T244" s="26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2" t="s">
        <v>174</v>
      </c>
      <c r="AU244" s="262" t="s">
        <v>88</v>
      </c>
      <c r="AV244" s="13" t="s">
        <v>88</v>
      </c>
      <c r="AW244" s="13" t="s">
        <v>34</v>
      </c>
      <c r="AX244" s="13" t="s">
        <v>78</v>
      </c>
      <c r="AY244" s="262" t="s">
        <v>146</v>
      </c>
    </row>
    <row r="245" s="14" customFormat="1">
      <c r="A245" s="14"/>
      <c r="B245" s="263"/>
      <c r="C245" s="264"/>
      <c r="D245" s="253" t="s">
        <v>174</v>
      </c>
      <c r="E245" s="265" t="s">
        <v>1</v>
      </c>
      <c r="F245" s="266" t="s">
        <v>201</v>
      </c>
      <c r="G245" s="264"/>
      <c r="H245" s="267">
        <v>9.0019999999999953</v>
      </c>
      <c r="I245" s="268"/>
      <c r="J245" s="264"/>
      <c r="K245" s="264"/>
      <c r="L245" s="269"/>
      <c r="M245" s="270"/>
      <c r="N245" s="271"/>
      <c r="O245" s="271"/>
      <c r="P245" s="271"/>
      <c r="Q245" s="271"/>
      <c r="R245" s="271"/>
      <c r="S245" s="271"/>
      <c r="T245" s="27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3" t="s">
        <v>174</v>
      </c>
      <c r="AU245" s="273" t="s">
        <v>88</v>
      </c>
      <c r="AV245" s="14" t="s">
        <v>153</v>
      </c>
      <c r="AW245" s="14" t="s">
        <v>34</v>
      </c>
      <c r="AX245" s="14" t="s">
        <v>86</v>
      </c>
      <c r="AY245" s="273" t="s">
        <v>146</v>
      </c>
    </row>
    <row r="246" s="2" customFormat="1" ht="21.75" customHeight="1">
      <c r="A246" s="39"/>
      <c r="B246" s="40"/>
      <c r="C246" s="237" t="s">
        <v>288</v>
      </c>
      <c r="D246" s="237" t="s">
        <v>149</v>
      </c>
      <c r="E246" s="238" t="s">
        <v>363</v>
      </c>
      <c r="F246" s="239" t="s">
        <v>364</v>
      </c>
      <c r="G246" s="240" t="s">
        <v>340</v>
      </c>
      <c r="H246" s="241">
        <v>36.155000000000001</v>
      </c>
      <c r="I246" s="242"/>
      <c r="J246" s="243">
        <f>ROUND(I246*H246,2)</f>
        <v>0</v>
      </c>
      <c r="K246" s="244"/>
      <c r="L246" s="45"/>
      <c r="M246" s="245" t="s">
        <v>1</v>
      </c>
      <c r="N246" s="246" t="s">
        <v>43</v>
      </c>
      <c r="O246" s="92"/>
      <c r="P246" s="247">
        <f>O246*H246</f>
        <v>0</v>
      </c>
      <c r="Q246" s="247">
        <v>0</v>
      </c>
      <c r="R246" s="247">
        <f>Q246*H246</f>
        <v>0</v>
      </c>
      <c r="S246" s="247">
        <v>0</v>
      </c>
      <c r="T246" s="24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9" t="s">
        <v>153</v>
      </c>
      <c r="AT246" s="249" t="s">
        <v>149</v>
      </c>
      <c r="AU246" s="249" t="s">
        <v>88</v>
      </c>
      <c r="AY246" s="18" t="s">
        <v>146</v>
      </c>
      <c r="BE246" s="250">
        <f>IF(N246="základní",J246,0)</f>
        <v>0</v>
      </c>
      <c r="BF246" s="250">
        <f>IF(N246="snížená",J246,0)</f>
        <v>0</v>
      </c>
      <c r="BG246" s="250">
        <f>IF(N246="zákl. přenesená",J246,0)</f>
        <v>0</v>
      </c>
      <c r="BH246" s="250">
        <f>IF(N246="sníž. přenesená",J246,0)</f>
        <v>0</v>
      </c>
      <c r="BI246" s="250">
        <f>IF(N246="nulová",J246,0)</f>
        <v>0</v>
      </c>
      <c r="BJ246" s="18" t="s">
        <v>86</v>
      </c>
      <c r="BK246" s="250">
        <f>ROUND(I246*H246,2)</f>
        <v>0</v>
      </c>
      <c r="BL246" s="18" t="s">
        <v>153</v>
      </c>
      <c r="BM246" s="249" t="s">
        <v>1152</v>
      </c>
    </row>
    <row r="247" s="13" customFormat="1">
      <c r="A247" s="13"/>
      <c r="B247" s="251"/>
      <c r="C247" s="252"/>
      <c r="D247" s="253" t="s">
        <v>174</v>
      </c>
      <c r="E247" s="254" t="s">
        <v>1</v>
      </c>
      <c r="F247" s="255" t="s">
        <v>1153</v>
      </c>
      <c r="G247" s="252"/>
      <c r="H247" s="256">
        <v>28.988</v>
      </c>
      <c r="I247" s="257"/>
      <c r="J247" s="252"/>
      <c r="K247" s="252"/>
      <c r="L247" s="258"/>
      <c r="M247" s="259"/>
      <c r="N247" s="260"/>
      <c r="O247" s="260"/>
      <c r="P247" s="260"/>
      <c r="Q247" s="260"/>
      <c r="R247" s="260"/>
      <c r="S247" s="260"/>
      <c r="T247" s="26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2" t="s">
        <v>174</v>
      </c>
      <c r="AU247" s="262" t="s">
        <v>88</v>
      </c>
      <c r="AV247" s="13" t="s">
        <v>88</v>
      </c>
      <c r="AW247" s="13" t="s">
        <v>34</v>
      </c>
      <c r="AX247" s="13" t="s">
        <v>78</v>
      </c>
      <c r="AY247" s="262" t="s">
        <v>146</v>
      </c>
    </row>
    <row r="248" s="13" customFormat="1">
      <c r="A248" s="13"/>
      <c r="B248" s="251"/>
      <c r="C248" s="252"/>
      <c r="D248" s="253" t="s">
        <v>174</v>
      </c>
      <c r="E248" s="254" t="s">
        <v>1</v>
      </c>
      <c r="F248" s="255" t="s">
        <v>1154</v>
      </c>
      <c r="G248" s="252"/>
      <c r="H248" s="256">
        <v>3.1280000000000001</v>
      </c>
      <c r="I248" s="257"/>
      <c r="J248" s="252"/>
      <c r="K248" s="252"/>
      <c r="L248" s="258"/>
      <c r="M248" s="259"/>
      <c r="N248" s="260"/>
      <c r="O248" s="260"/>
      <c r="P248" s="260"/>
      <c r="Q248" s="260"/>
      <c r="R248" s="260"/>
      <c r="S248" s="260"/>
      <c r="T248" s="26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2" t="s">
        <v>174</v>
      </c>
      <c r="AU248" s="262" t="s">
        <v>88</v>
      </c>
      <c r="AV248" s="13" t="s">
        <v>88</v>
      </c>
      <c r="AW248" s="13" t="s">
        <v>34</v>
      </c>
      <c r="AX248" s="13" t="s">
        <v>78</v>
      </c>
      <c r="AY248" s="262" t="s">
        <v>146</v>
      </c>
    </row>
    <row r="249" s="13" customFormat="1">
      <c r="A249" s="13"/>
      <c r="B249" s="251"/>
      <c r="C249" s="252"/>
      <c r="D249" s="253" t="s">
        <v>174</v>
      </c>
      <c r="E249" s="254" t="s">
        <v>1</v>
      </c>
      <c r="F249" s="255" t="s">
        <v>1155</v>
      </c>
      <c r="G249" s="252"/>
      <c r="H249" s="256">
        <v>4.0389999999999997</v>
      </c>
      <c r="I249" s="257"/>
      <c r="J249" s="252"/>
      <c r="K249" s="252"/>
      <c r="L249" s="258"/>
      <c r="M249" s="259"/>
      <c r="N249" s="260"/>
      <c r="O249" s="260"/>
      <c r="P249" s="260"/>
      <c r="Q249" s="260"/>
      <c r="R249" s="260"/>
      <c r="S249" s="260"/>
      <c r="T249" s="26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2" t="s">
        <v>174</v>
      </c>
      <c r="AU249" s="262" t="s">
        <v>88</v>
      </c>
      <c r="AV249" s="13" t="s">
        <v>88</v>
      </c>
      <c r="AW249" s="13" t="s">
        <v>34</v>
      </c>
      <c r="AX249" s="13" t="s">
        <v>78</v>
      </c>
      <c r="AY249" s="262" t="s">
        <v>146</v>
      </c>
    </row>
    <row r="250" s="14" customFormat="1">
      <c r="A250" s="14"/>
      <c r="B250" s="263"/>
      <c r="C250" s="264"/>
      <c r="D250" s="253" t="s">
        <v>174</v>
      </c>
      <c r="E250" s="265" t="s">
        <v>1</v>
      </c>
      <c r="F250" s="266" t="s">
        <v>201</v>
      </c>
      <c r="G250" s="264"/>
      <c r="H250" s="267">
        <v>36.155000000000001</v>
      </c>
      <c r="I250" s="268"/>
      <c r="J250" s="264"/>
      <c r="K250" s="264"/>
      <c r="L250" s="269"/>
      <c r="M250" s="270"/>
      <c r="N250" s="271"/>
      <c r="O250" s="271"/>
      <c r="P250" s="271"/>
      <c r="Q250" s="271"/>
      <c r="R250" s="271"/>
      <c r="S250" s="271"/>
      <c r="T250" s="27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3" t="s">
        <v>174</v>
      </c>
      <c r="AU250" s="273" t="s">
        <v>88</v>
      </c>
      <c r="AV250" s="14" t="s">
        <v>153</v>
      </c>
      <c r="AW250" s="14" t="s">
        <v>34</v>
      </c>
      <c r="AX250" s="14" t="s">
        <v>86</v>
      </c>
      <c r="AY250" s="273" t="s">
        <v>146</v>
      </c>
    </row>
    <row r="251" s="12" customFormat="1" ht="22.8" customHeight="1">
      <c r="A251" s="12"/>
      <c r="B251" s="221"/>
      <c r="C251" s="222"/>
      <c r="D251" s="223" t="s">
        <v>77</v>
      </c>
      <c r="E251" s="235" t="s">
        <v>366</v>
      </c>
      <c r="F251" s="235" t="s">
        <v>367</v>
      </c>
      <c r="G251" s="222"/>
      <c r="H251" s="222"/>
      <c r="I251" s="225"/>
      <c r="J251" s="236">
        <f>BK251</f>
        <v>0</v>
      </c>
      <c r="K251" s="222"/>
      <c r="L251" s="227"/>
      <c r="M251" s="228"/>
      <c r="N251" s="229"/>
      <c r="O251" s="229"/>
      <c r="P251" s="230">
        <f>P252</f>
        <v>0</v>
      </c>
      <c r="Q251" s="229"/>
      <c r="R251" s="230">
        <f>R252</f>
        <v>0</v>
      </c>
      <c r="S251" s="229"/>
      <c r="T251" s="231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32" t="s">
        <v>86</v>
      </c>
      <c r="AT251" s="233" t="s">
        <v>77</v>
      </c>
      <c r="AU251" s="233" t="s">
        <v>86</v>
      </c>
      <c r="AY251" s="232" t="s">
        <v>146</v>
      </c>
      <c r="BK251" s="234">
        <f>BK252</f>
        <v>0</v>
      </c>
    </row>
    <row r="252" s="2" customFormat="1" ht="16.5" customHeight="1">
      <c r="A252" s="39"/>
      <c r="B252" s="40"/>
      <c r="C252" s="237" t="s">
        <v>293</v>
      </c>
      <c r="D252" s="237" t="s">
        <v>149</v>
      </c>
      <c r="E252" s="238" t="s">
        <v>369</v>
      </c>
      <c r="F252" s="239" t="s">
        <v>370</v>
      </c>
      <c r="G252" s="240" t="s">
        <v>340</v>
      </c>
      <c r="H252" s="241">
        <v>54.847000000000001</v>
      </c>
      <c r="I252" s="242"/>
      <c r="J252" s="243">
        <f>ROUND(I252*H252,2)</f>
        <v>0</v>
      </c>
      <c r="K252" s="244"/>
      <c r="L252" s="45"/>
      <c r="M252" s="245" t="s">
        <v>1</v>
      </c>
      <c r="N252" s="246" t="s">
        <v>43</v>
      </c>
      <c r="O252" s="92"/>
      <c r="P252" s="247">
        <f>O252*H252</f>
        <v>0</v>
      </c>
      <c r="Q252" s="247">
        <v>0</v>
      </c>
      <c r="R252" s="247">
        <f>Q252*H252</f>
        <v>0</v>
      </c>
      <c r="S252" s="247">
        <v>0</v>
      </c>
      <c r="T252" s="248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9" t="s">
        <v>153</v>
      </c>
      <c r="AT252" s="249" t="s">
        <v>149</v>
      </c>
      <c r="AU252" s="249" t="s">
        <v>88</v>
      </c>
      <c r="AY252" s="18" t="s">
        <v>146</v>
      </c>
      <c r="BE252" s="250">
        <f>IF(N252="základní",J252,0)</f>
        <v>0</v>
      </c>
      <c r="BF252" s="250">
        <f>IF(N252="snížená",J252,0)</f>
        <v>0</v>
      </c>
      <c r="BG252" s="250">
        <f>IF(N252="zákl. přenesená",J252,0)</f>
        <v>0</v>
      </c>
      <c r="BH252" s="250">
        <f>IF(N252="sníž. přenesená",J252,0)</f>
        <v>0</v>
      </c>
      <c r="BI252" s="250">
        <f>IF(N252="nulová",J252,0)</f>
        <v>0</v>
      </c>
      <c r="BJ252" s="18" t="s">
        <v>86</v>
      </c>
      <c r="BK252" s="250">
        <f>ROUND(I252*H252,2)</f>
        <v>0</v>
      </c>
      <c r="BL252" s="18" t="s">
        <v>153</v>
      </c>
      <c r="BM252" s="249" t="s">
        <v>1156</v>
      </c>
    </row>
    <row r="253" s="12" customFormat="1" ht="25.92" customHeight="1">
      <c r="A253" s="12"/>
      <c r="B253" s="221"/>
      <c r="C253" s="222"/>
      <c r="D253" s="223" t="s">
        <v>77</v>
      </c>
      <c r="E253" s="224" t="s">
        <v>372</v>
      </c>
      <c r="F253" s="224" t="s">
        <v>373</v>
      </c>
      <c r="G253" s="222"/>
      <c r="H253" s="222"/>
      <c r="I253" s="225"/>
      <c r="J253" s="226">
        <f>BK253</f>
        <v>0</v>
      </c>
      <c r="K253" s="222"/>
      <c r="L253" s="227"/>
      <c r="M253" s="228"/>
      <c r="N253" s="229"/>
      <c r="O253" s="229"/>
      <c r="P253" s="230">
        <f>P254+P283+P288+P291+P294+P314+P316+P325+P330+P343+P360+P368+P410+P427+P450</f>
        <v>0</v>
      </c>
      <c r="Q253" s="229"/>
      <c r="R253" s="230">
        <f>R254+R283+R288+R291+R294+R314+R316+R325+R330+R343+R360+R368+R410+R427+R450</f>
        <v>3.3737333999999994</v>
      </c>
      <c r="S253" s="229"/>
      <c r="T253" s="231">
        <f>T254+T283+T288+T291+T294+T314+T316+T325+T330+T343+T360+T368+T410+T427+T450</f>
        <v>6.6727384000000001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32" t="s">
        <v>88</v>
      </c>
      <c r="AT253" s="233" t="s">
        <v>77</v>
      </c>
      <c r="AU253" s="233" t="s">
        <v>78</v>
      </c>
      <c r="AY253" s="232" t="s">
        <v>146</v>
      </c>
      <c r="BK253" s="234">
        <f>BK254+BK283+BK288+BK291+BK294+BK314+BK316+BK325+BK330+BK343+BK360+BK368+BK410+BK427+BK450</f>
        <v>0</v>
      </c>
    </row>
    <row r="254" s="12" customFormat="1" ht="22.8" customHeight="1">
      <c r="A254" s="12"/>
      <c r="B254" s="221"/>
      <c r="C254" s="222"/>
      <c r="D254" s="223" t="s">
        <v>77</v>
      </c>
      <c r="E254" s="235" t="s">
        <v>900</v>
      </c>
      <c r="F254" s="235" t="s">
        <v>901</v>
      </c>
      <c r="G254" s="222"/>
      <c r="H254" s="222"/>
      <c r="I254" s="225"/>
      <c r="J254" s="236">
        <f>BK254</f>
        <v>0</v>
      </c>
      <c r="K254" s="222"/>
      <c r="L254" s="227"/>
      <c r="M254" s="228"/>
      <c r="N254" s="229"/>
      <c r="O254" s="229"/>
      <c r="P254" s="230">
        <f>SUM(P255:P282)</f>
        <v>0</v>
      </c>
      <c r="Q254" s="229"/>
      <c r="R254" s="230">
        <f>SUM(R255:R282)</f>
        <v>0.53424970000000005</v>
      </c>
      <c r="S254" s="229"/>
      <c r="T254" s="231">
        <f>SUM(T255:T282)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32" t="s">
        <v>88</v>
      </c>
      <c r="AT254" s="233" t="s">
        <v>77</v>
      </c>
      <c r="AU254" s="233" t="s">
        <v>86</v>
      </c>
      <c r="AY254" s="232" t="s">
        <v>146</v>
      </c>
      <c r="BK254" s="234">
        <f>SUM(BK255:BK282)</f>
        <v>0</v>
      </c>
    </row>
    <row r="255" s="2" customFormat="1" ht="21.75" customHeight="1">
      <c r="A255" s="39"/>
      <c r="B255" s="40"/>
      <c r="C255" s="237" t="s">
        <v>297</v>
      </c>
      <c r="D255" s="237" t="s">
        <v>149</v>
      </c>
      <c r="E255" s="238" t="s">
        <v>902</v>
      </c>
      <c r="F255" s="239" t="s">
        <v>903</v>
      </c>
      <c r="G255" s="240" t="s">
        <v>162</v>
      </c>
      <c r="H255" s="241">
        <v>83.540000000000006</v>
      </c>
      <c r="I255" s="242"/>
      <c r="J255" s="243">
        <f>ROUND(I255*H255,2)</f>
        <v>0</v>
      </c>
      <c r="K255" s="244"/>
      <c r="L255" s="45"/>
      <c r="M255" s="245" t="s">
        <v>1</v>
      </c>
      <c r="N255" s="246" t="s">
        <v>43</v>
      </c>
      <c r="O255" s="92"/>
      <c r="P255" s="247">
        <f>O255*H255</f>
        <v>0</v>
      </c>
      <c r="Q255" s="247">
        <v>0</v>
      </c>
      <c r="R255" s="247">
        <f>Q255*H255</f>
        <v>0</v>
      </c>
      <c r="S255" s="247">
        <v>0</v>
      </c>
      <c r="T255" s="248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9" t="s">
        <v>229</v>
      </c>
      <c r="AT255" s="249" t="s">
        <v>149</v>
      </c>
      <c r="AU255" s="249" t="s">
        <v>88</v>
      </c>
      <c r="AY255" s="18" t="s">
        <v>146</v>
      </c>
      <c r="BE255" s="250">
        <f>IF(N255="základní",J255,0)</f>
        <v>0</v>
      </c>
      <c r="BF255" s="250">
        <f>IF(N255="snížená",J255,0)</f>
        <v>0</v>
      </c>
      <c r="BG255" s="250">
        <f>IF(N255="zákl. přenesená",J255,0)</f>
        <v>0</v>
      </c>
      <c r="BH255" s="250">
        <f>IF(N255="sníž. přenesená",J255,0)</f>
        <v>0</v>
      </c>
      <c r="BI255" s="250">
        <f>IF(N255="nulová",J255,0)</f>
        <v>0</v>
      </c>
      <c r="BJ255" s="18" t="s">
        <v>86</v>
      </c>
      <c r="BK255" s="250">
        <f>ROUND(I255*H255,2)</f>
        <v>0</v>
      </c>
      <c r="BL255" s="18" t="s">
        <v>229</v>
      </c>
      <c r="BM255" s="249" t="s">
        <v>1157</v>
      </c>
    </row>
    <row r="256" s="15" customFormat="1">
      <c r="A256" s="15"/>
      <c r="B256" s="274"/>
      <c r="C256" s="275"/>
      <c r="D256" s="253" t="s">
        <v>174</v>
      </c>
      <c r="E256" s="276" t="s">
        <v>1</v>
      </c>
      <c r="F256" s="277" t="s">
        <v>1074</v>
      </c>
      <c r="G256" s="275"/>
      <c r="H256" s="276" t="s">
        <v>1</v>
      </c>
      <c r="I256" s="278"/>
      <c r="J256" s="275"/>
      <c r="K256" s="275"/>
      <c r="L256" s="279"/>
      <c r="M256" s="280"/>
      <c r="N256" s="281"/>
      <c r="O256" s="281"/>
      <c r="P256" s="281"/>
      <c r="Q256" s="281"/>
      <c r="R256" s="281"/>
      <c r="S256" s="281"/>
      <c r="T256" s="282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83" t="s">
        <v>174</v>
      </c>
      <c r="AU256" s="283" t="s">
        <v>88</v>
      </c>
      <c r="AV256" s="15" t="s">
        <v>86</v>
      </c>
      <c r="AW256" s="15" t="s">
        <v>34</v>
      </c>
      <c r="AX256" s="15" t="s">
        <v>78</v>
      </c>
      <c r="AY256" s="283" t="s">
        <v>146</v>
      </c>
    </row>
    <row r="257" s="13" customFormat="1">
      <c r="A257" s="13"/>
      <c r="B257" s="251"/>
      <c r="C257" s="252"/>
      <c r="D257" s="253" t="s">
        <v>174</v>
      </c>
      <c r="E257" s="254" t="s">
        <v>1</v>
      </c>
      <c r="F257" s="255" t="s">
        <v>1118</v>
      </c>
      <c r="G257" s="252"/>
      <c r="H257" s="256">
        <v>23.100000000000001</v>
      </c>
      <c r="I257" s="257"/>
      <c r="J257" s="252"/>
      <c r="K257" s="252"/>
      <c r="L257" s="258"/>
      <c r="M257" s="259"/>
      <c r="N257" s="260"/>
      <c r="O257" s="260"/>
      <c r="P257" s="260"/>
      <c r="Q257" s="260"/>
      <c r="R257" s="260"/>
      <c r="S257" s="260"/>
      <c r="T257" s="26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2" t="s">
        <v>174</v>
      </c>
      <c r="AU257" s="262" t="s">
        <v>88</v>
      </c>
      <c r="AV257" s="13" t="s">
        <v>88</v>
      </c>
      <c r="AW257" s="13" t="s">
        <v>34</v>
      </c>
      <c r="AX257" s="13" t="s">
        <v>78</v>
      </c>
      <c r="AY257" s="262" t="s">
        <v>146</v>
      </c>
    </row>
    <row r="258" s="15" customFormat="1">
      <c r="A258" s="15"/>
      <c r="B258" s="274"/>
      <c r="C258" s="275"/>
      <c r="D258" s="253" t="s">
        <v>174</v>
      </c>
      <c r="E258" s="276" t="s">
        <v>1</v>
      </c>
      <c r="F258" s="277" t="s">
        <v>1076</v>
      </c>
      <c r="G258" s="275"/>
      <c r="H258" s="276" t="s">
        <v>1</v>
      </c>
      <c r="I258" s="278"/>
      <c r="J258" s="275"/>
      <c r="K258" s="275"/>
      <c r="L258" s="279"/>
      <c r="M258" s="280"/>
      <c r="N258" s="281"/>
      <c r="O258" s="281"/>
      <c r="P258" s="281"/>
      <c r="Q258" s="281"/>
      <c r="R258" s="281"/>
      <c r="S258" s="281"/>
      <c r="T258" s="282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3" t="s">
        <v>174</v>
      </c>
      <c r="AU258" s="283" t="s">
        <v>88</v>
      </c>
      <c r="AV258" s="15" t="s">
        <v>86</v>
      </c>
      <c r="AW258" s="15" t="s">
        <v>34</v>
      </c>
      <c r="AX258" s="15" t="s">
        <v>78</v>
      </c>
      <c r="AY258" s="283" t="s">
        <v>146</v>
      </c>
    </row>
    <row r="259" s="13" customFormat="1">
      <c r="A259" s="13"/>
      <c r="B259" s="251"/>
      <c r="C259" s="252"/>
      <c r="D259" s="253" t="s">
        <v>174</v>
      </c>
      <c r="E259" s="254" t="s">
        <v>1</v>
      </c>
      <c r="F259" s="255" t="s">
        <v>1119</v>
      </c>
      <c r="G259" s="252"/>
      <c r="H259" s="256">
        <v>13.529999999999999</v>
      </c>
      <c r="I259" s="257"/>
      <c r="J259" s="252"/>
      <c r="K259" s="252"/>
      <c r="L259" s="258"/>
      <c r="M259" s="259"/>
      <c r="N259" s="260"/>
      <c r="O259" s="260"/>
      <c r="P259" s="260"/>
      <c r="Q259" s="260"/>
      <c r="R259" s="260"/>
      <c r="S259" s="260"/>
      <c r="T259" s="26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2" t="s">
        <v>174</v>
      </c>
      <c r="AU259" s="262" t="s">
        <v>88</v>
      </c>
      <c r="AV259" s="13" t="s">
        <v>88</v>
      </c>
      <c r="AW259" s="13" t="s">
        <v>34</v>
      </c>
      <c r="AX259" s="13" t="s">
        <v>78</v>
      </c>
      <c r="AY259" s="262" t="s">
        <v>146</v>
      </c>
    </row>
    <row r="260" s="15" customFormat="1">
      <c r="A260" s="15"/>
      <c r="B260" s="274"/>
      <c r="C260" s="275"/>
      <c r="D260" s="253" t="s">
        <v>174</v>
      </c>
      <c r="E260" s="276" t="s">
        <v>1</v>
      </c>
      <c r="F260" s="277" t="s">
        <v>1078</v>
      </c>
      <c r="G260" s="275"/>
      <c r="H260" s="276" t="s">
        <v>1</v>
      </c>
      <c r="I260" s="278"/>
      <c r="J260" s="275"/>
      <c r="K260" s="275"/>
      <c r="L260" s="279"/>
      <c r="M260" s="280"/>
      <c r="N260" s="281"/>
      <c r="O260" s="281"/>
      <c r="P260" s="281"/>
      <c r="Q260" s="281"/>
      <c r="R260" s="281"/>
      <c r="S260" s="281"/>
      <c r="T260" s="28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83" t="s">
        <v>174</v>
      </c>
      <c r="AU260" s="283" t="s">
        <v>88</v>
      </c>
      <c r="AV260" s="15" t="s">
        <v>86</v>
      </c>
      <c r="AW260" s="15" t="s">
        <v>34</v>
      </c>
      <c r="AX260" s="15" t="s">
        <v>78</v>
      </c>
      <c r="AY260" s="283" t="s">
        <v>146</v>
      </c>
    </row>
    <row r="261" s="13" customFormat="1">
      <c r="A261" s="13"/>
      <c r="B261" s="251"/>
      <c r="C261" s="252"/>
      <c r="D261" s="253" t="s">
        <v>174</v>
      </c>
      <c r="E261" s="254" t="s">
        <v>1</v>
      </c>
      <c r="F261" s="255" t="s">
        <v>1120</v>
      </c>
      <c r="G261" s="252"/>
      <c r="H261" s="256">
        <v>14.76</v>
      </c>
      <c r="I261" s="257"/>
      <c r="J261" s="252"/>
      <c r="K261" s="252"/>
      <c r="L261" s="258"/>
      <c r="M261" s="259"/>
      <c r="N261" s="260"/>
      <c r="O261" s="260"/>
      <c r="P261" s="260"/>
      <c r="Q261" s="260"/>
      <c r="R261" s="260"/>
      <c r="S261" s="260"/>
      <c r="T261" s="26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2" t="s">
        <v>174</v>
      </c>
      <c r="AU261" s="262" t="s">
        <v>88</v>
      </c>
      <c r="AV261" s="13" t="s">
        <v>88</v>
      </c>
      <c r="AW261" s="13" t="s">
        <v>34</v>
      </c>
      <c r="AX261" s="13" t="s">
        <v>78</v>
      </c>
      <c r="AY261" s="262" t="s">
        <v>146</v>
      </c>
    </row>
    <row r="262" s="15" customFormat="1">
      <c r="A262" s="15"/>
      <c r="B262" s="274"/>
      <c r="C262" s="275"/>
      <c r="D262" s="253" t="s">
        <v>174</v>
      </c>
      <c r="E262" s="276" t="s">
        <v>1</v>
      </c>
      <c r="F262" s="277" t="s">
        <v>1080</v>
      </c>
      <c r="G262" s="275"/>
      <c r="H262" s="276" t="s">
        <v>1</v>
      </c>
      <c r="I262" s="278"/>
      <c r="J262" s="275"/>
      <c r="K262" s="275"/>
      <c r="L262" s="279"/>
      <c r="M262" s="280"/>
      <c r="N262" s="281"/>
      <c r="O262" s="281"/>
      <c r="P262" s="281"/>
      <c r="Q262" s="281"/>
      <c r="R262" s="281"/>
      <c r="S262" s="281"/>
      <c r="T262" s="282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83" t="s">
        <v>174</v>
      </c>
      <c r="AU262" s="283" t="s">
        <v>88</v>
      </c>
      <c r="AV262" s="15" t="s">
        <v>86</v>
      </c>
      <c r="AW262" s="15" t="s">
        <v>34</v>
      </c>
      <c r="AX262" s="15" t="s">
        <v>78</v>
      </c>
      <c r="AY262" s="283" t="s">
        <v>146</v>
      </c>
    </row>
    <row r="263" s="13" customFormat="1">
      <c r="A263" s="13"/>
      <c r="B263" s="251"/>
      <c r="C263" s="252"/>
      <c r="D263" s="253" t="s">
        <v>174</v>
      </c>
      <c r="E263" s="254" t="s">
        <v>1</v>
      </c>
      <c r="F263" s="255" t="s">
        <v>1121</v>
      </c>
      <c r="G263" s="252"/>
      <c r="H263" s="256">
        <v>17.629999999999999</v>
      </c>
      <c r="I263" s="257"/>
      <c r="J263" s="252"/>
      <c r="K263" s="252"/>
      <c r="L263" s="258"/>
      <c r="M263" s="259"/>
      <c r="N263" s="260"/>
      <c r="O263" s="260"/>
      <c r="P263" s="260"/>
      <c r="Q263" s="260"/>
      <c r="R263" s="260"/>
      <c r="S263" s="260"/>
      <c r="T263" s="26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2" t="s">
        <v>174</v>
      </c>
      <c r="AU263" s="262" t="s">
        <v>88</v>
      </c>
      <c r="AV263" s="13" t="s">
        <v>88</v>
      </c>
      <c r="AW263" s="13" t="s">
        <v>34</v>
      </c>
      <c r="AX263" s="13" t="s">
        <v>78</v>
      </c>
      <c r="AY263" s="262" t="s">
        <v>146</v>
      </c>
    </row>
    <row r="264" s="15" customFormat="1">
      <c r="A264" s="15"/>
      <c r="B264" s="274"/>
      <c r="C264" s="275"/>
      <c r="D264" s="253" t="s">
        <v>174</v>
      </c>
      <c r="E264" s="276" t="s">
        <v>1</v>
      </c>
      <c r="F264" s="277" t="s">
        <v>1082</v>
      </c>
      <c r="G264" s="275"/>
      <c r="H264" s="276" t="s">
        <v>1</v>
      </c>
      <c r="I264" s="278"/>
      <c r="J264" s="275"/>
      <c r="K264" s="275"/>
      <c r="L264" s="279"/>
      <c r="M264" s="280"/>
      <c r="N264" s="281"/>
      <c r="O264" s="281"/>
      <c r="P264" s="281"/>
      <c r="Q264" s="281"/>
      <c r="R264" s="281"/>
      <c r="S264" s="281"/>
      <c r="T264" s="282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83" t="s">
        <v>174</v>
      </c>
      <c r="AU264" s="283" t="s">
        <v>88</v>
      </c>
      <c r="AV264" s="15" t="s">
        <v>86</v>
      </c>
      <c r="AW264" s="15" t="s">
        <v>34</v>
      </c>
      <c r="AX264" s="15" t="s">
        <v>78</v>
      </c>
      <c r="AY264" s="283" t="s">
        <v>146</v>
      </c>
    </row>
    <row r="265" s="13" customFormat="1">
      <c r="A265" s="13"/>
      <c r="B265" s="251"/>
      <c r="C265" s="252"/>
      <c r="D265" s="253" t="s">
        <v>174</v>
      </c>
      <c r="E265" s="254" t="s">
        <v>1</v>
      </c>
      <c r="F265" s="255" t="s">
        <v>1122</v>
      </c>
      <c r="G265" s="252"/>
      <c r="H265" s="256">
        <v>4.3200000000000003</v>
      </c>
      <c r="I265" s="257"/>
      <c r="J265" s="252"/>
      <c r="K265" s="252"/>
      <c r="L265" s="258"/>
      <c r="M265" s="259"/>
      <c r="N265" s="260"/>
      <c r="O265" s="260"/>
      <c r="P265" s="260"/>
      <c r="Q265" s="260"/>
      <c r="R265" s="260"/>
      <c r="S265" s="260"/>
      <c r="T265" s="26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2" t="s">
        <v>174</v>
      </c>
      <c r="AU265" s="262" t="s">
        <v>88</v>
      </c>
      <c r="AV265" s="13" t="s">
        <v>88</v>
      </c>
      <c r="AW265" s="13" t="s">
        <v>34</v>
      </c>
      <c r="AX265" s="13" t="s">
        <v>78</v>
      </c>
      <c r="AY265" s="262" t="s">
        <v>146</v>
      </c>
    </row>
    <row r="266" s="15" customFormat="1">
      <c r="A266" s="15"/>
      <c r="B266" s="274"/>
      <c r="C266" s="275"/>
      <c r="D266" s="253" t="s">
        <v>174</v>
      </c>
      <c r="E266" s="276" t="s">
        <v>1</v>
      </c>
      <c r="F266" s="277" t="s">
        <v>1084</v>
      </c>
      <c r="G266" s="275"/>
      <c r="H266" s="276" t="s">
        <v>1</v>
      </c>
      <c r="I266" s="278"/>
      <c r="J266" s="275"/>
      <c r="K266" s="275"/>
      <c r="L266" s="279"/>
      <c r="M266" s="280"/>
      <c r="N266" s="281"/>
      <c r="O266" s="281"/>
      <c r="P266" s="281"/>
      <c r="Q266" s="281"/>
      <c r="R266" s="281"/>
      <c r="S266" s="281"/>
      <c r="T266" s="282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83" t="s">
        <v>174</v>
      </c>
      <c r="AU266" s="283" t="s">
        <v>88</v>
      </c>
      <c r="AV266" s="15" t="s">
        <v>86</v>
      </c>
      <c r="AW266" s="15" t="s">
        <v>34</v>
      </c>
      <c r="AX266" s="15" t="s">
        <v>78</v>
      </c>
      <c r="AY266" s="283" t="s">
        <v>146</v>
      </c>
    </row>
    <row r="267" s="13" customFormat="1">
      <c r="A267" s="13"/>
      <c r="B267" s="251"/>
      <c r="C267" s="252"/>
      <c r="D267" s="253" t="s">
        <v>174</v>
      </c>
      <c r="E267" s="254" t="s">
        <v>1</v>
      </c>
      <c r="F267" s="255" t="s">
        <v>1123</v>
      </c>
      <c r="G267" s="252"/>
      <c r="H267" s="256">
        <v>10.199999999999999</v>
      </c>
      <c r="I267" s="257"/>
      <c r="J267" s="252"/>
      <c r="K267" s="252"/>
      <c r="L267" s="258"/>
      <c r="M267" s="259"/>
      <c r="N267" s="260"/>
      <c r="O267" s="260"/>
      <c r="P267" s="260"/>
      <c r="Q267" s="260"/>
      <c r="R267" s="260"/>
      <c r="S267" s="260"/>
      <c r="T267" s="26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2" t="s">
        <v>174</v>
      </c>
      <c r="AU267" s="262" t="s">
        <v>88</v>
      </c>
      <c r="AV267" s="13" t="s">
        <v>88</v>
      </c>
      <c r="AW267" s="13" t="s">
        <v>34</v>
      </c>
      <c r="AX267" s="13" t="s">
        <v>78</v>
      </c>
      <c r="AY267" s="262" t="s">
        <v>146</v>
      </c>
    </row>
    <row r="268" s="14" customFormat="1">
      <c r="A268" s="14"/>
      <c r="B268" s="263"/>
      <c r="C268" s="264"/>
      <c r="D268" s="253" t="s">
        <v>174</v>
      </c>
      <c r="E268" s="265" t="s">
        <v>1</v>
      </c>
      <c r="F268" s="266" t="s">
        <v>201</v>
      </c>
      <c r="G268" s="264"/>
      <c r="H268" s="267">
        <v>83.540000000000006</v>
      </c>
      <c r="I268" s="268"/>
      <c r="J268" s="264"/>
      <c r="K268" s="264"/>
      <c r="L268" s="269"/>
      <c r="M268" s="270"/>
      <c r="N268" s="271"/>
      <c r="O268" s="271"/>
      <c r="P268" s="271"/>
      <c r="Q268" s="271"/>
      <c r="R268" s="271"/>
      <c r="S268" s="271"/>
      <c r="T268" s="27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3" t="s">
        <v>174</v>
      </c>
      <c r="AU268" s="273" t="s">
        <v>88</v>
      </c>
      <c r="AV268" s="14" t="s">
        <v>153</v>
      </c>
      <c r="AW268" s="14" t="s">
        <v>34</v>
      </c>
      <c r="AX268" s="14" t="s">
        <v>86</v>
      </c>
      <c r="AY268" s="273" t="s">
        <v>146</v>
      </c>
    </row>
    <row r="269" s="2" customFormat="1" ht="16.5" customHeight="1">
      <c r="A269" s="39"/>
      <c r="B269" s="40"/>
      <c r="C269" s="295" t="s">
        <v>301</v>
      </c>
      <c r="D269" s="295" t="s">
        <v>270</v>
      </c>
      <c r="E269" s="296" t="s">
        <v>905</v>
      </c>
      <c r="F269" s="297" t="s">
        <v>906</v>
      </c>
      <c r="G269" s="298" t="s">
        <v>340</v>
      </c>
      <c r="H269" s="299">
        <v>0.025000000000000001</v>
      </c>
      <c r="I269" s="300"/>
      <c r="J269" s="301">
        <f>ROUND(I269*H269,2)</f>
        <v>0</v>
      </c>
      <c r="K269" s="302"/>
      <c r="L269" s="303"/>
      <c r="M269" s="304" t="s">
        <v>1</v>
      </c>
      <c r="N269" s="305" t="s">
        <v>43</v>
      </c>
      <c r="O269" s="92"/>
      <c r="P269" s="247">
        <f>O269*H269</f>
        <v>0</v>
      </c>
      <c r="Q269" s="247">
        <v>1</v>
      </c>
      <c r="R269" s="247">
        <f>Q269*H269</f>
        <v>0.025000000000000001</v>
      </c>
      <c r="S269" s="247">
        <v>0</v>
      </c>
      <c r="T269" s="24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9" t="s">
        <v>315</v>
      </c>
      <c r="AT269" s="249" t="s">
        <v>270</v>
      </c>
      <c r="AU269" s="249" t="s">
        <v>88</v>
      </c>
      <c r="AY269" s="18" t="s">
        <v>146</v>
      </c>
      <c r="BE269" s="250">
        <f>IF(N269="základní",J269,0)</f>
        <v>0</v>
      </c>
      <c r="BF269" s="250">
        <f>IF(N269="snížená",J269,0)</f>
        <v>0</v>
      </c>
      <c r="BG269" s="250">
        <f>IF(N269="zákl. přenesená",J269,0)</f>
        <v>0</v>
      </c>
      <c r="BH269" s="250">
        <f>IF(N269="sníž. přenesená",J269,0)</f>
        <v>0</v>
      </c>
      <c r="BI269" s="250">
        <f>IF(N269="nulová",J269,0)</f>
        <v>0</v>
      </c>
      <c r="BJ269" s="18" t="s">
        <v>86</v>
      </c>
      <c r="BK269" s="250">
        <f>ROUND(I269*H269,2)</f>
        <v>0</v>
      </c>
      <c r="BL269" s="18" t="s">
        <v>229</v>
      </c>
      <c r="BM269" s="249" t="s">
        <v>1158</v>
      </c>
    </row>
    <row r="270" s="13" customFormat="1">
      <c r="A270" s="13"/>
      <c r="B270" s="251"/>
      <c r="C270" s="252"/>
      <c r="D270" s="253" t="s">
        <v>174</v>
      </c>
      <c r="E270" s="252"/>
      <c r="F270" s="255" t="s">
        <v>1159</v>
      </c>
      <c r="G270" s="252"/>
      <c r="H270" s="256">
        <v>0.025000000000000001</v>
      </c>
      <c r="I270" s="257"/>
      <c r="J270" s="252"/>
      <c r="K270" s="252"/>
      <c r="L270" s="258"/>
      <c r="M270" s="259"/>
      <c r="N270" s="260"/>
      <c r="O270" s="260"/>
      <c r="P270" s="260"/>
      <c r="Q270" s="260"/>
      <c r="R270" s="260"/>
      <c r="S270" s="260"/>
      <c r="T270" s="26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2" t="s">
        <v>174</v>
      </c>
      <c r="AU270" s="262" t="s">
        <v>88</v>
      </c>
      <c r="AV270" s="13" t="s">
        <v>88</v>
      </c>
      <c r="AW270" s="13" t="s">
        <v>4</v>
      </c>
      <c r="AX270" s="13" t="s">
        <v>86</v>
      </c>
      <c r="AY270" s="262" t="s">
        <v>146</v>
      </c>
    </row>
    <row r="271" s="2" customFormat="1" ht="21.75" customHeight="1">
      <c r="A271" s="39"/>
      <c r="B271" s="40"/>
      <c r="C271" s="237" t="s">
        <v>306</v>
      </c>
      <c r="D271" s="237" t="s">
        <v>149</v>
      </c>
      <c r="E271" s="238" t="s">
        <v>1160</v>
      </c>
      <c r="F271" s="239" t="s">
        <v>1161</v>
      </c>
      <c r="G271" s="240" t="s">
        <v>162</v>
      </c>
      <c r="H271" s="241">
        <v>10.199999999999999</v>
      </c>
      <c r="I271" s="242"/>
      <c r="J271" s="243">
        <f>ROUND(I271*H271,2)</f>
        <v>0</v>
      </c>
      <c r="K271" s="244"/>
      <c r="L271" s="45"/>
      <c r="M271" s="245" t="s">
        <v>1</v>
      </c>
      <c r="N271" s="246" t="s">
        <v>43</v>
      </c>
      <c r="O271" s="92"/>
      <c r="P271" s="247">
        <f>O271*H271</f>
        <v>0</v>
      </c>
      <c r="Q271" s="247">
        <v>0</v>
      </c>
      <c r="R271" s="247">
        <f>Q271*H271</f>
        <v>0</v>
      </c>
      <c r="S271" s="247">
        <v>0</v>
      </c>
      <c r="T271" s="248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9" t="s">
        <v>229</v>
      </c>
      <c r="AT271" s="249" t="s">
        <v>149</v>
      </c>
      <c r="AU271" s="249" t="s">
        <v>88</v>
      </c>
      <c r="AY271" s="18" t="s">
        <v>146</v>
      </c>
      <c r="BE271" s="250">
        <f>IF(N271="základní",J271,0)</f>
        <v>0</v>
      </c>
      <c r="BF271" s="250">
        <f>IF(N271="snížená",J271,0)</f>
        <v>0</v>
      </c>
      <c r="BG271" s="250">
        <f>IF(N271="zákl. přenesená",J271,0)</f>
        <v>0</v>
      </c>
      <c r="BH271" s="250">
        <f>IF(N271="sníž. přenesená",J271,0)</f>
        <v>0</v>
      </c>
      <c r="BI271" s="250">
        <f>IF(N271="nulová",J271,0)</f>
        <v>0</v>
      </c>
      <c r="BJ271" s="18" t="s">
        <v>86</v>
      </c>
      <c r="BK271" s="250">
        <f>ROUND(I271*H271,2)</f>
        <v>0</v>
      </c>
      <c r="BL271" s="18" t="s">
        <v>229</v>
      </c>
      <c r="BM271" s="249" t="s">
        <v>1162</v>
      </c>
    </row>
    <row r="272" s="13" customFormat="1">
      <c r="A272" s="13"/>
      <c r="B272" s="251"/>
      <c r="C272" s="252"/>
      <c r="D272" s="253" t="s">
        <v>174</v>
      </c>
      <c r="E272" s="254" t="s">
        <v>1</v>
      </c>
      <c r="F272" s="255" t="s">
        <v>1163</v>
      </c>
      <c r="G272" s="252"/>
      <c r="H272" s="256">
        <v>10.199999999999999</v>
      </c>
      <c r="I272" s="257"/>
      <c r="J272" s="252"/>
      <c r="K272" s="252"/>
      <c r="L272" s="258"/>
      <c r="M272" s="259"/>
      <c r="N272" s="260"/>
      <c r="O272" s="260"/>
      <c r="P272" s="260"/>
      <c r="Q272" s="260"/>
      <c r="R272" s="260"/>
      <c r="S272" s="260"/>
      <c r="T272" s="26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2" t="s">
        <v>174</v>
      </c>
      <c r="AU272" s="262" t="s">
        <v>88</v>
      </c>
      <c r="AV272" s="13" t="s">
        <v>88</v>
      </c>
      <c r="AW272" s="13" t="s">
        <v>34</v>
      </c>
      <c r="AX272" s="13" t="s">
        <v>86</v>
      </c>
      <c r="AY272" s="262" t="s">
        <v>146</v>
      </c>
    </row>
    <row r="273" s="2" customFormat="1" ht="21.75" customHeight="1">
      <c r="A273" s="39"/>
      <c r="B273" s="40"/>
      <c r="C273" s="295" t="s">
        <v>311</v>
      </c>
      <c r="D273" s="295" t="s">
        <v>270</v>
      </c>
      <c r="E273" s="296" t="s">
        <v>1164</v>
      </c>
      <c r="F273" s="297" t="s">
        <v>1165</v>
      </c>
      <c r="G273" s="298" t="s">
        <v>500</v>
      </c>
      <c r="H273" s="299">
        <v>15.300000000000001</v>
      </c>
      <c r="I273" s="300"/>
      <c r="J273" s="301">
        <f>ROUND(I273*H273,2)</f>
        <v>0</v>
      </c>
      <c r="K273" s="302"/>
      <c r="L273" s="303"/>
      <c r="M273" s="304" t="s">
        <v>1</v>
      </c>
      <c r="N273" s="305" t="s">
        <v>43</v>
      </c>
      <c r="O273" s="92"/>
      <c r="P273" s="247">
        <f>O273*H273</f>
        <v>0</v>
      </c>
      <c r="Q273" s="247">
        <v>0.001</v>
      </c>
      <c r="R273" s="247">
        <f>Q273*H273</f>
        <v>0.015300000000000001</v>
      </c>
      <c r="S273" s="247">
        <v>0</v>
      </c>
      <c r="T273" s="248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9" t="s">
        <v>315</v>
      </c>
      <c r="AT273" s="249" t="s">
        <v>270</v>
      </c>
      <c r="AU273" s="249" t="s">
        <v>88</v>
      </c>
      <c r="AY273" s="18" t="s">
        <v>146</v>
      </c>
      <c r="BE273" s="250">
        <f>IF(N273="základní",J273,0)</f>
        <v>0</v>
      </c>
      <c r="BF273" s="250">
        <f>IF(N273="snížená",J273,0)</f>
        <v>0</v>
      </c>
      <c r="BG273" s="250">
        <f>IF(N273="zákl. přenesená",J273,0)</f>
        <v>0</v>
      </c>
      <c r="BH273" s="250">
        <f>IF(N273="sníž. přenesená",J273,0)</f>
        <v>0</v>
      </c>
      <c r="BI273" s="250">
        <f>IF(N273="nulová",J273,0)</f>
        <v>0</v>
      </c>
      <c r="BJ273" s="18" t="s">
        <v>86</v>
      </c>
      <c r="BK273" s="250">
        <f>ROUND(I273*H273,2)</f>
        <v>0</v>
      </c>
      <c r="BL273" s="18" t="s">
        <v>229</v>
      </c>
      <c r="BM273" s="249" t="s">
        <v>1166</v>
      </c>
    </row>
    <row r="274" s="13" customFormat="1">
      <c r="A274" s="13"/>
      <c r="B274" s="251"/>
      <c r="C274" s="252"/>
      <c r="D274" s="253" t="s">
        <v>174</v>
      </c>
      <c r="E274" s="252"/>
      <c r="F274" s="255" t="s">
        <v>1167</v>
      </c>
      <c r="G274" s="252"/>
      <c r="H274" s="256">
        <v>15.300000000000001</v>
      </c>
      <c r="I274" s="257"/>
      <c r="J274" s="252"/>
      <c r="K274" s="252"/>
      <c r="L274" s="258"/>
      <c r="M274" s="259"/>
      <c r="N274" s="260"/>
      <c r="O274" s="260"/>
      <c r="P274" s="260"/>
      <c r="Q274" s="260"/>
      <c r="R274" s="260"/>
      <c r="S274" s="260"/>
      <c r="T274" s="26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2" t="s">
        <v>174</v>
      </c>
      <c r="AU274" s="262" t="s">
        <v>88</v>
      </c>
      <c r="AV274" s="13" t="s">
        <v>88</v>
      </c>
      <c r="AW274" s="13" t="s">
        <v>4</v>
      </c>
      <c r="AX274" s="13" t="s">
        <v>86</v>
      </c>
      <c r="AY274" s="262" t="s">
        <v>146</v>
      </c>
    </row>
    <row r="275" s="2" customFormat="1" ht="21.75" customHeight="1">
      <c r="A275" s="39"/>
      <c r="B275" s="40"/>
      <c r="C275" s="237" t="s">
        <v>315</v>
      </c>
      <c r="D275" s="237" t="s">
        <v>149</v>
      </c>
      <c r="E275" s="238" t="s">
        <v>1168</v>
      </c>
      <c r="F275" s="239" t="s">
        <v>1169</v>
      </c>
      <c r="G275" s="240" t="s">
        <v>162</v>
      </c>
      <c r="H275" s="241">
        <v>6</v>
      </c>
      <c r="I275" s="242"/>
      <c r="J275" s="243">
        <f>ROUND(I275*H275,2)</f>
        <v>0</v>
      </c>
      <c r="K275" s="244"/>
      <c r="L275" s="45"/>
      <c r="M275" s="245" t="s">
        <v>1</v>
      </c>
      <c r="N275" s="246" t="s">
        <v>43</v>
      </c>
      <c r="O275" s="92"/>
      <c r="P275" s="247">
        <f>O275*H275</f>
        <v>0</v>
      </c>
      <c r="Q275" s="247">
        <v>0</v>
      </c>
      <c r="R275" s="247">
        <f>Q275*H275</f>
        <v>0</v>
      </c>
      <c r="S275" s="247">
        <v>0</v>
      </c>
      <c r="T275" s="24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9" t="s">
        <v>229</v>
      </c>
      <c r="AT275" s="249" t="s">
        <v>149</v>
      </c>
      <c r="AU275" s="249" t="s">
        <v>88</v>
      </c>
      <c r="AY275" s="18" t="s">
        <v>146</v>
      </c>
      <c r="BE275" s="250">
        <f>IF(N275="základní",J275,0)</f>
        <v>0</v>
      </c>
      <c r="BF275" s="250">
        <f>IF(N275="snížená",J275,0)</f>
        <v>0</v>
      </c>
      <c r="BG275" s="250">
        <f>IF(N275="zákl. přenesená",J275,0)</f>
        <v>0</v>
      </c>
      <c r="BH275" s="250">
        <f>IF(N275="sníž. přenesená",J275,0)</f>
        <v>0</v>
      </c>
      <c r="BI275" s="250">
        <f>IF(N275="nulová",J275,0)</f>
        <v>0</v>
      </c>
      <c r="BJ275" s="18" t="s">
        <v>86</v>
      </c>
      <c r="BK275" s="250">
        <f>ROUND(I275*H275,2)</f>
        <v>0</v>
      </c>
      <c r="BL275" s="18" t="s">
        <v>229</v>
      </c>
      <c r="BM275" s="249" t="s">
        <v>1170</v>
      </c>
    </row>
    <row r="276" s="13" customFormat="1">
      <c r="A276" s="13"/>
      <c r="B276" s="251"/>
      <c r="C276" s="252"/>
      <c r="D276" s="253" t="s">
        <v>174</v>
      </c>
      <c r="E276" s="254" t="s">
        <v>1</v>
      </c>
      <c r="F276" s="255" t="s">
        <v>1171</v>
      </c>
      <c r="G276" s="252"/>
      <c r="H276" s="256">
        <v>6</v>
      </c>
      <c r="I276" s="257"/>
      <c r="J276" s="252"/>
      <c r="K276" s="252"/>
      <c r="L276" s="258"/>
      <c r="M276" s="259"/>
      <c r="N276" s="260"/>
      <c r="O276" s="260"/>
      <c r="P276" s="260"/>
      <c r="Q276" s="260"/>
      <c r="R276" s="260"/>
      <c r="S276" s="260"/>
      <c r="T276" s="26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2" t="s">
        <v>174</v>
      </c>
      <c r="AU276" s="262" t="s">
        <v>88</v>
      </c>
      <c r="AV276" s="13" t="s">
        <v>88</v>
      </c>
      <c r="AW276" s="13" t="s">
        <v>34</v>
      </c>
      <c r="AX276" s="13" t="s">
        <v>86</v>
      </c>
      <c r="AY276" s="262" t="s">
        <v>146</v>
      </c>
    </row>
    <row r="277" s="2" customFormat="1" ht="21.75" customHeight="1">
      <c r="A277" s="39"/>
      <c r="B277" s="40"/>
      <c r="C277" s="295" t="s">
        <v>319</v>
      </c>
      <c r="D277" s="295" t="s">
        <v>270</v>
      </c>
      <c r="E277" s="296" t="s">
        <v>1164</v>
      </c>
      <c r="F277" s="297" t="s">
        <v>1165</v>
      </c>
      <c r="G277" s="298" t="s">
        <v>500</v>
      </c>
      <c r="H277" s="299">
        <v>9</v>
      </c>
      <c r="I277" s="300"/>
      <c r="J277" s="301">
        <f>ROUND(I277*H277,2)</f>
        <v>0</v>
      </c>
      <c r="K277" s="302"/>
      <c r="L277" s="303"/>
      <c r="M277" s="304" t="s">
        <v>1</v>
      </c>
      <c r="N277" s="305" t="s">
        <v>43</v>
      </c>
      <c r="O277" s="92"/>
      <c r="P277" s="247">
        <f>O277*H277</f>
        <v>0</v>
      </c>
      <c r="Q277" s="247">
        <v>0.001</v>
      </c>
      <c r="R277" s="247">
        <f>Q277*H277</f>
        <v>0.0090000000000000011</v>
      </c>
      <c r="S277" s="247">
        <v>0</v>
      </c>
      <c r="T277" s="248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9" t="s">
        <v>315</v>
      </c>
      <c r="AT277" s="249" t="s">
        <v>270</v>
      </c>
      <c r="AU277" s="249" t="s">
        <v>88</v>
      </c>
      <c r="AY277" s="18" t="s">
        <v>146</v>
      </c>
      <c r="BE277" s="250">
        <f>IF(N277="základní",J277,0)</f>
        <v>0</v>
      </c>
      <c r="BF277" s="250">
        <f>IF(N277="snížená",J277,0)</f>
        <v>0</v>
      </c>
      <c r="BG277" s="250">
        <f>IF(N277="zákl. přenesená",J277,0)</f>
        <v>0</v>
      </c>
      <c r="BH277" s="250">
        <f>IF(N277="sníž. přenesená",J277,0)</f>
        <v>0</v>
      </c>
      <c r="BI277" s="250">
        <f>IF(N277="nulová",J277,0)</f>
        <v>0</v>
      </c>
      <c r="BJ277" s="18" t="s">
        <v>86</v>
      </c>
      <c r="BK277" s="250">
        <f>ROUND(I277*H277,2)</f>
        <v>0</v>
      </c>
      <c r="BL277" s="18" t="s">
        <v>229</v>
      </c>
      <c r="BM277" s="249" t="s">
        <v>1172</v>
      </c>
    </row>
    <row r="278" s="13" customFormat="1">
      <c r="A278" s="13"/>
      <c r="B278" s="251"/>
      <c r="C278" s="252"/>
      <c r="D278" s="253" t="s">
        <v>174</v>
      </c>
      <c r="E278" s="252"/>
      <c r="F278" s="255" t="s">
        <v>1173</v>
      </c>
      <c r="G278" s="252"/>
      <c r="H278" s="256">
        <v>9</v>
      </c>
      <c r="I278" s="257"/>
      <c r="J278" s="252"/>
      <c r="K278" s="252"/>
      <c r="L278" s="258"/>
      <c r="M278" s="259"/>
      <c r="N278" s="260"/>
      <c r="O278" s="260"/>
      <c r="P278" s="260"/>
      <c r="Q278" s="260"/>
      <c r="R278" s="260"/>
      <c r="S278" s="260"/>
      <c r="T278" s="26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2" t="s">
        <v>174</v>
      </c>
      <c r="AU278" s="262" t="s">
        <v>88</v>
      </c>
      <c r="AV278" s="13" t="s">
        <v>88</v>
      </c>
      <c r="AW278" s="13" t="s">
        <v>4</v>
      </c>
      <c r="AX278" s="13" t="s">
        <v>86</v>
      </c>
      <c r="AY278" s="262" t="s">
        <v>146</v>
      </c>
    </row>
    <row r="279" s="2" customFormat="1" ht="21.75" customHeight="1">
      <c r="A279" s="39"/>
      <c r="B279" s="40"/>
      <c r="C279" s="237" t="s">
        <v>323</v>
      </c>
      <c r="D279" s="237" t="s">
        <v>149</v>
      </c>
      <c r="E279" s="238" t="s">
        <v>909</v>
      </c>
      <c r="F279" s="239" t="s">
        <v>910</v>
      </c>
      <c r="G279" s="240" t="s">
        <v>162</v>
      </c>
      <c r="H279" s="241">
        <v>83.540000000000006</v>
      </c>
      <c r="I279" s="242"/>
      <c r="J279" s="243">
        <f>ROUND(I279*H279,2)</f>
        <v>0</v>
      </c>
      <c r="K279" s="244"/>
      <c r="L279" s="45"/>
      <c r="M279" s="245" t="s">
        <v>1</v>
      </c>
      <c r="N279" s="246" t="s">
        <v>43</v>
      </c>
      <c r="O279" s="92"/>
      <c r="P279" s="247">
        <f>O279*H279</f>
        <v>0</v>
      </c>
      <c r="Q279" s="247">
        <v>0.00040000000000000002</v>
      </c>
      <c r="R279" s="247">
        <f>Q279*H279</f>
        <v>0.033416000000000001</v>
      </c>
      <c r="S279" s="247">
        <v>0</v>
      </c>
      <c r="T279" s="24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9" t="s">
        <v>229</v>
      </c>
      <c r="AT279" s="249" t="s">
        <v>149</v>
      </c>
      <c r="AU279" s="249" t="s">
        <v>88</v>
      </c>
      <c r="AY279" s="18" t="s">
        <v>146</v>
      </c>
      <c r="BE279" s="250">
        <f>IF(N279="základní",J279,0)</f>
        <v>0</v>
      </c>
      <c r="BF279" s="250">
        <f>IF(N279="snížená",J279,0)</f>
        <v>0</v>
      </c>
      <c r="BG279" s="250">
        <f>IF(N279="zákl. přenesená",J279,0)</f>
        <v>0</v>
      </c>
      <c r="BH279" s="250">
        <f>IF(N279="sníž. přenesená",J279,0)</f>
        <v>0</v>
      </c>
      <c r="BI279" s="250">
        <f>IF(N279="nulová",J279,0)</f>
        <v>0</v>
      </c>
      <c r="BJ279" s="18" t="s">
        <v>86</v>
      </c>
      <c r="BK279" s="250">
        <f>ROUND(I279*H279,2)</f>
        <v>0</v>
      </c>
      <c r="BL279" s="18" t="s">
        <v>229</v>
      </c>
      <c r="BM279" s="249" t="s">
        <v>1174</v>
      </c>
    </row>
    <row r="280" s="2" customFormat="1" ht="33" customHeight="1">
      <c r="A280" s="39"/>
      <c r="B280" s="40"/>
      <c r="C280" s="295" t="s">
        <v>327</v>
      </c>
      <c r="D280" s="295" t="s">
        <v>270</v>
      </c>
      <c r="E280" s="296" t="s">
        <v>912</v>
      </c>
      <c r="F280" s="297" t="s">
        <v>913</v>
      </c>
      <c r="G280" s="298" t="s">
        <v>162</v>
      </c>
      <c r="H280" s="299">
        <v>96.070999999999998</v>
      </c>
      <c r="I280" s="300"/>
      <c r="J280" s="301">
        <f>ROUND(I280*H280,2)</f>
        <v>0</v>
      </c>
      <c r="K280" s="302"/>
      <c r="L280" s="303"/>
      <c r="M280" s="304" t="s">
        <v>1</v>
      </c>
      <c r="N280" s="305" t="s">
        <v>43</v>
      </c>
      <c r="O280" s="92"/>
      <c r="P280" s="247">
        <f>O280*H280</f>
        <v>0</v>
      </c>
      <c r="Q280" s="247">
        <v>0.0047000000000000002</v>
      </c>
      <c r="R280" s="247">
        <f>Q280*H280</f>
        <v>0.45153369999999998</v>
      </c>
      <c r="S280" s="247">
        <v>0</v>
      </c>
      <c r="T280" s="248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9" t="s">
        <v>315</v>
      </c>
      <c r="AT280" s="249" t="s">
        <v>270</v>
      </c>
      <c r="AU280" s="249" t="s">
        <v>88</v>
      </c>
      <c r="AY280" s="18" t="s">
        <v>146</v>
      </c>
      <c r="BE280" s="250">
        <f>IF(N280="základní",J280,0)</f>
        <v>0</v>
      </c>
      <c r="BF280" s="250">
        <f>IF(N280="snížená",J280,0)</f>
        <v>0</v>
      </c>
      <c r="BG280" s="250">
        <f>IF(N280="zákl. přenesená",J280,0)</f>
        <v>0</v>
      </c>
      <c r="BH280" s="250">
        <f>IF(N280="sníž. přenesená",J280,0)</f>
        <v>0</v>
      </c>
      <c r="BI280" s="250">
        <f>IF(N280="nulová",J280,0)</f>
        <v>0</v>
      </c>
      <c r="BJ280" s="18" t="s">
        <v>86</v>
      </c>
      <c r="BK280" s="250">
        <f>ROUND(I280*H280,2)</f>
        <v>0</v>
      </c>
      <c r="BL280" s="18" t="s">
        <v>229</v>
      </c>
      <c r="BM280" s="249" t="s">
        <v>1175</v>
      </c>
    </row>
    <row r="281" s="13" customFormat="1">
      <c r="A281" s="13"/>
      <c r="B281" s="251"/>
      <c r="C281" s="252"/>
      <c r="D281" s="253" t="s">
        <v>174</v>
      </c>
      <c r="E281" s="252"/>
      <c r="F281" s="255" t="s">
        <v>1176</v>
      </c>
      <c r="G281" s="252"/>
      <c r="H281" s="256">
        <v>96.070999999999998</v>
      </c>
      <c r="I281" s="257"/>
      <c r="J281" s="252"/>
      <c r="K281" s="252"/>
      <c r="L281" s="258"/>
      <c r="M281" s="259"/>
      <c r="N281" s="260"/>
      <c r="O281" s="260"/>
      <c r="P281" s="260"/>
      <c r="Q281" s="260"/>
      <c r="R281" s="260"/>
      <c r="S281" s="260"/>
      <c r="T281" s="26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2" t="s">
        <v>174</v>
      </c>
      <c r="AU281" s="262" t="s">
        <v>88</v>
      </c>
      <c r="AV281" s="13" t="s">
        <v>88</v>
      </c>
      <c r="AW281" s="13" t="s">
        <v>4</v>
      </c>
      <c r="AX281" s="13" t="s">
        <v>86</v>
      </c>
      <c r="AY281" s="262" t="s">
        <v>146</v>
      </c>
    </row>
    <row r="282" s="2" customFormat="1" ht="21.75" customHeight="1">
      <c r="A282" s="39"/>
      <c r="B282" s="40"/>
      <c r="C282" s="237" t="s">
        <v>331</v>
      </c>
      <c r="D282" s="237" t="s">
        <v>149</v>
      </c>
      <c r="E282" s="238" t="s">
        <v>916</v>
      </c>
      <c r="F282" s="239" t="s">
        <v>917</v>
      </c>
      <c r="G282" s="240" t="s">
        <v>439</v>
      </c>
      <c r="H282" s="306"/>
      <c r="I282" s="242"/>
      <c r="J282" s="243">
        <f>ROUND(I282*H282,2)</f>
        <v>0</v>
      </c>
      <c r="K282" s="244"/>
      <c r="L282" s="45"/>
      <c r="M282" s="245" t="s">
        <v>1</v>
      </c>
      <c r="N282" s="246" t="s">
        <v>43</v>
      </c>
      <c r="O282" s="92"/>
      <c r="P282" s="247">
        <f>O282*H282</f>
        <v>0</v>
      </c>
      <c r="Q282" s="247">
        <v>0</v>
      </c>
      <c r="R282" s="247">
        <f>Q282*H282</f>
        <v>0</v>
      </c>
      <c r="S282" s="247">
        <v>0</v>
      </c>
      <c r="T282" s="248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9" t="s">
        <v>229</v>
      </c>
      <c r="AT282" s="249" t="s">
        <v>149</v>
      </c>
      <c r="AU282" s="249" t="s">
        <v>88</v>
      </c>
      <c r="AY282" s="18" t="s">
        <v>146</v>
      </c>
      <c r="BE282" s="250">
        <f>IF(N282="základní",J282,0)</f>
        <v>0</v>
      </c>
      <c r="BF282" s="250">
        <f>IF(N282="snížená",J282,0)</f>
        <v>0</v>
      </c>
      <c r="BG282" s="250">
        <f>IF(N282="zákl. přenesená",J282,0)</f>
        <v>0</v>
      </c>
      <c r="BH282" s="250">
        <f>IF(N282="sníž. přenesená",J282,0)</f>
        <v>0</v>
      </c>
      <c r="BI282" s="250">
        <f>IF(N282="nulová",J282,0)</f>
        <v>0</v>
      </c>
      <c r="BJ282" s="18" t="s">
        <v>86</v>
      </c>
      <c r="BK282" s="250">
        <f>ROUND(I282*H282,2)</f>
        <v>0</v>
      </c>
      <c r="BL282" s="18" t="s">
        <v>229</v>
      </c>
      <c r="BM282" s="249" t="s">
        <v>1177</v>
      </c>
    </row>
    <row r="283" s="12" customFormat="1" ht="22.8" customHeight="1">
      <c r="A283" s="12"/>
      <c r="B283" s="221"/>
      <c r="C283" s="222"/>
      <c r="D283" s="223" t="s">
        <v>77</v>
      </c>
      <c r="E283" s="235" t="s">
        <v>919</v>
      </c>
      <c r="F283" s="235" t="s">
        <v>920</v>
      </c>
      <c r="G283" s="222"/>
      <c r="H283" s="222"/>
      <c r="I283" s="225"/>
      <c r="J283" s="236">
        <f>BK283</f>
        <v>0</v>
      </c>
      <c r="K283" s="222"/>
      <c r="L283" s="227"/>
      <c r="M283" s="228"/>
      <c r="N283" s="229"/>
      <c r="O283" s="229"/>
      <c r="P283" s="230">
        <f>SUM(P284:P287)</f>
        <v>0</v>
      </c>
      <c r="Q283" s="229"/>
      <c r="R283" s="230">
        <f>SUM(R284:R287)</f>
        <v>0.21302750000000001</v>
      </c>
      <c r="S283" s="229"/>
      <c r="T283" s="231">
        <f>SUM(T284:T287)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32" t="s">
        <v>88</v>
      </c>
      <c r="AT283" s="233" t="s">
        <v>77</v>
      </c>
      <c r="AU283" s="233" t="s">
        <v>86</v>
      </c>
      <c r="AY283" s="232" t="s">
        <v>146</v>
      </c>
      <c r="BK283" s="234">
        <f>SUM(BK284:BK287)</f>
        <v>0</v>
      </c>
    </row>
    <row r="284" s="2" customFormat="1" ht="21.75" customHeight="1">
      <c r="A284" s="39"/>
      <c r="B284" s="40"/>
      <c r="C284" s="237" t="s">
        <v>337</v>
      </c>
      <c r="D284" s="237" t="s">
        <v>149</v>
      </c>
      <c r="E284" s="238" t="s">
        <v>921</v>
      </c>
      <c r="F284" s="239" t="s">
        <v>922</v>
      </c>
      <c r="G284" s="240" t="s">
        <v>162</v>
      </c>
      <c r="H284" s="241">
        <v>83.540000000000006</v>
      </c>
      <c r="I284" s="242"/>
      <c r="J284" s="243">
        <f>ROUND(I284*H284,2)</f>
        <v>0</v>
      </c>
      <c r="K284" s="244"/>
      <c r="L284" s="45"/>
      <c r="M284" s="245" t="s">
        <v>1</v>
      </c>
      <c r="N284" s="246" t="s">
        <v>43</v>
      </c>
      <c r="O284" s="92"/>
      <c r="P284" s="247">
        <f>O284*H284</f>
        <v>0</v>
      </c>
      <c r="Q284" s="247">
        <v>0</v>
      </c>
      <c r="R284" s="247">
        <f>Q284*H284</f>
        <v>0</v>
      </c>
      <c r="S284" s="247">
        <v>0</v>
      </c>
      <c r="T284" s="248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9" t="s">
        <v>229</v>
      </c>
      <c r="AT284" s="249" t="s">
        <v>149</v>
      </c>
      <c r="AU284" s="249" t="s">
        <v>88</v>
      </c>
      <c r="AY284" s="18" t="s">
        <v>146</v>
      </c>
      <c r="BE284" s="250">
        <f>IF(N284="základní",J284,0)</f>
        <v>0</v>
      </c>
      <c r="BF284" s="250">
        <f>IF(N284="snížená",J284,0)</f>
        <v>0</v>
      </c>
      <c r="BG284" s="250">
        <f>IF(N284="zákl. přenesená",J284,0)</f>
        <v>0</v>
      </c>
      <c r="BH284" s="250">
        <f>IF(N284="sníž. přenesená",J284,0)</f>
        <v>0</v>
      </c>
      <c r="BI284" s="250">
        <f>IF(N284="nulová",J284,0)</f>
        <v>0</v>
      </c>
      <c r="BJ284" s="18" t="s">
        <v>86</v>
      </c>
      <c r="BK284" s="250">
        <f>ROUND(I284*H284,2)</f>
        <v>0</v>
      </c>
      <c r="BL284" s="18" t="s">
        <v>229</v>
      </c>
      <c r="BM284" s="249" t="s">
        <v>1178</v>
      </c>
    </row>
    <row r="285" s="2" customFormat="1" ht="21.75" customHeight="1">
      <c r="A285" s="39"/>
      <c r="B285" s="40"/>
      <c r="C285" s="295" t="s">
        <v>342</v>
      </c>
      <c r="D285" s="295" t="s">
        <v>270</v>
      </c>
      <c r="E285" s="296" t="s">
        <v>924</v>
      </c>
      <c r="F285" s="297" t="s">
        <v>925</v>
      </c>
      <c r="G285" s="298" t="s">
        <v>162</v>
      </c>
      <c r="H285" s="299">
        <v>85.210999999999999</v>
      </c>
      <c r="I285" s="300"/>
      <c r="J285" s="301">
        <f>ROUND(I285*H285,2)</f>
        <v>0</v>
      </c>
      <c r="K285" s="302"/>
      <c r="L285" s="303"/>
      <c r="M285" s="304" t="s">
        <v>1</v>
      </c>
      <c r="N285" s="305" t="s">
        <v>43</v>
      </c>
      <c r="O285" s="92"/>
      <c r="P285" s="247">
        <f>O285*H285</f>
        <v>0</v>
      </c>
      <c r="Q285" s="247">
        <v>0.0025000000000000001</v>
      </c>
      <c r="R285" s="247">
        <f>Q285*H285</f>
        <v>0.21302750000000001</v>
      </c>
      <c r="S285" s="247">
        <v>0</v>
      </c>
      <c r="T285" s="248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9" t="s">
        <v>315</v>
      </c>
      <c r="AT285" s="249" t="s">
        <v>270</v>
      </c>
      <c r="AU285" s="249" t="s">
        <v>88</v>
      </c>
      <c r="AY285" s="18" t="s">
        <v>146</v>
      </c>
      <c r="BE285" s="250">
        <f>IF(N285="základní",J285,0)</f>
        <v>0</v>
      </c>
      <c r="BF285" s="250">
        <f>IF(N285="snížená",J285,0)</f>
        <v>0</v>
      </c>
      <c r="BG285" s="250">
        <f>IF(N285="zákl. přenesená",J285,0)</f>
        <v>0</v>
      </c>
      <c r="BH285" s="250">
        <f>IF(N285="sníž. přenesená",J285,0)</f>
        <v>0</v>
      </c>
      <c r="BI285" s="250">
        <f>IF(N285="nulová",J285,0)</f>
        <v>0</v>
      </c>
      <c r="BJ285" s="18" t="s">
        <v>86</v>
      </c>
      <c r="BK285" s="250">
        <f>ROUND(I285*H285,2)</f>
        <v>0</v>
      </c>
      <c r="BL285" s="18" t="s">
        <v>229</v>
      </c>
      <c r="BM285" s="249" t="s">
        <v>1179</v>
      </c>
    </row>
    <row r="286" s="13" customFormat="1">
      <c r="A286" s="13"/>
      <c r="B286" s="251"/>
      <c r="C286" s="252"/>
      <c r="D286" s="253" t="s">
        <v>174</v>
      </c>
      <c r="E286" s="252"/>
      <c r="F286" s="255" t="s">
        <v>1180</v>
      </c>
      <c r="G286" s="252"/>
      <c r="H286" s="256">
        <v>85.210999999999999</v>
      </c>
      <c r="I286" s="257"/>
      <c r="J286" s="252"/>
      <c r="K286" s="252"/>
      <c r="L286" s="258"/>
      <c r="M286" s="259"/>
      <c r="N286" s="260"/>
      <c r="O286" s="260"/>
      <c r="P286" s="260"/>
      <c r="Q286" s="260"/>
      <c r="R286" s="260"/>
      <c r="S286" s="260"/>
      <c r="T286" s="26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2" t="s">
        <v>174</v>
      </c>
      <c r="AU286" s="262" t="s">
        <v>88</v>
      </c>
      <c r="AV286" s="13" t="s">
        <v>88</v>
      </c>
      <c r="AW286" s="13" t="s">
        <v>4</v>
      </c>
      <c r="AX286" s="13" t="s">
        <v>86</v>
      </c>
      <c r="AY286" s="262" t="s">
        <v>146</v>
      </c>
    </row>
    <row r="287" s="2" customFormat="1" ht="21.75" customHeight="1">
      <c r="A287" s="39"/>
      <c r="B287" s="40"/>
      <c r="C287" s="237" t="s">
        <v>346</v>
      </c>
      <c r="D287" s="237" t="s">
        <v>149</v>
      </c>
      <c r="E287" s="238" t="s">
        <v>928</v>
      </c>
      <c r="F287" s="239" t="s">
        <v>929</v>
      </c>
      <c r="G287" s="240" t="s">
        <v>439</v>
      </c>
      <c r="H287" s="306"/>
      <c r="I287" s="242"/>
      <c r="J287" s="243">
        <f>ROUND(I287*H287,2)</f>
        <v>0</v>
      </c>
      <c r="K287" s="244"/>
      <c r="L287" s="45"/>
      <c r="M287" s="245" t="s">
        <v>1</v>
      </c>
      <c r="N287" s="246" t="s">
        <v>43</v>
      </c>
      <c r="O287" s="92"/>
      <c r="P287" s="247">
        <f>O287*H287</f>
        <v>0</v>
      </c>
      <c r="Q287" s="247">
        <v>0</v>
      </c>
      <c r="R287" s="247">
        <f>Q287*H287</f>
        <v>0</v>
      </c>
      <c r="S287" s="247">
        <v>0</v>
      </c>
      <c r="T287" s="24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9" t="s">
        <v>229</v>
      </c>
      <c r="AT287" s="249" t="s">
        <v>149</v>
      </c>
      <c r="AU287" s="249" t="s">
        <v>88</v>
      </c>
      <c r="AY287" s="18" t="s">
        <v>146</v>
      </c>
      <c r="BE287" s="250">
        <f>IF(N287="základní",J287,0)</f>
        <v>0</v>
      </c>
      <c r="BF287" s="250">
        <f>IF(N287="snížená",J287,0)</f>
        <v>0</v>
      </c>
      <c r="BG287" s="250">
        <f>IF(N287="zákl. přenesená",J287,0)</f>
        <v>0</v>
      </c>
      <c r="BH287" s="250">
        <f>IF(N287="sníž. přenesená",J287,0)</f>
        <v>0</v>
      </c>
      <c r="BI287" s="250">
        <f>IF(N287="nulová",J287,0)</f>
        <v>0</v>
      </c>
      <c r="BJ287" s="18" t="s">
        <v>86</v>
      </c>
      <c r="BK287" s="250">
        <f>ROUND(I287*H287,2)</f>
        <v>0</v>
      </c>
      <c r="BL287" s="18" t="s">
        <v>229</v>
      </c>
      <c r="BM287" s="249" t="s">
        <v>1181</v>
      </c>
    </row>
    <row r="288" s="12" customFormat="1" ht="22.8" customHeight="1">
      <c r="A288" s="12"/>
      <c r="B288" s="221"/>
      <c r="C288" s="222"/>
      <c r="D288" s="223" t="s">
        <v>77</v>
      </c>
      <c r="E288" s="235" t="s">
        <v>1182</v>
      </c>
      <c r="F288" s="235" t="s">
        <v>1183</v>
      </c>
      <c r="G288" s="222"/>
      <c r="H288" s="222"/>
      <c r="I288" s="225"/>
      <c r="J288" s="236">
        <f>BK288</f>
        <v>0</v>
      </c>
      <c r="K288" s="222"/>
      <c r="L288" s="227"/>
      <c r="M288" s="228"/>
      <c r="N288" s="229"/>
      <c r="O288" s="229"/>
      <c r="P288" s="230">
        <f>SUM(P289:P290)</f>
        <v>0</v>
      </c>
      <c r="Q288" s="229"/>
      <c r="R288" s="230">
        <f>SUM(R289:R290)</f>
        <v>0.00114</v>
      </c>
      <c r="S288" s="229"/>
      <c r="T288" s="231">
        <f>SUM(T289:T290)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32" t="s">
        <v>88</v>
      </c>
      <c r="AT288" s="233" t="s">
        <v>77</v>
      </c>
      <c r="AU288" s="233" t="s">
        <v>86</v>
      </c>
      <c r="AY288" s="232" t="s">
        <v>146</v>
      </c>
      <c r="BK288" s="234">
        <f>SUM(BK289:BK290)</f>
        <v>0</v>
      </c>
    </row>
    <row r="289" s="2" customFormat="1" ht="16.5" customHeight="1">
      <c r="A289" s="39"/>
      <c r="B289" s="40"/>
      <c r="C289" s="237" t="s">
        <v>350</v>
      </c>
      <c r="D289" s="237" t="s">
        <v>149</v>
      </c>
      <c r="E289" s="238" t="s">
        <v>1184</v>
      </c>
      <c r="F289" s="239" t="s">
        <v>1185</v>
      </c>
      <c r="G289" s="240" t="s">
        <v>1186</v>
      </c>
      <c r="H289" s="241">
        <v>1</v>
      </c>
      <c r="I289" s="242"/>
      <c r="J289" s="243">
        <f>ROUND(I289*H289,2)</f>
        <v>0</v>
      </c>
      <c r="K289" s="244"/>
      <c r="L289" s="45"/>
      <c r="M289" s="245" t="s">
        <v>1</v>
      </c>
      <c r="N289" s="246" t="s">
        <v>43</v>
      </c>
      <c r="O289" s="92"/>
      <c r="P289" s="247">
        <f>O289*H289</f>
        <v>0</v>
      </c>
      <c r="Q289" s="247">
        <v>0.00114</v>
      </c>
      <c r="R289" s="247">
        <f>Q289*H289</f>
        <v>0.00114</v>
      </c>
      <c r="S289" s="247">
        <v>0</v>
      </c>
      <c r="T289" s="24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9" t="s">
        <v>229</v>
      </c>
      <c r="AT289" s="249" t="s">
        <v>149</v>
      </c>
      <c r="AU289" s="249" t="s">
        <v>88</v>
      </c>
      <c r="AY289" s="18" t="s">
        <v>146</v>
      </c>
      <c r="BE289" s="250">
        <f>IF(N289="základní",J289,0)</f>
        <v>0</v>
      </c>
      <c r="BF289" s="250">
        <f>IF(N289="snížená",J289,0)</f>
        <v>0</v>
      </c>
      <c r="BG289" s="250">
        <f>IF(N289="zákl. přenesená",J289,0)</f>
        <v>0</v>
      </c>
      <c r="BH289" s="250">
        <f>IF(N289="sníž. přenesená",J289,0)</f>
        <v>0</v>
      </c>
      <c r="BI289" s="250">
        <f>IF(N289="nulová",J289,0)</f>
        <v>0</v>
      </c>
      <c r="BJ289" s="18" t="s">
        <v>86</v>
      </c>
      <c r="BK289" s="250">
        <f>ROUND(I289*H289,2)</f>
        <v>0</v>
      </c>
      <c r="BL289" s="18" t="s">
        <v>229</v>
      </c>
      <c r="BM289" s="249" t="s">
        <v>1187</v>
      </c>
    </row>
    <row r="290" s="2" customFormat="1" ht="21.75" customHeight="1">
      <c r="A290" s="39"/>
      <c r="B290" s="40"/>
      <c r="C290" s="237" t="s">
        <v>355</v>
      </c>
      <c r="D290" s="237" t="s">
        <v>149</v>
      </c>
      <c r="E290" s="238" t="s">
        <v>1188</v>
      </c>
      <c r="F290" s="239" t="s">
        <v>1189</v>
      </c>
      <c r="G290" s="240" t="s">
        <v>439</v>
      </c>
      <c r="H290" s="306"/>
      <c r="I290" s="242"/>
      <c r="J290" s="243">
        <f>ROUND(I290*H290,2)</f>
        <v>0</v>
      </c>
      <c r="K290" s="244"/>
      <c r="L290" s="45"/>
      <c r="M290" s="245" t="s">
        <v>1</v>
      </c>
      <c r="N290" s="246" t="s">
        <v>43</v>
      </c>
      <c r="O290" s="92"/>
      <c r="P290" s="247">
        <f>O290*H290</f>
        <v>0</v>
      </c>
      <c r="Q290" s="247">
        <v>0</v>
      </c>
      <c r="R290" s="247">
        <f>Q290*H290</f>
        <v>0</v>
      </c>
      <c r="S290" s="247">
        <v>0</v>
      </c>
      <c r="T290" s="248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9" t="s">
        <v>229</v>
      </c>
      <c r="AT290" s="249" t="s">
        <v>149</v>
      </c>
      <c r="AU290" s="249" t="s">
        <v>88</v>
      </c>
      <c r="AY290" s="18" t="s">
        <v>146</v>
      </c>
      <c r="BE290" s="250">
        <f>IF(N290="základní",J290,0)</f>
        <v>0</v>
      </c>
      <c r="BF290" s="250">
        <f>IF(N290="snížená",J290,0)</f>
        <v>0</v>
      </c>
      <c r="BG290" s="250">
        <f>IF(N290="zákl. přenesená",J290,0)</f>
        <v>0</v>
      </c>
      <c r="BH290" s="250">
        <f>IF(N290="sníž. přenesená",J290,0)</f>
        <v>0</v>
      </c>
      <c r="BI290" s="250">
        <f>IF(N290="nulová",J290,0)</f>
        <v>0</v>
      </c>
      <c r="BJ290" s="18" t="s">
        <v>86</v>
      </c>
      <c r="BK290" s="250">
        <f>ROUND(I290*H290,2)</f>
        <v>0</v>
      </c>
      <c r="BL290" s="18" t="s">
        <v>229</v>
      </c>
      <c r="BM290" s="249" t="s">
        <v>1190</v>
      </c>
    </row>
    <row r="291" s="12" customFormat="1" ht="22.8" customHeight="1">
      <c r="A291" s="12"/>
      <c r="B291" s="221"/>
      <c r="C291" s="222"/>
      <c r="D291" s="223" t="s">
        <v>77</v>
      </c>
      <c r="E291" s="235" t="s">
        <v>1191</v>
      </c>
      <c r="F291" s="235" t="s">
        <v>1192</v>
      </c>
      <c r="G291" s="222"/>
      <c r="H291" s="222"/>
      <c r="I291" s="225"/>
      <c r="J291" s="236">
        <f>BK291</f>
        <v>0</v>
      </c>
      <c r="K291" s="222"/>
      <c r="L291" s="227"/>
      <c r="M291" s="228"/>
      <c r="N291" s="229"/>
      <c r="O291" s="229"/>
      <c r="P291" s="230">
        <f>SUM(P292:P293)</f>
        <v>0</v>
      </c>
      <c r="Q291" s="229"/>
      <c r="R291" s="230">
        <f>SUM(R292:R293)</f>
        <v>0.00014999999999999999</v>
      </c>
      <c r="S291" s="229"/>
      <c r="T291" s="231">
        <f>SUM(T292:T293)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32" t="s">
        <v>88</v>
      </c>
      <c r="AT291" s="233" t="s">
        <v>77</v>
      </c>
      <c r="AU291" s="233" t="s">
        <v>86</v>
      </c>
      <c r="AY291" s="232" t="s">
        <v>146</v>
      </c>
      <c r="BK291" s="234">
        <f>SUM(BK292:BK293)</f>
        <v>0</v>
      </c>
    </row>
    <row r="292" s="2" customFormat="1" ht="16.5" customHeight="1">
      <c r="A292" s="39"/>
      <c r="B292" s="40"/>
      <c r="C292" s="237" t="s">
        <v>362</v>
      </c>
      <c r="D292" s="237" t="s">
        <v>149</v>
      </c>
      <c r="E292" s="238" t="s">
        <v>1193</v>
      </c>
      <c r="F292" s="239" t="s">
        <v>1194</v>
      </c>
      <c r="G292" s="240" t="s">
        <v>1186</v>
      </c>
      <c r="H292" s="241">
        <v>1</v>
      </c>
      <c r="I292" s="242"/>
      <c r="J292" s="243">
        <f>ROUND(I292*H292,2)</f>
        <v>0</v>
      </c>
      <c r="K292" s="244"/>
      <c r="L292" s="45"/>
      <c r="M292" s="245" t="s">
        <v>1</v>
      </c>
      <c r="N292" s="246" t="s">
        <v>43</v>
      </c>
      <c r="O292" s="92"/>
      <c r="P292" s="247">
        <f>O292*H292</f>
        <v>0</v>
      </c>
      <c r="Q292" s="247">
        <v>0.00014999999999999999</v>
      </c>
      <c r="R292" s="247">
        <f>Q292*H292</f>
        <v>0.00014999999999999999</v>
      </c>
      <c r="S292" s="247">
        <v>0</v>
      </c>
      <c r="T292" s="248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9" t="s">
        <v>229</v>
      </c>
      <c r="AT292" s="249" t="s">
        <v>149</v>
      </c>
      <c r="AU292" s="249" t="s">
        <v>88</v>
      </c>
      <c r="AY292" s="18" t="s">
        <v>146</v>
      </c>
      <c r="BE292" s="250">
        <f>IF(N292="základní",J292,0)</f>
        <v>0</v>
      </c>
      <c r="BF292" s="250">
        <f>IF(N292="snížená",J292,0)</f>
        <v>0</v>
      </c>
      <c r="BG292" s="250">
        <f>IF(N292="zákl. přenesená",J292,0)</f>
        <v>0</v>
      </c>
      <c r="BH292" s="250">
        <f>IF(N292="sníž. přenesená",J292,0)</f>
        <v>0</v>
      </c>
      <c r="BI292" s="250">
        <f>IF(N292="nulová",J292,0)</f>
        <v>0</v>
      </c>
      <c r="BJ292" s="18" t="s">
        <v>86</v>
      </c>
      <c r="BK292" s="250">
        <f>ROUND(I292*H292,2)</f>
        <v>0</v>
      </c>
      <c r="BL292" s="18" t="s">
        <v>229</v>
      </c>
      <c r="BM292" s="249" t="s">
        <v>1195</v>
      </c>
    </row>
    <row r="293" s="2" customFormat="1" ht="21.75" customHeight="1">
      <c r="A293" s="39"/>
      <c r="B293" s="40"/>
      <c r="C293" s="237" t="s">
        <v>368</v>
      </c>
      <c r="D293" s="237" t="s">
        <v>149</v>
      </c>
      <c r="E293" s="238" t="s">
        <v>1196</v>
      </c>
      <c r="F293" s="239" t="s">
        <v>1197</v>
      </c>
      <c r="G293" s="240" t="s">
        <v>439</v>
      </c>
      <c r="H293" s="306"/>
      <c r="I293" s="242"/>
      <c r="J293" s="243">
        <f>ROUND(I293*H293,2)</f>
        <v>0</v>
      </c>
      <c r="K293" s="244"/>
      <c r="L293" s="45"/>
      <c r="M293" s="245" t="s">
        <v>1</v>
      </c>
      <c r="N293" s="246" t="s">
        <v>43</v>
      </c>
      <c r="O293" s="92"/>
      <c r="P293" s="247">
        <f>O293*H293</f>
        <v>0</v>
      </c>
      <c r="Q293" s="247">
        <v>0</v>
      </c>
      <c r="R293" s="247">
        <f>Q293*H293</f>
        <v>0</v>
      </c>
      <c r="S293" s="247">
        <v>0</v>
      </c>
      <c r="T293" s="248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9" t="s">
        <v>229</v>
      </c>
      <c r="AT293" s="249" t="s">
        <v>149</v>
      </c>
      <c r="AU293" s="249" t="s">
        <v>88</v>
      </c>
      <c r="AY293" s="18" t="s">
        <v>146</v>
      </c>
      <c r="BE293" s="250">
        <f>IF(N293="základní",J293,0)</f>
        <v>0</v>
      </c>
      <c r="BF293" s="250">
        <f>IF(N293="snížená",J293,0)</f>
        <v>0</v>
      </c>
      <c r="BG293" s="250">
        <f>IF(N293="zákl. přenesená",J293,0)</f>
        <v>0</v>
      </c>
      <c r="BH293" s="250">
        <f>IF(N293="sníž. přenesená",J293,0)</f>
        <v>0</v>
      </c>
      <c r="BI293" s="250">
        <f>IF(N293="nulová",J293,0)</f>
        <v>0</v>
      </c>
      <c r="BJ293" s="18" t="s">
        <v>86</v>
      </c>
      <c r="BK293" s="250">
        <f>ROUND(I293*H293,2)</f>
        <v>0</v>
      </c>
      <c r="BL293" s="18" t="s">
        <v>229</v>
      </c>
      <c r="BM293" s="249" t="s">
        <v>1198</v>
      </c>
    </row>
    <row r="294" s="12" customFormat="1" ht="22.8" customHeight="1">
      <c r="A294" s="12"/>
      <c r="B294" s="221"/>
      <c r="C294" s="222"/>
      <c r="D294" s="223" t="s">
        <v>77</v>
      </c>
      <c r="E294" s="235" t="s">
        <v>1199</v>
      </c>
      <c r="F294" s="235" t="s">
        <v>1200</v>
      </c>
      <c r="G294" s="222"/>
      <c r="H294" s="222"/>
      <c r="I294" s="225"/>
      <c r="J294" s="236">
        <f>BK294</f>
        <v>0</v>
      </c>
      <c r="K294" s="222"/>
      <c r="L294" s="227"/>
      <c r="M294" s="228"/>
      <c r="N294" s="229"/>
      <c r="O294" s="229"/>
      <c r="P294" s="230">
        <f>SUM(P295:P313)</f>
        <v>0</v>
      </c>
      <c r="Q294" s="229"/>
      <c r="R294" s="230">
        <f>SUM(R295:R313)</f>
        <v>0.17862</v>
      </c>
      <c r="S294" s="229"/>
      <c r="T294" s="231">
        <f>SUM(T295:T313)</f>
        <v>0.76056999999999997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32" t="s">
        <v>88</v>
      </c>
      <c r="AT294" s="233" t="s">
        <v>77</v>
      </c>
      <c r="AU294" s="233" t="s">
        <v>86</v>
      </c>
      <c r="AY294" s="232" t="s">
        <v>146</v>
      </c>
      <c r="BK294" s="234">
        <f>SUM(BK295:BK313)</f>
        <v>0</v>
      </c>
    </row>
    <row r="295" s="2" customFormat="1" ht="16.5" customHeight="1">
      <c r="A295" s="39"/>
      <c r="B295" s="40"/>
      <c r="C295" s="237" t="s">
        <v>375</v>
      </c>
      <c r="D295" s="237" t="s">
        <v>149</v>
      </c>
      <c r="E295" s="238" t="s">
        <v>1201</v>
      </c>
      <c r="F295" s="239" t="s">
        <v>1202</v>
      </c>
      <c r="G295" s="240" t="s">
        <v>1186</v>
      </c>
      <c r="H295" s="241">
        <v>1</v>
      </c>
      <c r="I295" s="242"/>
      <c r="J295" s="243">
        <f>ROUND(I295*H295,2)</f>
        <v>0</v>
      </c>
      <c r="K295" s="244"/>
      <c r="L295" s="45"/>
      <c r="M295" s="245" t="s">
        <v>1</v>
      </c>
      <c r="N295" s="246" t="s">
        <v>43</v>
      </c>
      <c r="O295" s="92"/>
      <c r="P295" s="247">
        <f>O295*H295</f>
        <v>0</v>
      </c>
      <c r="Q295" s="247">
        <v>0</v>
      </c>
      <c r="R295" s="247">
        <f>Q295*H295</f>
        <v>0</v>
      </c>
      <c r="S295" s="247">
        <v>0.01933</v>
      </c>
      <c r="T295" s="248">
        <f>S295*H295</f>
        <v>0.01933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9" t="s">
        <v>229</v>
      </c>
      <c r="AT295" s="249" t="s">
        <v>149</v>
      </c>
      <c r="AU295" s="249" t="s">
        <v>88</v>
      </c>
      <c r="AY295" s="18" t="s">
        <v>146</v>
      </c>
      <c r="BE295" s="250">
        <f>IF(N295="základní",J295,0)</f>
        <v>0</v>
      </c>
      <c r="BF295" s="250">
        <f>IF(N295="snížená",J295,0)</f>
        <v>0</v>
      </c>
      <c r="BG295" s="250">
        <f>IF(N295="zákl. přenesená",J295,0)</f>
        <v>0</v>
      </c>
      <c r="BH295" s="250">
        <f>IF(N295="sníž. přenesená",J295,0)</f>
        <v>0</v>
      </c>
      <c r="BI295" s="250">
        <f>IF(N295="nulová",J295,0)</f>
        <v>0</v>
      </c>
      <c r="BJ295" s="18" t="s">
        <v>86</v>
      </c>
      <c r="BK295" s="250">
        <f>ROUND(I295*H295,2)</f>
        <v>0</v>
      </c>
      <c r="BL295" s="18" t="s">
        <v>229</v>
      </c>
      <c r="BM295" s="249" t="s">
        <v>1203</v>
      </c>
    </row>
    <row r="296" s="2" customFormat="1" ht="21.75" customHeight="1">
      <c r="A296" s="39"/>
      <c r="B296" s="40"/>
      <c r="C296" s="237" t="s">
        <v>381</v>
      </c>
      <c r="D296" s="237" t="s">
        <v>149</v>
      </c>
      <c r="E296" s="238" t="s">
        <v>1204</v>
      </c>
      <c r="F296" s="239" t="s">
        <v>1205</v>
      </c>
      <c r="G296" s="240" t="s">
        <v>1186</v>
      </c>
      <c r="H296" s="241">
        <v>1</v>
      </c>
      <c r="I296" s="242"/>
      <c r="J296" s="243">
        <f>ROUND(I296*H296,2)</f>
        <v>0</v>
      </c>
      <c r="K296" s="244"/>
      <c r="L296" s="45"/>
      <c r="M296" s="245" t="s">
        <v>1</v>
      </c>
      <c r="N296" s="246" t="s">
        <v>43</v>
      </c>
      <c r="O296" s="92"/>
      <c r="P296" s="247">
        <f>O296*H296</f>
        <v>0</v>
      </c>
      <c r="Q296" s="247">
        <v>0.016969999999999999</v>
      </c>
      <c r="R296" s="247">
        <f>Q296*H296</f>
        <v>0.016969999999999999</v>
      </c>
      <c r="S296" s="247">
        <v>0</v>
      </c>
      <c r="T296" s="248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9" t="s">
        <v>229</v>
      </c>
      <c r="AT296" s="249" t="s">
        <v>149</v>
      </c>
      <c r="AU296" s="249" t="s">
        <v>88</v>
      </c>
      <c r="AY296" s="18" t="s">
        <v>146</v>
      </c>
      <c r="BE296" s="250">
        <f>IF(N296="základní",J296,0)</f>
        <v>0</v>
      </c>
      <c r="BF296" s="250">
        <f>IF(N296="snížená",J296,0)</f>
        <v>0</v>
      </c>
      <c r="BG296" s="250">
        <f>IF(N296="zákl. přenesená",J296,0)</f>
        <v>0</v>
      </c>
      <c r="BH296" s="250">
        <f>IF(N296="sníž. přenesená",J296,0)</f>
        <v>0</v>
      </c>
      <c r="BI296" s="250">
        <f>IF(N296="nulová",J296,0)</f>
        <v>0</v>
      </c>
      <c r="BJ296" s="18" t="s">
        <v>86</v>
      </c>
      <c r="BK296" s="250">
        <f>ROUND(I296*H296,2)</f>
        <v>0</v>
      </c>
      <c r="BL296" s="18" t="s">
        <v>229</v>
      </c>
      <c r="BM296" s="249" t="s">
        <v>1206</v>
      </c>
    </row>
    <row r="297" s="2" customFormat="1" ht="16.5" customHeight="1">
      <c r="A297" s="39"/>
      <c r="B297" s="40"/>
      <c r="C297" s="237" t="s">
        <v>385</v>
      </c>
      <c r="D297" s="237" t="s">
        <v>149</v>
      </c>
      <c r="E297" s="238" t="s">
        <v>1207</v>
      </c>
      <c r="F297" s="239" t="s">
        <v>1208</v>
      </c>
      <c r="G297" s="240" t="s">
        <v>1186</v>
      </c>
      <c r="H297" s="241">
        <v>1</v>
      </c>
      <c r="I297" s="242"/>
      <c r="J297" s="243">
        <f>ROUND(I297*H297,2)</f>
        <v>0</v>
      </c>
      <c r="K297" s="244"/>
      <c r="L297" s="45"/>
      <c r="M297" s="245" t="s">
        <v>1</v>
      </c>
      <c r="N297" s="246" t="s">
        <v>43</v>
      </c>
      <c r="O297" s="92"/>
      <c r="P297" s="247">
        <f>O297*H297</f>
        <v>0</v>
      </c>
      <c r="Q297" s="247">
        <v>0</v>
      </c>
      <c r="R297" s="247">
        <f>Q297*H297</f>
        <v>0</v>
      </c>
      <c r="S297" s="247">
        <v>0.019460000000000002</v>
      </c>
      <c r="T297" s="248">
        <f>S297*H297</f>
        <v>0.019460000000000002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9" t="s">
        <v>229</v>
      </c>
      <c r="AT297" s="249" t="s">
        <v>149</v>
      </c>
      <c r="AU297" s="249" t="s">
        <v>88</v>
      </c>
      <c r="AY297" s="18" t="s">
        <v>146</v>
      </c>
      <c r="BE297" s="250">
        <f>IF(N297="základní",J297,0)</f>
        <v>0</v>
      </c>
      <c r="BF297" s="250">
        <f>IF(N297="snížená",J297,0)</f>
        <v>0</v>
      </c>
      <c r="BG297" s="250">
        <f>IF(N297="zákl. přenesená",J297,0)</f>
        <v>0</v>
      </c>
      <c r="BH297" s="250">
        <f>IF(N297="sníž. přenesená",J297,0)</f>
        <v>0</v>
      </c>
      <c r="BI297" s="250">
        <f>IF(N297="nulová",J297,0)</f>
        <v>0</v>
      </c>
      <c r="BJ297" s="18" t="s">
        <v>86</v>
      </c>
      <c r="BK297" s="250">
        <f>ROUND(I297*H297,2)</f>
        <v>0</v>
      </c>
      <c r="BL297" s="18" t="s">
        <v>229</v>
      </c>
      <c r="BM297" s="249" t="s">
        <v>1209</v>
      </c>
    </row>
    <row r="298" s="2" customFormat="1" ht="21.75" customHeight="1">
      <c r="A298" s="39"/>
      <c r="B298" s="40"/>
      <c r="C298" s="237" t="s">
        <v>389</v>
      </c>
      <c r="D298" s="237" t="s">
        <v>149</v>
      </c>
      <c r="E298" s="238" t="s">
        <v>1210</v>
      </c>
      <c r="F298" s="239" t="s">
        <v>1211</v>
      </c>
      <c r="G298" s="240" t="s">
        <v>1186</v>
      </c>
      <c r="H298" s="241">
        <v>1</v>
      </c>
      <c r="I298" s="242"/>
      <c r="J298" s="243">
        <f>ROUND(I298*H298,2)</f>
        <v>0</v>
      </c>
      <c r="K298" s="244"/>
      <c r="L298" s="45"/>
      <c r="M298" s="245" t="s">
        <v>1</v>
      </c>
      <c r="N298" s="246" t="s">
        <v>43</v>
      </c>
      <c r="O298" s="92"/>
      <c r="P298" s="247">
        <f>O298*H298</f>
        <v>0</v>
      </c>
      <c r="Q298" s="247">
        <v>0.016469999999999999</v>
      </c>
      <c r="R298" s="247">
        <f>Q298*H298</f>
        <v>0.016469999999999999</v>
      </c>
      <c r="S298" s="247">
        <v>0</v>
      </c>
      <c r="T298" s="248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9" t="s">
        <v>229</v>
      </c>
      <c r="AT298" s="249" t="s">
        <v>149</v>
      </c>
      <c r="AU298" s="249" t="s">
        <v>88</v>
      </c>
      <c r="AY298" s="18" t="s">
        <v>146</v>
      </c>
      <c r="BE298" s="250">
        <f>IF(N298="základní",J298,0)</f>
        <v>0</v>
      </c>
      <c r="BF298" s="250">
        <f>IF(N298="snížená",J298,0)</f>
        <v>0</v>
      </c>
      <c r="BG298" s="250">
        <f>IF(N298="zákl. přenesená",J298,0)</f>
        <v>0</v>
      </c>
      <c r="BH298" s="250">
        <f>IF(N298="sníž. přenesená",J298,0)</f>
        <v>0</v>
      </c>
      <c r="BI298" s="250">
        <f>IF(N298="nulová",J298,0)</f>
        <v>0</v>
      </c>
      <c r="BJ298" s="18" t="s">
        <v>86</v>
      </c>
      <c r="BK298" s="250">
        <f>ROUND(I298*H298,2)</f>
        <v>0</v>
      </c>
      <c r="BL298" s="18" t="s">
        <v>229</v>
      </c>
      <c r="BM298" s="249" t="s">
        <v>1212</v>
      </c>
    </row>
    <row r="299" s="2" customFormat="1" ht="16.5" customHeight="1">
      <c r="A299" s="39"/>
      <c r="B299" s="40"/>
      <c r="C299" s="237" t="s">
        <v>393</v>
      </c>
      <c r="D299" s="237" t="s">
        <v>149</v>
      </c>
      <c r="E299" s="238" t="s">
        <v>1213</v>
      </c>
      <c r="F299" s="239" t="s">
        <v>1214</v>
      </c>
      <c r="G299" s="240" t="s">
        <v>1186</v>
      </c>
      <c r="H299" s="241">
        <v>1</v>
      </c>
      <c r="I299" s="242"/>
      <c r="J299" s="243">
        <f>ROUND(I299*H299,2)</f>
        <v>0</v>
      </c>
      <c r="K299" s="244"/>
      <c r="L299" s="45"/>
      <c r="M299" s="245" t="s">
        <v>1</v>
      </c>
      <c r="N299" s="246" t="s">
        <v>43</v>
      </c>
      <c r="O299" s="92"/>
      <c r="P299" s="247">
        <f>O299*H299</f>
        <v>0</v>
      </c>
      <c r="Q299" s="247">
        <v>0</v>
      </c>
      <c r="R299" s="247">
        <f>Q299*H299</f>
        <v>0</v>
      </c>
      <c r="S299" s="247">
        <v>0.024500000000000001</v>
      </c>
      <c r="T299" s="248">
        <f>S299*H299</f>
        <v>0.024500000000000001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9" t="s">
        <v>229</v>
      </c>
      <c r="AT299" s="249" t="s">
        <v>149</v>
      </c>
      <c r="AU299" s="249" t="s">
        <v>88</v>
      </c>
      <c r="AY299" s="18" t="s">
        <v>146</v>
      </c>
      <c r="BE299" s="250">
        <f>IF(N299="základní",J299,0)</f>
        <v>0</v>
      </c>
      <c r="BF299" s="250">
        <f>IF(N299="snížená",J299,0)</f>
        <v>0</v>
      </c>
      <c r="BG299" s="250">
        <f>IF(N299="zákl. přenesená",J299,0)</f>
        <v>0</v>
      </c>
      <c r="BH299" s="250">
        <f>IF(N299="sníž. přenesená",J299,0)</f>
        <v>0</v>
      </c>
      <c r="BI299" s="250">
        <f>IF(N299="nulová",J299,0)</f>
        <v>0</v>
      </c>
      <c r="BJ299" s="18" t="s">
        <v>86</v>
      </c>
      <c r="BK299" s="250">
        <f>ROUND(I299*H299,2)</f>
        <v>0</v>
      </c>
      <c r="BL299" s="18" t="s">
        <v>229</v>
      </c>
      <c r="BM299" s="249" t="s">
        <v>1215</v>
      </c>
    </row>
    <row r="300" s="2" customFormat="1" ht="16.5" customHeight="1">
      <c r="A300" s="39"/>
      <c r="B300" s="40"/>
      <c r="C300" s="237" t="s">
        <v>397</v>
      </c>
      <c r="D300" s="237" t="s">
        <v>149</v>
      </c>
      <c r="E300" s="238" t="s">
        <v>1216</v>
      </c>
      <c r="F300" s="239" t="s">
        <v>1217</v>
      </c>
      <c r="G300" s="240" t="s">
        <v>1186</v>
      </c>
      <c r="H300" s="241">
        <v>1</v>
      </c>
      <c r="I300" s="242"/>
      <c r="J300" s="243">
        <f>ROUND(I300*H300,2)</f>
        <v>0</v>
      </c>
      <c r="K300" s="244"/>
      <c r="L300" s="45"/>
      <c r="M300" s="245" t="s">
        <v>1</v>
      </c>
      <c r="N300" s="246" t="s">
        <v>43</v>
      </c>
      <c r="O300" s="92"/>
      <c r="P300" s="247">
        <f>O300*H300</f>
        <v>0</v>
      </c>
      <c r="Q300" s="247">
        <v>0.048529999999999997</v>
      </c>
      <c r="R300" s="247">
        <f>Q300*H300</f>
        <v>0.048529999999999997</v>
      </c>
      <c r="S300" s="247">
        <v>0</v>
      </c>
      <c r="T300" s="248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9" t="s">
        <v>229</v>
      </c>
      <c r="AT300" s="249" t="s">
        <v>149</v>
      </c>
      <c r="AU300" s="249" t="s">
        <v>88</v>
      </c>
      <c r="AY300" s="18" t="s">
        <v>146</v>
      </c>
      <c r="BE300" s="250">
        <f>IF(N300="základní",J300,0)</f>
        <v>0</v>
      </c>
      <c r="BF300" s="250">
        <f>IF(N300="snížená",J300,0)</f>
        <v>0</v>
      </c>
      <c r="BG300" s="250">
        <f>IF(N300="zákl. přenesená",J300,0)</f>
        <v>0</v>
      </c>
      <c r="BH300" s="250">
        <f>IF(N300="sníž. přenesená",J300,0)</f>
        <v>0</v>
      </c>
      <c r="BI300" s="250">
        <f>IF(N300="nulová",J300,0)</f>
        <v>0</v>
      </c>
      <c r="BJ300" s="18" t="s">
        <v>86</v>
      </c>
      <c r="BK300" s="250">
        <f>ROUND(I300*H300,2)</f>
        <v>0</v>
      </c>
      <c r="BL300" s="18" t="s">
        <v>229</v>
      </c>
      <c r="BM300" s="249" t="s">
        <v>1218</v>
      </c>
    </row>
    <row r="301" s="2" customFormat="1" ht="16.5" customHeight="1">
      <c r="A301" s="39"/>
      <c r="B301" s="40"/>
      <c r="C301" s="237" t="s">
        <v>401</v>
      </c>
      <c r="D301" s="237" t="s">
        <v>149</v>
      </c>
      <c r="E301" s="238" t="s">
        <v>1219</v>
      </c>
      <c r="F301" s="239" t="s">
        <v>1220</v>
      </c>
      <c r="G301" s="240" t="s">
        <v>1186</v>
      </c>
      <c r="H301" s="241">
        <v>1</v>
      </c>
      <c r="I301" s="242"/>
      <c r="J301" s="243">
        <f>ROUND(I301*H301,2)</f>
        <v>0</v>
      </c>
      <c r="K301" s="244"/>
      <c r="L301" s="45"/>
      <c r="M301" s="245" t="s">
        <v>1</v>
      </c>
      <c r="N301" s="246" t="s">
        <v>43</v>
      </c>
      <c r="O301" s="92"/>
      <c r="P301" s="247">
        <f>O301*H301</f>
        <v>0</v>
      </c>
      <c r="Q301" s="247">
        <v>0.01736</v>
      </c>
      <c r="R301" s="247">
        <f>Q301*H301</f>
        <v>0.01736</v>
      </c>
      <c r="S301" s="247">
        <v>0</v>
      </c>
      <c r="T301" s="248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9" t="s">
        <v>229</v>
      </c>
      <c r="AT301" s="249" t="s">
        <v>149</v>
      </c>
      <c r="AU301" s="249" t="s">
        <v>88</v>
      </c>
      <c r="AY301" s="18" t="s">
        <v>146</v>
      </c>
      <c r="BE301" s="250">
        <f>IF(N301="základní",J301,0)</f>
        <v>0</v>
      </c>
      <c r="BF301" s="250">
        <f>IF(N301="snížená",J301,0)</f>
        <v>0</v>
      </c>
      <c r="BG301" s="250">
        <f>IF(N301="zákl. přenesená",J301,0)</f>
        <v>0</v>
      </c>
      <c r="BH301" s="250">
        <f>IF(N301="sníž. přenesená",J301,0)</f>
        <v>0</v>
      </c>
      <c r="BI301" s="250">
        <f>IF(N301="nulová",J301,0)</f>
        <v>0</v>
      </c>
      <c r="BJ301" s="18" t="s">
        <v>86</v>
      </c>
      <c r="BK301" s="250">
        <f>ROUND(I301*H301,2)</f>
        <v>0</v>
      </c>
      <c r="BL301" s="18" t="s">
        <v>229</v>
      </c>
      <c r="BM301" s="249" t="s">
        <v>1221</v>
      </c>
    </row>
    <row r="302" s="2" customFormat="1" ht="16.5" customHeight="1">
      <c r="A302" s="39"/>
      <c r="B302" s="40"/>
      <c r="C302" s="237" t="s">
        <v>406</v>
      </c>
      <c r="D302" s="237" t="s">
        <v>149</v>
      </c>
      <c r="E302" s="238" t="s">
        <v>1222</v>
      </c>
      <c r="F302" s="239" t="s">
        <v>1223</v>
      </c>
      <c r="G302" s="240" t="s">
        <v>1186</v>
      </c>
      <c r="H302" s="241">
        <v>1</v>
      </c>
      <c r="I302" s="242"/>
      <c r="J302" s="243">
        <f>ROUND(I302*H302,2)</f>
        <v>0</v>
      </c>
      <c r="K302" s="244"/>
      <c r="L302" s="45"/>
      <c r="M302" s="245" t="s">
        <v>1</v>
      </c>
      <c r="N302" s="246" t="s">
        <v>43</v>
      </c>
      <c r="O302" s="92"/>
      <c r="P302" s="247">
        <f>O302*H302</f>
        <v>0</v>
      </c>
      <c r="Q302" s="247">
        <v>0</v>
      </c>
      <c r="R302" s="247">
        <f>Q302*H302</f>
        <v>0</v>
      </c>
      <c r="S302" s="247">
        <v>0.69347000000000003</v>
      </c>
      <c r="T302" s="248">
        <f>S302*H302</f>
        <v>0.69347000000000003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9" t="s">
        <v>229</v>
      </c>
      <c r="AT302" s="249" t="s">
        <v>149</v>
      </c>
      <c r="AU302" s="249" t="s">
        <v>88</v>
      </c>
      <c r="AY302" s="18" t="s">
        <v>146</v>
      </c>
      <c r="BE302" s="250">
        <f>IF(N302="základní",J302,0)</f>
        <v>0</v>
      </c>
      <c r="BF302" s="250">
        <f>IF(N302="snížená",J302,0)</f>
        <v>0</v>
      </c>
      <c r="BG302" s="250">
        <f>IF(N302="zákl. přenesená",J302,0)</f>
        <v>0</v>
      </c>
      <c r="BH302" s="250">
        <f>IF(N302="sníž. přenesená",J302,0)</f>
        <v>0</v>
      </c>
      <c r="BI302" s="250">
        <f>IF(N302="nulová",J302,0)</f>
        <v>0</v>
      </c>
      <c r="BJ302" s="18" t="s">
        <v>86</v>
      </c>
      <c r="BK302" s="250">
        <f>ROUND(I302*H302,2)</f>
        <v>0</v>
      </c>
      <c r="BL302" s="18" t="s">
        <v>229</v>
      </c>
      <c r="BM302" s="249" t="s">
        <v>1224</v>
      </c>
    </row>
    <row r="303" s="2" customFormat="1" ht="21.75" customHeight="1">
      <c r="A303" s="39"/>
      <c r="B303" s="40"/>
      <c r="C303" s="237" t="s">
        <v>410</v>
      </c>
      <c r="D303" s="237" t="s">
        <v>149</v>
      </c>
      <c r="E303" s="238" t="s">
        <v>1225</v>
      </c>
      <c r="F303" s="239" t="s">
        <v>1226</v>
      </c>
      <c r="G303" s="240" t="s">
        <v>1186</v>
      </c>
      <c r="H303" s="241">
        <v>1</v>
      </c>
      <c r="I303" s="242"/>
      <c r="J303" s="243">
        <f>ROUND(I303*H303,2)</f>
        <v>0</v>
      </c>
      <c r="K303" s="244"/>
      <c r="L303" s="45"/>
      <c r="M303" s="245" t="s">
        <v>1</v>
      </c>
      <c r="N303" s="246" t="s">
        <v>43</v>
      </c>
      <c r="O303" s="92"/>
      <c r="P303" s="247">
        <f>O303*H303</f>
        <v>0</v>
      </c>
      <c r="Q303" s="247">
        <v>0.072340000000000002</v>
      </c>
      <c r="R303" s="247">
        <f>Q303*H303</f>
        <v>0.072340000000000002</v>
      </c>
      <c r="S303" s="247">
        <v>0</v>
      </c>
      <c r="T303" s="248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9" t="s">
        <v>229</v>
      </c>
      <c r="AT303" s="249" t="s">
        <v>149</v>
      </c>
      <c r="AU303" s="249" t="s">
        <v>88</v>
      </c>
      <c r="AY303" s="18" t="s">
        <v>146</v>
      </c>
      <c r="BE303" s="250">
        <f>IF(N303="základní",J303,0)</f>
        <v>0</v>
      </c>
      <c r="BF303" s="250">
        <f>IF(N303="snížená",J303,0)</f>
        <v>0</v>
      </c>
      <c r="BG303" s="250">
        <f>IF(N303="zákl. přenesená",J303,0)</f>
        <v>0</v>
      </c>
      <c r="BH303" s="250">
        <f>IF(N303="sníž. přenesená",J303,0)</f>
        <v>0</v>
      </c>
      <c r="BI303" s="250">
        <f>IF(N303="nulová",J303,0)</f>
        <v>0</v>
      </c>
      <c r="BJ303" s="18" t="s">
        <v>86</v>
      </c>
      <c r="BK303" s="250">
        <f>ROUND(I303*H303,2)</f>
        <v>0</v>
      </c>
      <c r="BL303" s="18" t="s">
        <v>229</v>
      </c>
      <c r="BM303" s="249" t="s">
        <v>1227</v>
      </c>
    </row>
    <row r="304" s="2" customFormat="1" ht="21.75" customHeight="1">
      <c r="A304" s="39"/>
      <c r="B304" s="40"/>
      <c r="C304" s="237" t="s">
        <v>417</v>
      </c>
      <c r="D304" s="237" t="s">
        <v>149</v>
      </c>
      <c r="E304" s="238" t="s">
        <v>1228</v>
      </c>
      <c r="F304" s="239" t="s">
        <v>1229</v>
      </c>
      <c r="G304" s="240" t="s">
        <v>1186</v>
      </c>
      <c r="H304" s="241">
        <v>1</v>
      </c>
      <c r="I304" s="242"/>
      <c r="J304" s="243">
        <f>ROUND(I304*H304,2)</f>
        <v>0</v>
      </c>
      <c r="K304" s="244"/>
      <c r="L304" s="45"/>
      <c r="M304" s="245" t="s">
        <v>1</v>
      </c>
      <c r="N304" s="246" t="s">
        <v>43</v>
      </c>
      <c r="O304" s="92"/>
      <c r="P304" s="247">
        <f>O304*H304</f>
        <v>0</v>
      </c>
      <c r="Q304" s="247">
        <v>0.00095</v>
      </c>
      <c r="R304" s="247">
        <f>Q304*H304</f>
        <v>0.00095</v>
      </c>
      <c r="S304" s="247">
        <v>0</v>
      </c>
      <c r="T304" s="248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9" t="s">
        <v>229</v>
      </c>
      <c r="AT304" s="249" t="s">
        <v>149</v>
      </c>
      <c r="AU304" s="249" t="s">
        <v>88</v>
      </c>
      <c r="AY304" s="18" t="s">
        <v>146</v>
      </c>
      <c r="BE304" s="250">
        <f>IF(N304="základní",J304,0)</f>
        <v>0</v>
      </c>
      <c r="BF304" s="250">
        <f>IF(N304="snížená",J304,0)</f>
        <v>0</v>
      </c>
      <c r="BG304" s="250">
        <f>IF(N304="zákl. přenesená",J304,0)</f>
        <v>0</v>
      </c>
      <c r="BH304" s="250">
        <f>IF(N304="sníž. přenesená",J304,0)</f>
        <v>0</v>
      </c>
      <c r="BI304" s="250">
        <f>IF(N304="nulová",J304,0)</f>
        <v>0</v>
      </c>
      <c r="BJ304" s="18" t="s">
        <v>86</v>
      </c>
      <c r="BK304" s="250">
        <f>ROUND(I304*H304,2)</f>
        <v>0</v>
      </c>
      <c r="BL304" s="18" t="s">
        <v>229</v>
      </c>
      <c r="BM304" s="249" t="s">
        <v>1230</v>
      </c>
    </row>
    <row r="305" s="2" customFormat="1" ht="16.5" customHeight="1">
      <c r="A305" s="39"/>
      <c r="B305" s="40"/>
      <c r="C305" s="237" t="s">
        <v>423</v>
      </c>
      <c r="D305" s="237" t="s">
        <v>149</v>
      </c>
      <c r="E305" s="238" t="s">
        <v>1231</v>
      </c>
      <c r="F305" s="239" t="s">
        <v>1232</v>
      </c>
      <c r="G305" s="240" t="s">
        <v>1186</v>
      </c>
      <c r="H305" s="241">
        <v>1</v>
      </c>
      <c r="I305" s="242"/>
      <c r="J305" s="243">
        <f>ROUND(I305*H305,2)</f>
        <v>0</v>
      </c>
      <c r="K305" s="244"/>
      <c r="L305" s="45"/>
      <c r="M305" s="245" t="s">
        <v>1</v>
      </c>
      <c r="N305" s="246" t="s">
        <v>43</v>
      </c>
      <c r="O305" s="92"/>
      <c r="P305" s="247">
        <f>O305*H305</f>
        <v>0</v>
      </c>
      <c r="Q305" s="247">
        <v>0</v>
      </c>
      <c r="R305" s="247">
        <f>Q305*H305</f>
        <v>0</v>
      </c>
      <c r="S305" s="247">
        <v>0.00156</v>
      </c>
      <c r="T305" s="248">
        <f>S305*H305</f>
        <v>0.00156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9" t="s">
        <v>229</v>
      </c>
      <c r="AT305" s="249" t="s">
        <v>149</v>
      </c>
      <c r="AU305" s="249" t="s">
        <v>88</v>
      </c>
      <c r="AY305" s="18" t="s">
        <v>146</v>
      </c>
      <c r="BE305" s="250">
        <f>IF(N305="základní",J305,0)</f>
        <v>0</v>
      </c>
      <c r="BF305" s="250">
        <f>IF(N305="snížená",J305,0)</f>
        <v>0</v>
      </c>
      <c r="BG305" s="250">
        <f>IF(N305="zákl. přenesená",J305,0)</f>
        <v>0</v>
      </c>
      <c r="BH305" s="250">
        <f>IF(N305="sníž. přenesená",J305,0)</f>
        <v>0</v>
      </c>
      <c r="BI305" s="250">
        <f>IF(N305="nulová",J305,0)</f>
        <v>0</v>
      </c>
      <c r="BJ305" s="18" t="s">
        <v>86</v>
      </c>
      <c r="BK305" s="250">
        <f>ROUND(I305*H305,2)</f>
        <v>0</v>
      </c>
      <c r="BL305" s="18" t="s">
        <v>229</v>
      </c>
      <c r="BM305" s="249" t="s">
        <v>1233</v>
      </c>
    </row>
    <row r="306" s="2" customFormat="1" ht="21.75" customHeight="1">
      <c r="A306" s="39"/>
      <c r="B306" s="40"/>
      <c r="C306" s="237" t="s">
        <v>428</v>
      </c>
      <c r="D306" s="237" t="s">
        <v>149</v>
      </c>
      <c r="E306" s="238" t="s">
        <v>1234</v>
      </c>
      <c r="F306" s="239" t="s">
        <v>1235</v>
      </c>
      <c r="G306" s="240" t="s">
        <v>1186</v>
      </c>
      <c r="H306" s="241">
        <v>1</v>
      </c>
      <c r="I306" s="242"/>
      <c r="J306" s="243">
        <f>ROUND(I306*H306,2)</f>
        <v>0</v>
      </c>
      <c r="K306" s="244"/>
      <c r="L306" s="45"/>
      <c r="M306" s="245" t="s">
        <v>1</v>
      </c>
      <c r="N306" s="246" t="s">
        <v>43</v>
      </c>
      <c r="O306" s="92"/>
      <c r="P306" s="247">
        <f>O306*H306</f>
        <v>0</v>
      </c>
      <c r="Q306" s="247">
        <v>0.0018</v>
      </c>
      <c r="R306" s="247">
        <f>Q306*H306</f>
        <v>0.0018</v>
      </c>
      <c r="S306" s="247">
        <v>0</v>
      </c>
      <c r="T306" s="248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9" t="s">
        <v>229</v>
      </c>
      <c r="AT306" s="249" t="s">
        <v>149</v>
      </c>
      <c r="AU306" s="249" t="s">
        <v>88</v>
      </c>
      <c r="AY306" s="18" t="s">
        <v>146</v>
      </c>
      <c r="BE306" s="250">
        <f>IF(N306="základní",J306,0)</f>
        <v>0</v>
      </c>
      <c r="BF306" s="250">
        <f>IF(N306="snížená",J306,0)</f>
        <v>0</v>
      </c>
      <c r="BG306" s="250">
        <f>IF(N306="zákl. přenesená",J306,0)</f>
        <v>0</v>
      </c>
      <c r="BH306" s="250">
        <f>IF(N306="sníž. přenesená",J306,0)</f>
        <v>0</v>
      </c>
      <c r="BI306" s="250">
        <f>IF(N306="nulová",J306,0)</f>
        <v>0</v>
      </c>
      <c r="BJ306" s="18" t="s">
        <v>86</v>
      </c>
      <c r="BK306" s="250">
        <f>ROUND(I306*H306,2)</f>
        <v>0</v>
      </c>
      <c r="BL306" s="18" t="s">
        <v>229</v>
      </c>
      <c r="BM306" s="249" t="s">
        <v>1236</v>
      </c>
    </row>
    <row r="307" s="2" customFormat="1" ht="16.5" customHeight="1">
      <c r="A307" s="39"/>
      <c r="B307" s="40"/>
      <c r="C307" s="237" t="s">
        <v>432</v>
      </c>
      <c r="D307" s="237" t="s">
        <v>149</v>
      </c>
      <c r="E307" s="238" t="s">
        <v>1237</v>
      </c>
      <c r="F307" s="239" t="s">
        <v>1238</v>
      </c>
      <c r="G307" s="240" t="s">
        <v>1186</v>
      </c>
      <c r="H307" s="241">
        <v>1</v>
      </c>
      <c r="I307" s="242"/>
      <c r="J307" s="243">
        <f>ROUND(I307*H307,2)</f>
        <v>0</v>
      </c>
      <c r="K307" s="244"/>
      <c r="L307" s="45"/>
      <c r="M307" s="245" t="s">
        <v>1</v>
      </c>
      <c r="N307" s="246" t="s">
        <v>43</v>
      </c>
      <c r="O307" s="92"/>
      <c r="P307" s="247">
        <f>O307*H307</f>
        <v>0</v>
      </c>
      <c r="Q307" s="247">
        <v>0.0018400000000000001</v>
      </c>
      <c r="R307" s="247">
        <f>Q307*H307</f>
        <v>0.0018400000000000001</v>
      </c>
      <c r="S307" s="247">
        <v>0</v>
      </c>
      <c r="T307" s="248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9" t="s">
        <v>229</v>
      </c>
      <c r="AT307" s="249" t="s">
        <v>149</v>
      </c>
      <c r="AU307" s="249" t="s">
        <v>88</v>
      </c>
      <c r="AY307" s="18" t="s">
        <v>146</v>
      </c>
      <c r="BE307" s="250">
        <f>IF(N307="základní",J307,0)</f>
        <v>0</v>
      </c>
      <c r="BF307" s="250">
        <f>IF(N307="snížená",J307,0)</f>
        <v>0</v>
      </c>
      <c r="BG307" s="250">
        <f>IF(N307="zákl. přenesená",J307,0)</f>
        <v>0</v>
      </c>
      <c r="BH307" s="250">
        <f>IF(N307="sníž. přenesená",J307,0)</f>
        <v>0</v>
      </c>
      <c r="BI307" s="250">
        <f>IF(N307="nulová",J307,0)</f>
        <v>0</v>
      </c>
      <c r="BJ307" s="18" t="s">
        <v>86</v>
      </c>
      <c r="BK307" s="250">
        <f>ROUND(I307*H307,2)</f>
        <v>0</v>
      </c>
      <c r="BL307" s="18" t="s">
        <v>229</v>
      </c>
      <c r="BM307" s="249" t="s">
        <v>1239</v>
      </c>
    </row>
    <row r="308" s="2" customFormat="1" ht="16.5" customHeight="1">
      <c r="A308" s="39"/>
      <c r="B308" s="40"/>
      <c r="C308" s="237" t="s">
        <v>436</v>
      </c>
      <c r="D308" s="237" t="s">
        <v>149</v>
      </c>
      <c r="E308" s="238" t="s">
        <v>1240</v>
      </c>
      <c r="F308" s="239" t="s">
        <v>1241</v>
      </c>
      <c r="G308" s="240" t="s">
        <v>152</v>
      </c>
      <c r="H308" s="241">
        <v>1</v>
      </c>
      <c r="I308" s="242"/>
      <c r="J308" s="243">
        <f>ROUND(I308*H308,2)</f>
        <v>0</v>
      </c>
      <c r="K308" s="244"/>
      <c r="L308" s="45"/>
      <c r="M308" s="245" t="s">
        <v>1</v>
      </c>
      <c r="N308" s="246" t="s">
        <v>43</v>
      </c>
      <c r="O308" s="92"/>
      <c r="P308" s="247">
        <f>O308*H308</f>
        <v>0</v>
      </c>
      <c r="Q308" s="247">
        <v>0</v>
      </c>
      <c r="R308" s="247">
        <f>Q308*H308</f>
        <v>0</v>
      </c>
      <c r="S308" s="247">
        <v>0.0022499999999999998</v>
      </c>
      <c r="T308" s="248">
        <f>S308*H308</f>
        <v>0.0022499999999999998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9" t="s">
        <v>229</v>
      </c>
      <c r="AT308" s="249" t="s">
        <v>149</v>
      </c>
      <c r="AU308" s="249" t="s">
        <v>88</v>
      </c>
      <c r="AY308" s="18" t="s">
        <v>146</v>
      </c>
      <c r="BE308" s="250">
        <f>IF(N308="základní",J308,0)</f>
        <v>0</v>
      </c>
      <c r="BF308" s="250">
        <f>IF(N308="snížená",J308,0)</f>
        <v>0</v>
      </c>
      <c r="BG308" s="250">
        <f>IF(N308="zákl. přenesená",J308,0)</f>
        <v>0</v>
      </c>
      <c r="BH308" s="250">
        <f>IF(N308="sníž. přenesená",J308,0)</f>
        <v>0</v>
      </c>
      <c r="BI308" s="250">
        <f>IF(N308="nulová",J308,0)</f>
        <v>0</v>
      </c>
      <c r="BJ308" s="18" t="s">
        <v>86</v>
      </c>
      <c r="BK308" s="250">
        <f>ROUND(I308*H308,2)</f>
        <v>0</v>
      </c>
      <c r="BL308" s="18" t="s">
        <v>229</v>
      </c>
      <c r="BM308" s="249" t="s">
        <v>1242</v>
      </c>
    </row>
    <row r="309" s="2" customFormat="1" ht="16.5" customHeight="1">
      <c r="A309" s="39"/>
      <c r="B309" s="40"/>
      <c r="C309" s="237" t="s">
        <v>443</v>
      </c>
      <c r="D309" s="237" t="s">
        <v>149</v>
      </c>
      <c r="E309" s="238" t="s">
        <v>1243</v>
      </c>
      <c r="F309" s="239" t="s">
        <v>1244</v>
      </c>
      <c r="G309" s="240" t="s">
        <v>1186</v>
      </c>
      <c r="H309" s="241">
        <v>1</v>
      </c>
      <c r="I309" s="242"/>
      <c r="J309" s="243">
        <f>ROUND(I309*H309,2)</f>
        <v>0</v>
      </c>
      <c r="K309" s="244"/>
      <c r="L309" s="45"/>
      <c r="M309" s="245" t="s">
        <v>1</v>
      </c>
      <c r="N309" s="246" t="s">
        <v>43</v>
      </c>
      <c r="O309" s="92"/>
      <c r="P309" s="247">
        <f>O309*H309</f>
        <v>0</v>
      </c>
      <c r="Q309" s="247">
        <v>0.0018400000000000001</v>
      </c>
      <c r="R309" s="247">
        <f>Q309*H309</f>
        <v>0.0018400000000000001</v>
      </c>
      <c r="S309" s="247">
        <v>0</v>
      </c>
      <c r="T309" s="248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9" t="s">
        <v>229</v>
      </c>
      <c r="AT309" s="249" t="s">
        <v>149</v>
      </c>
      <c r="AU309" s="249" t="s">
        <v>88</v>
      </c>
      <c r="AY309" s="18" t="s">
        <v>146</v>
      </c>
      <c r="BE309" s="250">
        <f>IF(N309="základní",J309,0)</f>
        <v>0</v>
      </c>
      <c r="BF309" s="250">
        <f>IF(N309="snížená",J309,0)</f>
        <v>0</v>
      </c>
      <c r="BG309" s="250">
        <f>IF(N309="zákl. přenesená",J309,0)</f>
        <v>0</v>
      </c>
      <c r="BH309" s="250">
        <f>IF(N309="sníž. přenesená",J309,0)</f>
        <v>0</v>
      </c>
      <c r="BI309" s="250">
        <f>IF(N309="nulová",J309,0)</f>
        <v>0</v>
      </c>
      <c r="BJ309" s="18" t="s">
        <v>86</v>
      </c>
      <c r="BK309" s="250">
        <f>ROUND(I309*H309,2)</f>
        <v>0</v>
      </c>
      <c r="BL309" s="18" t="s">
        <v>229</v>
      </c>
      <c r="BM309" s="249" t="s">
        <v>1245</v>
      </c>
    </row>
    <row r="310" s="2" customFormat="1" ht="16.5" customHeight="1">
      <c r="A310" s="39"/>
      <c r="B310" s="40"/>
      <c r="C310" s="237" t="s">
        <v>448</v>
      </c>
      <c r="D310" s="237" t="s">
        <v>149</v>
      </c>
      <c r="E310" s="238" t="s">
        <v>1246</v>
      </c>
      <c r="F310" s="239" t="s">
        <v>1247</v>
      </c>
      <c r="G310" s="240" t="s">
        <v>152</v>
      </c>
      <c r="H310" s="241">
        <v>1</v>
      </c>
      <c r="I310" s="242"/>
      <c r="J310" s="243">
        <f>ROUND(I310*H310,2)</f>
        <v>0</v>
      </c>
      <c r="K310" s="244"/>
      <c r="L310" s="45"/>
      <c r="M310" s="245" t="s">
        <v>1</v>
      </c>
      <c r="N310" s="246" t="s">
        <v>43</v>
      </c>
      <c r="O310" s="92"/>
      <c r="P310" s="247">
        <f>O310*H310</f>
        <v>0</v>
      </c>
      <c r="Q310" s="247">
        <v>0.00024000000000000001</v>
      </c>
      <c r="R310" s="247">
        <f>Q310*H310</f>
        <v>0.00024000000000000001</v>
      </c>
      <c r="S310" s="247">
        <v>0</v>
      </c>
      <c r="T310" s="248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9" t="s">
        <v>229</v>
      </c>
      <c r="AT310" s="249" t="s">
        <v>149</v>
      </c>
      <c r="AU310" s="249" t="s">
        <v>88</v>
      </c>
      <c r="AY310" s="18" t="s">
        <v>146</v>
      </c>
      <c r="BE310" s="250">
        <f>IF(N310="základní",J310,0)</f>
        <v>0</v>
      </c>
      <c r="BF310" s="250">
        <f>IF(N310="snížená",J310,0)</f>
        <v>0</v>
      </c>
      <c r="BG310" s="250">
        <f>IF(N310="zákl. přenesená",J310,0)</f>
        <v>0</v>
      </c>
      <c r="BH310" s="250">
        <f>IF(N310="sníž. přenesená",J310,0)</f>
        <v>0</v>
      </c>
      <c r="BI310" s="250">
        <f>IF(N310="nulová",J310,0)</f>
        <v>0</v>
      </c>
      <c r="BJ310" s="18" t="s">
        <v>86</v>
      </c>
      <c r="BK310" s="250">
        <f>ROUND(I310*H310,2)</f>
        <v>0</v>
      </c>
      <c r="BL310" s="18" t="s">
        <v>229</v>
      </c>
      <c r="BM310" s="249" t="s">
        <v>1248</v>
      </c>
    </row>
    <row r="311" s="2" customFormat="1" ht="16.5" customHeight="1">
      <c r="A311" s="39"/>
      <c r="B311" s="40"/>
      <c r="C311" s="237" t="s">
        <v>452</v>
      </c>
      <c r="D311" s="237" t="s">
        <v>149</v>
      </c>
      <c r="E311" s="238" t="s">
        <v>1249</v>
      </c>
      <c r="F311" s="239" t="s">
        <v>1250</v>
      </c>
      <c r="G311" s="240" t="s">
        <v>152</v>
      </c>
      <c r="H311" s="241">
        <v>1</v>
      </c>
      <c r="I311" s="242"/>
      <c r="J311" s="243">
        <f>ROUND(I311*H311,2)</f>
        <v>0</v>
      </c>
      <c r="K311" s="244"/>
      <c r="L311" s="45"/>
      <c r="M311" s="245" t="s">
        <v>1</v>
      </c>
      <c r="N311" s="246" t="s">
        <v>43</v>
      </c>
      <c r="O311" s="92"/>
      <c r="P311" s="247">
        <f>O311*H311</f>
        <v>0</v>
      </c>
      <c r="Q311" s="247">
        <v>0.00027999999999999998</v>
      </c>
      <c r="R311" s="247">
        <f>Q311*H311</f>
        <v>0.00027999999999999998</v>
      </c>
      <c r="S311" s="247">
        <v>0</v>
      </c>
      <c r="T311" s="248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9" t="s">
        <v>229</v>
      </c>
      <c r="AT311" s="249" t="s">
        <v>149</v>
      </c>
      <c r="AU311" s="249" t="s">
        <v>88</v>
      </c>
      <c r="AY311" s="18" t="s">
        <v>146</v>
      </c>
      <c r="BE311" s="250">
        <f>IF(N311="základní",J311,0)</f>
        <v>0</v>
      </c>
      <c r="BF311" s="250">
        <f>IF(N311="snížená",J311,0)</f>
        <v>0</v>
      </c>
      <c r="BG311" s="250">
        <f>IF(N311="zákl. přenesená",J311,0)</f>
        <v>0</v>
      </c>
      <c r="BH311" s="250">
        <f>IF(N311="sníž. přenesená",J311,0)</f>
        <v>0</v>
      </c>
      <c r="BI311" s="250">
        <f>IF(N311="nulová",J311,0)</f>
        <v>0</v>
      </c>
      <c r="BJ311" s="18" t="s">
        <v>86</v>
      </c>
      <c r="BK311" s="250">
        <f>ROUND(I311*H311,2)</f>
        <v>0</v>
      </c>
      <c r="BL311" s="18" t="s">
        <v>229</v>
      </c>
      <c r="BM311" s="249" t="s">
        <v>1251</v>
      </c>
    </row>
    <row r="312" s="2" customFormat="1" ht="16.5" customHeight="1">
      <c r="A312" s="39"/>
      <c r="B312" s="40"/>
      <c r="C312" s="237" t="s">
        <v>456</v>
      </c>
      <c r="D312" s="237" t="s">
        <v>149</v>
      </c>
      <c r="E312" s="238" t="s">
        <v>1252</v>
      </c>
      <c r="F312" s="239" t="s">
        <v>1253</v>
      </c>
      <c r="G312" s="240" t="s">
        <v>152</v>
      </c>
      <c r="H312" s="241">
        <v>1</v>
      </c>
      <c r="I312" s="242"/>
      <c r="J312" s="243">
        <f>ROUND(I312*H312,2)</f>
        <v>0</v>
      </c>
      <c r="K312" s="244"/>
      <c r="L312" s="45"/>
      <c r="M312" s="245" t="s">
        <v>1</v>
      </c>
      <c r="N312" s="246" t="s">
        <v>43</v>
      </c>
      <c r="O312" s="92"/>
      <c r="P312" s="247">
        <f>O312*H312</f>
        <v>0</v>
      </c>
      <c r="Q312" s="247">
        <v>0</v>
      </c>
      <c r="R312" s="247">
        <f>Q312*H312</f>
        <v>0</v>
      </c>
      <c r="S312" s="247">
        <v>0</v>
      </c>
      <c r="T312" s="248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9" t="s">
        <v>229</v>
      </c>
      <c r="AT312" s="249" t="s">
        <v>149</v>
      </c>
      <c r="AU312" s="249" t="s">
        <v>88</v>
      </c>
      <c r="AY312" s="18" t="s">
        <v>146</v>
      </c>
      <c r="BE312" s="250">
        <f>IF(N312="základní",J312,0)</f>
        <v>0</v>
      </c>
      <c r="BF312" s="250">
        <f>IF(N312="snížená",J312,0)</f>
        <v>0</v>
      </c>
      <c r="BG312" s="250">
        <f>IF(N312="zákl. přenesená",J312,0)</f>
        <v>0</v>
      </c>
      <c r="BH312" s="250">
        <f>IF(N312="sníž. přenesená",J312,0)</f>
        <v>0</v>
      </c>
      <c r="BI312" s="250">
        <f>IF(N312="nulová",J312,0)</f>
        <v>0</v>
      </c>
      <c r="BJ312" s="18" t="s">
        <v>86</v>
      </c>
      <c r="BK312" s="250">
        <f>ROUND(I312*H312,2)</f>
        <v>0</v>
      </c>
      <c r="BL312" s="18" t="s">
        <v>229</v>
      </c>
      <c r="BM312" s="249" t="s">
        <v>1254</v>
      </c>
    </row>
    <row r="313" s="2" customFormat="1" ht="21.75" customHeight="1">
      <c r="A313" s="39"/>
      <c r="B313" s="40"/>
      <c r="C313" s="237" t="s">
        <v>462</v>
      </c>
      <c r="D313" s="237" t="s">
        <v>149</v>
      </c>
      <c r="E313" s="238" t="s">
        <v>1255</v>
      </c>
      <c r="F313" s="239" t="s">
        <v>1256</v>
      </c>
      <c r="G313" s="240" t="s">
        <v>439</v>
      </c>
      <c r="H313" s="306"/>
      <c r="I313" s="242"/>
      <c r="J313" s="243">
        <f>ROUND(I313*H313,2)</f>
        <v>0</v>
      </c>
      <c r="K313" s="244"/>
      <c r="L313" s="45"/>
      <c r="M313" s="245" t="s">
        <v>1</v>
      </c>
      <c r="N313" s="246" t="s">
        <v>43</v>
      </c>
      <c r="O313" s="92"/>
      <c r="P313" s="247">
        <f>O313*H313</f>
        <v>0</v>
      </c>
      <c r="Q313" s="247">
        <v>0</v>
      </c>
      <c r="R313" s="247">
        <f>Q313*H313</f>
        <v>0</v>
      </c>
      <c r="S313" s="247">
        <v>0</v>
      </c>
      <c r="T313" s="248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9" t="s">
        <v>229</v>
      </c>
      <c r="AT313" s="249" t="s">
        <v>149</v>
      </c>
      <c r="AU313" s="249" t="s">
        <v>88</v>
      </c>
      <c r="AY313" s="18" t="s">
        <v>146</v>
      </c>
      <c r="BE313" s="250">
        <f>IF(N313="základní",J313,0)</f>
        <v>0</v>
      </c>
      <c r="BF313" s="250">
        <f>IF(N313="snížená",J313,0)</f>
        <v>0</v>
      </c>
      <c r="BG313" s="250">
        <f>IF(N313="zákl. přenesená",J313,0)</f>
        <v>0</v>
      </c>
      <c r="BH313" s="250">
        <f>IF(N313="sníž. přenesená",J313,0)</f>
        <v>0</v>
      </c>
      <c r="BI313" s="250">
        <f>IF(N313="nulová",J313,0)</f>
        <v>0</v>
      </c>
      <c r="BJ313" s="18" t="s">
        <v>86</v>
      </c>
      <c r="BK313" s="250">
        <f>ROUND(I313*H313,2)</f>
        <v>0</v>
      </c>
      <c r="BL313" s="18" t="s">
        <v>229</v>
      </c>
      <c r="BM313" s="249" t="s">
        <v>1257</v>
      </c>
    </row>
    <row r="314" s="12" customFormat="1" ht="22.8" customHeight="1">
      <c r="A314" s="12"/>
      <c r="B314" s="221"/>
      <c r="C314" s="222"/>
      <c r="D314" s="223" t="s">
        <v>77</v>
      </c>
      <c r="E314" s="235" t="s">
        <v>931</v>
      </c>
      <c r="F314" s="235" t="s">
        <v>932</v>
      </c>
      <c r="G314" s="222"/>
      <c r="H314" s="222"/>
      <c r="I314" s="225"/>
      <c r="J314" s="236">
        <f>BK314</f>
        <v>0</v>
      </c>
      <c r="K314" s="222"/>
      <c r="L314" s="227"/>
      <c r="M314" s="228"/>
      <c r="N314" s="229"/>
      <c r="O314" s="229"/>
      <c r="P314" s="230">
        <f>P315</f>
        <v>0</v>
      </c>
      <c r="Q314" s="229"/>
      <c r="R314" s="230">
        <f>R315</f>
        <v>0.00030000000000000003</v>
      </c>
      <c r="S314" s="229"/>
      <c r="T314" s="231">
        <f>T315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32" t="s">
        <v>88</v>
      </c>
      <c r="AT314" s="233" t="s">
        <v>77</v>
      </c>
      <c r="AU314" s="233" t="s">
        <v>86</v>
      </c>
      <c r="AY314" s="232" t="s">
        <v>146</v>
      </c>
      <c r="BK314" s="234">
        <f>BK315</f>
        <v>0</v>
      </c>
    </row>
    <row r="315" s="2" customFormat="1" ht="33" customHeight="1">
      <c r="A315" s="39"/>
      <c r="B315" s="40"/>
      <c r="C315" s="237" t="s">
        <v>467</v>
      </c>
      <c r="D315" s="237" t="s">
        <v>149</v>
      </c>
      <c r="E315" s="238" t="s">
        <v>933</v>
      </c>
      <c r="F315" s="239" t="s">
        <v>934</v>
      </c>
      <c r="G315" s="240" t="s">
        <v>152</v>
      </c>
      <c r="H315" s="241">
        <v>6</v>
      </c>
      <c r="I315" s="242"/>
      <c r="J315" s="243">
        <f>ROUND(I315*H315,2)</f>
        <v>0</v>
      </c>
      <c r="K315" s="244"/>
      <c r="L315" s="45"/>
      <c r="M315" s="245" t="s">
        <v>1</v>
      </c>
      <c r="N315" s="246" t="s">
        <v>43</v>
      </c>
      <c r="O315" s="92"/>
      <c r="P315" s="247">
        <f>O315*H315</f>
        <v>0</v>
      </c>
      <c r="Q315" s="247">
        <v>5.0000000000000002E-05</v>
      </c>
      <c r="R315" s="247">
        <f>Q315*H315</f>
        <v>0.00030000000000000003</v>
      </c>
      <c r="S315" s="247">
        <v>0</v>
      </c>
      <c r="T315" s="248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9" t="s">
        <v>229</v>
      </c>
      <c r="AT315" s="249" t="s">
        <v>149</v>
      </c>
      <c r="AU315" s="249" t="s">
        <v>88</v>
      </c>
      <c r="AY315" s="18" t="s">
        <v>146</v>
      </c>
      <c r="BE315" s="250">
        <f>IF(N315="základní",J315,0)</f>
        <v>0</v>
      </c>
      <c r="BF315" s="250">
        <f>IF(N315="snížená",J315,0)</f>
        <v>0</v>
      </c>
      <c r="BG315" s="250">
        <f>IF(N315="zákl. přenesená",J315,0)</f>
        <v>0</v>
      </c>
      <c r="BH315" s="250">
        <f>IF(N315="sníž. přenesená",J315,0)</f>
        <v>0</v>
      </c>
      <c r="BI315" s="250">
        <f>IF(N315="nulová",J315,0)</f>
        <v>0</v>
      </c>
      <c r="BJ315" s="18" t="s">
        <v>86</v>
      </c>
      <c r="BK315" s="250">
        <f>ROUND(I315*H315,2)</f>
        <v>0</v>
      </c>
      <c r="BL315" s="18" t="s">
        <v>229</v>
      </c>
      <c r="BM315" s="249" t="s">
        <v>1258</v>
      </c>
    </row>
    <row r="316" s="12" customFormat="1" ht="22.8" customHeight="1">
      <c r="A316" s="12"/>
      <c r="B316" s="221"/>
      <c r="C316" s="222"/>
      <c r="D316" s="223" t="s">
        <v>77</v>
      </c>
      <c r="E316" s="235" t="s">
        <v>379</v>
      </c>
      <c r="F316" s="235" t="s">
        <v>1259</v>
      </c>
      <c r="G316" s="222"/>
      <c r="H316" s="222"/>
      <c r="I316" s="225"/>
      <c r="J316" s="236">
        <f>BK316</f>
        <v>0</v>
      </c>
      <c r="K316" s="222"/>
      <c r="L316" s="227"/>
      <c r="M316" s="228"/>
      <c r="N316" s="229"/>
      <c r="O316" s="229"/>
      <c r="P316" s="230">
        <f>SUM(P317:P324)</f>
        <v>0</v>
      </c>
      <c r="Q316" s="229"/>
      <c r="R316" s="230">
        <f>SUM(R317:R324)</f>
        <v>0.069999999999999993</v>
      </c>
      <c r="S316" s="229"/>
      <c r="T316" s="231">
        <f>SUM(T317:T324)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32" t="s">
        <v>88</v>
      </c>
      <c r="AT316" s="233" t="s">
        <v>77</v>
      </c>
      <c r="AU316" s="233" t="s">
        <v>86</v>
      </c>
      <c r="AY316" s="232" t="s">
        <v>146</v>
      </c>
      <c r="BK316" s="234">
        <f>SUM(BK317:BK324)</f>
        <v>0</v>
      </c>
    </row>
    <row r="317" s="2" customFormat="1" ht="16.5" customHeight="1">
      <c r="A317" s="39"/>
      <c r="B317" s="40"/>
      <c r="C317" s="237" t="s">
        <v>472</v>
      </c>
      <c r="D317" s="237" t="s">
        <v>149</v>
      </c>
      <c r="E317" s="238" t="s">
        <v>1260</v>
      </c>
      <c r="F317" s="239" t="s">
        <v>399</v>
      </c>
      <c r="G317" s="240" t="s">
        <v>197</v>
      </c>
      <c r="H317" s="241">
        <v>50</v>
      </c>
      <c r="I317" s="242"/>
      <c r="J317" s="243">
        <f>ROUND(I317*H317,2)</f>
        <v>0</v>
      </c>
      <c r="K317" s="244"/>
      <c r="L317" s="45"/>
      <c r="M317" s="245" t="s">
        <v>1</v>
      </c>
      <c r="N317" s="246" t="s">
        <v>43</v>
      </c>
      <c r="O317" s="92"/>
      <c r="P317" s="247">
        <f>O317*H317</f>
        <v>0</v>
      </c>
      <c r="Q317" s="247">
        <v>0</v>
      </c>
      <c r="R317" s="247">
        <f>Q317*H317</f>
        <v>0</v>
      </c>
      <c r="S317" s="247">
        <v>0</v>
      </c>
      <c r="T317" s="248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9" t="s">
        <v>229</v>
      </c>
      <c r="AT317" s="249" t="s">
        <v>149</v>
      </c>
      <c r="AU317" s="249" t="s">
        <v>88</v>
      </c>
      <c r="AY317" s="18" t="s">
        <v>146</v>
      </c>
      <c r="BE317" s="250">
        <f>IF(N317="základní",J317,0)</f>
        <v>0</v>
      </c>
      <c r="BF317" s="250">
        <f>IF(N317="snížená",J317,0)</f>
        <v>0</v>
      </c>
      <c r="BG317" s="250">
        <f>IF(N317="zákl. přenesená",J317,0)</f>
        <v>0</v>
      </c>
      <c r="BH317" s="250">
        <f>IF(N317="sníž. přenesená",J317,0)</f>
        <v>0</v>
      </c>
      <c r="BI317" s="250">
        <f>IF(N317="nulová",J317,0)</f>
        <v>0</v>
      </c>
      <c r="BJ317" s="18" t="s">
        <v>86</v>
      </c>
      <c r="BK317" s="250">
        <f>ROUND(I317*H317,2)</f>
        <v>0</v>
      </c>
      <c r="BL317" s="18" t="s">
        <v>229</v>
      </c>
      <c r="BM317" s="249" t="s">
        <v>1261</v>
      </c>
    </row>
    <row r="318" s="2" customFormat="1" ht="21.75" customHeight="1">
      <c r="A318" s="39"/>
      <c r="B318" s="40"/>
      <c r="C318" s="295" t="s">
        <v>476</v>
      </c>
      <c r="D318" s="295" t="s">
        <v>270</v>
      </c>
      <c r="E318" s="296" t="s">
        <v>1262</v>
      </c>
      <c r="F318" s="297" t="s">
        <v>1263</v>
      </c>
      <c r="G318" s="298" t="s">
        <v>197</v>
      </c>
      <c r="H318" s="299">
        <v>50</v>
      </c>
      <c r="I318" s="300"/>
      <c r="J318" s="301">
        <f>ROUND(I318*H318,2)</f>
        <v>0</v>
      </c>
      <c r="K318" s="302"/>
      <c r="L318" s="303"/>
      <c r="M318" s="304" t="s">
        <v>1</v>
      </c>
      <c r="N318" s="305" t="s">
        <v>43</v>
      </c>
      <c r="O318" s="92"/>
      <c r="P318" s="247">
        <f>O318*H318</f>
        <v>0</v>
      </c>
      <c r="Q318" s="247">
        <v>0.00025999999999999998</v>
      </c>
      <c r="R318" s="247">
        <f>Q318*H318</f>
        <v>0.012999999999999999</v>
      </c>
      <c r="S318" s="247">
        <v>0</v>
      </c>
      <c r="T318" s="248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9" t="s">
        <v>315</v>
      </c>
      <c r="AT318" s="249" t="s">
        <v>270</v>
      </c>
      <c r="AU318" s="249" t="s">
        <v>88</v>
      </c>
      <c r="AY318" s="18" t="s">
        <v>146</v>
      </c>
      <c r="BE318" s="250">
        <f>IF(N318="základní",J318,0)</f>
        <v>0</v>
      </c>
      <c r="BF318" s="250">
        <f>IF(N318="snížená",J318,0)</f>
        <v>0</v>
      </c>
      <c r="BG318" s="250">
        <f>IF(N318="zákl. přenesená",J318,0)</f>
        <v>0</v>
      </c>
      <c r="BH318" s="250">
        <f>IF(N318="sníž. přenesená",J318,0)</f>
        <v>0</v>
      </c>
      <c r="BI318" s="250">
        <f>IF(N318="nulová",J318,0)</f>
        <v>0</v>
      </c>
      <c r="BJ318" s="18" t="s">
        <v>86</v>
      </c>
      <c r="BK318" s="250">
        <f>ROUND(I318*H318,2)</f>
        <v>0</v>
      </c>
      <c r="BL318" s="18" t="s">
        <v>229</v>
      </c>
      <c r="BM318" s="249" t="s">
        <v>1264</v>
      </c>
    </row>
    <row r="319" s="2" customFormat="1" ht="21.75" customHeight="1">
      <c r="A319" s="39"/>
      <c r="B319" s="40"/>
      <c r="C319" s="237" t="s">
        <v>480</v>
      </c>
      <c r="D319" s="237" t="s">
        <v>149</v>
      </c>
      <c r="E319" s="238" t="s">
        <v>1265</v>
      </c>
      <c r="F319" s="239" t="s">
        <v>1266</v>
      </c>
      <c r="G319" s="240" t="s">
        <v>197</v>
      </c>
      <c r="H319" s="241">
        <v>10</v>
      </c>
      <c r="I319" s="242"/>
      <c r="J319" s="243">
        <f>ROUND(I319*H319,2)</f>
        <v>0</v>
      </c>
      <c r="K319" s="244"/>
      <c r="L319" s="45"/>
      <c r="M319" s="245" t="s">
        <v>1</v>
      </c>
      <c r="N319" s="246" t="s">
        <v>43</v>
      </c>
      <c r="O319" s="92"/>
      <c r="P319" s="247">
        <f>O319*H319</f>
        <v>0</v>
      </c>
      <c r="Q319" s="247">
        <v>0</v>
      </c>
      <c r="R319" s="247">
        <f>Q319*H319</f>
        <v>0</v>
      </c>
      <c r="S319" s="247">
        <v>0</v>
      </c>
      <c r="T319" s="248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9" t="s">
        <v>229</v>
      </c>
      <c r="AT319" s="249" t="s">
        <v>149</v>
      </c>
      <c r="AU319" s="249" t="s">
        <v>88</v>
      </c>
      <c r="AY319" s="18" t="s">
        <v>146</v>
      </c>
      <c r="BE319" s="250">
        <f>IF(N319="základní",J319,0)</f>
        <v>0</v>
      </c>
      <c r="BF319" s="250">
        <f>IF(N319="snížená",J319,0)</f>
        <v>0</v>
      </c>
      <c r="BG319" s="250">
        <f>IF(N319="zákl. přenesená",J319,0)</f>
        <v>0</v>
      </c>
      <c r="BH319" s="250">
        <f>IF(N319="sníž. přenesená",J319,0)</f>
        <v>0</v>
      </c>
      <c r="BI319" s="250">
        <f>IF(N319="nulová",J319,0)</f>
        <v>0</v>
      </c>
      <c r="BJ319" s="18" t="s">
        <v>86</v>
      </c>
      <c r="BK319" s="250">
        <f>ROUND(I319*H319,2)</f>
        <v>0</v>
      </c>
      <c r="BL319" s="18" t="s">
        <v>229</v>
      </c>
      <c r="BM319" s="249" t="s">
        <v>1267</v>
      </c>
    </row>
    <row r="320" s="2" customFormat="1" ht="16.5" customHeight="1">
      <c r="A320" s="39"/>
      <c r="B320" s="40"/>
      <c r="C320" s="295" t="s">
        <v>484</v>
      </c>
      <c r="D320" s="295" t="s">
        <v>270</v>
      </c>
      <c r="E320" s="296" t="s">
        <v>1268</v>
      </c>
      <c r="F320" s="297" t="s">
        <v>1269</v>
      </c>
      <c r="G320" s="298" t="s">
        <v>197</v>
      </c>
      <c r="H320" s="299">
        <v>10</v>
      </c>
      <c r="I320" s="300"/>
      <c r="J320" s="301">
        <f>ROUND(I320*H320,2)</f>
        <v>0</v>
      </c>
      <c r="K320" s="302"/>
      <c r="L320" s="303"/>
      <c r="M320" s="304" t="s">
        <v>1</v>
      </c>
      <c r="N320" s="305" t="s">
        <v>43</v>
      </c>
      <c r="O320" s="92"/>
      <c r="P320" s="247">
        <f>O320*H320</f>
        <v>0</v>
      </c>
      <c r="Q320" s="247">
        <v>0.0054999999999999997</v>
      </c>
      <c r="R320" s="247">
        <f>Q320*H320</f>
        <v>0.054999999999999993</v>
      </c>
      <c r="S320" s="247">
        <v>0</v>
      </c>
      <c r="T320" s="248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9" t="s">
        <v>315</v>
      </c>
      <c r="AT320" s="249" t="s">
        <v>270</v>
      </c>
      <c r="AU320" s="249" t="s">
        <v>88</v>
      </c>
      <c r="AY320" s="18" t="s">
        <v>146</v>
      </c>
      <c r="BE320" s="250">
        <f>IF(N320="základní",J320,0)</f>
        <v>0</v>
      </c>
      <c r="BF320" s="250">
        <f>IF(N320="snížená",J320,0)</f>
        <v>0</v>
      </c>
      <c r="BG320" s="250">
        <f>IF(N320="zákl. přenesená",J320,0)</f>
        <v>0</v>
      </c>
      <c r="BH320" s="250">
        <f>IF(N320="sníž. přenesená",J320,0)</f>
        <v>0</v>
      </c>
      <c r="BI320" s="250">
        <f>IF(N320="nulová",J320,0)</f>
        <v>0</v>
      </c>
      <c r="BJ320" s="18" t="s">
        <v>86</v>
      </c>
      <c r="BK320" s="250">
        <f>ROUND(I320*H320,2)</f>
        <v>0</v>
      </c>
      <c r="BL320" s="18" t="s">
        <v>229</v>
      </c>
      <c r="BM320" s="249" t="s">
        <v>1270</v>
      </c>
    </row>
    <row r="321" s="13" customFormat="1">
      <c r="A321" s="13"/>
      <c r="B321" s="251"/>
      <c r="C321" s="252"/>
      <c r="D321" s="253" t="s">
        <v>174</v>
      </c>
      <c r="E321" s="252"/>
      <c r="F321" s="255" t="s">
        <v>1271</v>
      </c>
      <c r="G321" s="252"/>
      <c r="H321" s="256">
        <v>10</v>
      </c>
      <c r="I321" s="257"/>
      <c r="J321" s="252"/>
      <c r="K321" s="252"/>
      <c r="L321" s="258"/>
      <c r="M321" s="259"/>
      <c r="N321" s="260"/>
      <c r="O321" s="260"/>
      <c r="P321" s="260"/>
      <c r="Q321" s="260"/>
      <c r="R321" s="260"/>
      <c r="S321" s="260"/>
      <c r="T321" s="26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2" t="s">
        <v>174</v>
      </c>
      <c r="AU321" s="262" t="s">
        <v>88</v>
      </c>
      <c r="AV321" s="13" t="s">
        <v>88</v>
      </c>
      <c r="AW321" s="13" t="s">
        <v>4</v>
      </c>
      <c r="AX321" s="13" t="s">
        <v>86</v>
      </c>
      <c r="AY321" s="262" t="s">
        <v>146</v>
      </c>
    </row>
    <row r="322" s="2" customFormat="1" ht="16.5" customHeight="1">
      <c r="A322" s="39"/>
      <c r="B322" s="40"/>
      <c r="C322" s="237" t="s">
        <v>488</v>
      </c>
      <c r="D322" s="237" t="s">
        <v>149</v>
      </c>
      <c r="E322" s="238" t="s">
        <v>1272</v>
      </c>
      <c r="F322" s="239" t="s">
        <v>1273</v>
      </c>
      <c r="G322" s="240" t="s">
        <v>197</v>
      </c>
      <c r="H322" s="241">
        <v>100</v>
      </c>
      <c r="I322" s="242"/>
      <c r="J322" s="243">
        <f>ROUND(I322*H322,2)</f>
        <v>0</v>
      </c>
      <c r="K322" s="244"/>
      <c r="L322" s="45"/>
      <c r="M322" s="245" t="s">
        <v>1</v>
      </c>
      <c r="N322" s="246" t="s">
        <v>43</v>
      </c>
      <c r="O322" s="92"/>
      <c r="P322" s="247">
        <f>O322*H322</f>
        <v>0</v>
      </c>
      <c r="Q322" s="247">
        <v>0</v>
      </c>
      <c r="R322" s="247">
        <f>Q322*H322</f>
        <v>0</v>
      </c>
      <c r="S322" s="247">
        <v>0</v>
      </c>
      <c r="T322" s="248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9" t="s">
        <v>229</v>
      </c>
      <c r="AT322" s="249" t="s">
        <v>149</v>
      </c>
      <c r="AU322" s="249" t="s">
        <v>88</v>
      </c>
      <c r="AY322" s="18" t="s">
        <v>146</v>
      </c>
      <c r="BE322" s="250">
        <f>IF(N322="základní",J322,0)</f>
        <v>0</v>
      </c>
      <c r="BF322" s="250">
        <f>IF(N322="snížená",J322,0)</f>
        <v>0</v>
      </c>
      <c r="BG322" s="250">
        <f>IF(N322="zákl. přenesená",J322,0)</f>
        <v>0</v>
      </c>
      <c r="BH322" s="250">
        <f>IF(N322="sníž. přenesená",J322,0)</f>
        <v>0</v>
      </c>
      <c r="BI322" s="250">
        <f>IF(N322="nulová",J322,0)</f>
        <v>0</v>
      </c>
      <c r="BJ322" s="18" t="s">
        <v>86</v>
      </c>
      <c r="BK322" s="250">
        <f>ROUND(I322*H322,2)</f>
        <v>0</v>
      </c>
      <c r="BL322" s="18" t="s">
        <v>229</v>
      </c>
      <c r="BM322" s="249" t="s">
        <v>1274</v>
      </c>
    </row>
    <row r="323" s="2" customFormat="1" ht="16.5" customHeight="1">
      <c r="A323" s="39"/>
      <c r="B323" s="40"/>
      <c r="C323" s="295" t="s">
        <v>493</v>
      </c>
      <c r="D323" s="295" t="s">
        <v>270</v>
      </c>
      <c r="E323" s="296" t="s">
        <v>1275</v>
      </c>
      <c r="F323" s="297" t="s">
        <v>1276</v>
      </c>
      <c r="G323" s="298" t="s">
        <v>197</v>
      </c>
      <c r="H323" s="299">
        <v>100</v>
      </c>
      <c r="I323" s="300"/>
      <c r="J323" s="301">
        <f>ROUND(I323*H323,2)</f>
        <v>0</v>
      </c>
      <c r="K323" s="302"/>
      <c r="L323" s="303"/>
      <c r="M323" s="304" t="s">
        <v>1</v>
      </c>
      <c r="N323" s="305" t="s">
        <v>43</v>
      </c>
      <c r="O323" s="92"/>
      <c r="P323" s="247">
        <f>O323*H323</f>
        <v>0</v>
      </c>
      <c r="Q323" s="247">
        <v>2.0000000000000002E-05</v>
      </c>
      <c r="R323" s="247">
        <f>Q323*H323</f>
        <v>0.002</v>
      </c>
      <c r="S323" s="247">
        <v>0</v>
      </c>
      <c r="T323" s="248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9" t="s">
        <v>315</v>
      </c>
      <c r="AT323" s="249" t="s">
        <v>270</v>
      </c>
      <c r="AU323" s="249" t="s">
        <v>88</v>
      </c>
      <c r="AY323" s="18" t="s">
        <v>146</v>
      </c>
      <c r="BE323" s="250">
        <f>IF(N323="základní",J323,0)</f>
        <v>0</v>
      </c>
      <c r="BF323" s="250">
        <f>IF(N323="snížená",J323,0)</f>
        <v>0</v>
      </c>
      <c r="BG323" s="250">
        <f>IF(N323="zákl. přenesená",J323,0)</f>
        <v>0</v>
      </c>
      <c r="BH323" s="250">
        <f>IF(N323="sníž. přenesená",J323,0)</f>
        <v>0</v>
      </c>
      <c r="BI323" s="250">
        <f>IF(N323="nulová",J323,0)</f>
        <v>0</v>
      </c>
      <c r="BJ323" s="18" t="s">
        <v>86</v>
      </c>
      <c r="BK323" s="250">
        <f>ROUND(I323*H323,2)</f>
        <v>0</v>
      </c>
      <c r="BL323" s="18" t="s">
        <v>229</v>
      </c>
      <c r="BM323" s="249" t="s">
        <v>1277</v>
      </c>
    </row>
    <row r="324" s="13" customFormat="1">
      <c r="A324" s="13"/>
      <c r="B324" s="251"/>
      <c r="C324" s="252"/>
      <c r="D324" s="253" t="s">
        <v>174</v>
      </c>
      <c r="E324" s="252"/>
      <c r="F324" s="255" t="s">
        <v>1278</v>
      </c>
      <c r="G324" s="252"/>
      <c r="H324" s="256">
        <v>100</v>
      </c>
      <c r="I324" s="257"/>
      <c r="J324" s="252"/>
      <c r="K324" s="252"/>
      <c r="L324" s="258"/>
      <c r="M324" s="259"/>
      <c r="N324" s="260"/>
      <c r="O324" s="260"/>
      <c r="P324" s="260"/>
      <c r="Q324" s="260"/>
      <c r="R324" s="260"/>
      <c r="S324" s="260"/>
      <c r="T324" s="26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2" t="s">
        <v>174</v>
      </c>
      <c r="AU324" s="262" t="s">
        <v>88</v>
      </c>
      <c r="AV324" s="13" t="s">
        <v>88</v>
      </c>
      <c r="AW324" s="13" t="s">
        <v>4</v>
      </c>
      <c r="AX324" s="13" t="s">
        <v>86</v>
      </c>
      <c r="AY324" s="262" t="s">
        <v>146</v>
      </c>
    </row>
    <row r="325" s="12" customFormat="1" ht="22.8" customHeight="1">
      <c r="A325" s="12"/>
      <c r="B325" s="221"/>
      <c r="C325" s="222"/>
      <c r="D325" s="223" t="s">
        <v>77</v>
      </c>
      <c r="E325" s="235" t="s">
        <v>1279</v>
      </c>
      <c r="F325" s="235" t="s">
        <v>1280</v>
      </c>
      <c r="G325" s="222"/>
      <c r="H325" s="222"/>
      <c r="I325" s="225"/>
      <c r="J325" s="236">
        <f>BK325</f>
        <v>0</v>
      </c>
      <c r="K325" s="222"/>
      <c r="L325" s="227"/>
      <c r="M325" s="228"/>
      <c r="N325" s="229"/>
      <c r="O325" s="229"/>
      <c r="P325" s="230">
        <f>SUM(P326:P329)</f>
        <v>0</v>
      </c>
      <c r="Q325" s="229"/>
      <c r="R325" s="230">
        <f>SUM(R326:R329)</f>
        <v>0.0015</v>
      </c>
      <c r="S325" s="229"/>
      <c r="T325" s="231">
        <f>SUM(T326:T329)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32" t="s">
        <v>88</v>
      </c>
      <c r="AT325" s="233" t="s">
        <v>77</v>
      </c>
      <c r="AU325" s="233" t="s">
        <v>86</v>
      </c>
      <c r="AY325" s="232" t="s">
        <v>146</v>
      </c>
      <c r="BK325" s="234">
        <f>SUM(BK326:BK329)</f>
        <v>0</v>
      </c>
    </row>
    <row r="326" s="2" customFormat="1" ht="44.25" customHeight="1">
      <c r="A326" s="39"/>
      <c r="B326" s="40"/>
      <c r="C326" s="237" t="s">
        <v>497</v>
      </c>
      <c r="D326" s="237" t="s">
        <v>149</v>
      </c>
      <c r="E326" s="238" t="s">
        <v>1281</v>
      </c>
      <c r="F326" s="239" t="s">
        <v>1282</v>
      </c>
      <c r="G326" s="240" t="s">
        <v>152</v>
      </c>
      <c r="H326" s="241">
        <v>1</v>
      </c>
      <c r="I326" s="242"/>
      <c r="J326" s="243">
        <f>ROUND(I326*H326,2)</f>
        <v>0</v>
      </c>
      <c r="K326" s="244"/>
      <c r="L326" s="45"/>
      <c r="M326" s="245" t="s">
        <v>1</v>
      </c>
      <c r="N326" s="246" t="s">
        <v>43</v>
      </c>
      <c r="O326" s="92"/>
      <c r="P326" s="247">
        <f>O326*H326</f>
        <v>0</v>
      </c>
      <c r="Q326" s="247">
        <v>0</v>
      </c>
      <c r="R326" s="247">
        <f>Q326*H326</f>
        <v>0</v>
      </c>
      <c r="S326" s="247">
        <v>0</v>
      </c>
      <c r="T326" s="248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9" t="s">
        <v>229</v>
      </c>
      <c r="AT326" s="249" t="s">
        <v>149</v>
      </c>
      <c r="AU326" s="249" t="s">
        <v>88</v>
      </c>
      <c r="AY326" s="18" t="s">
        <v>146</v>
      </c>
      <c r="BE326" s="250">
        <f>IF(N326="základní",J326,0)</f>
        <v>0</v>
      </c>
      <c r="BF326" s="250">
        <f>IF(N326="snížená",J326,0)</f>
        <v>0</v>
      </c>
      <c r="BG326" s="250">
        <f>IF(N326="zákl. přenesená",J326,0)</f>
        <v>0</v>
      </c>
      <c r="BH326" s="250">
        <f>IF(N326="sníž. přenesená",J326,0)</f>
        <v>0</v>
      </c>
      <c r="BI326" s="250">
        <f>IF(N326="nulová",J326,0)</f>
        <v>0</v>
      </c>
      <c r="BJ326" s="18" t="s">
        <v>86</v>
      </c>
      <c r="BK326" s="250">
        <f>ROUND(I326*H326,2)</f>
        <v>0</v>
      </c>
      <c r="BL326" s="18" t="s">
        <v>229</v>
      </c>
      <c r="BM326" s="249" t="s">
        <v>1283</v>
      </c>
    </row>
    <row r="327" s="2" customFormat="1" ht="16.5" customHeight="1">
      <c r="A327" s="39"/>
      <c r="B327" s="40"/>
      <c r="C327" s="237" t="s">
        <v>502</v>
      </c>
      <c r="D327" s="237" t="s">
        <v>149</v>
      </c>
      <c r="E327" s="238" t="s">
        <v>1284</v>
      </c>
      <c r="F327" s="239" t="s">
        <v>1285</v>
      </c>
      <c r="G327" s="240" t="s">
        <v>152</v>
      </c>
      <c r="H327" s="241">
        <v>1</v>
      </c>
      <c r="I327" s="242"/>
      <c r="J327" s="243">
        <f>ROUND(I327*H327,2)</f>
        <v>0</v>
      </c>
      <c r="K327" s="244"/>
      <c r="L327" s="45"/>
      <c r="M327" s="245" t="s">
        <v>1</v>
      </c>
      <c r="N327" s="246" t="s">
        <v>43</v>
      </c>
      <c r="O327" s="92"/>
      <c r="P327" s="247">
        <f>O327*H327</f>
        <v>0</v>
      </c>
      <c r="Q327" s="247">
        <v>0</v>
      </c>
      <c r="R327" s="247">
        <f>Q327*H327</f>
        <v>0</v>
      </c>
      <c r="S327" s="247">
        <v>0</v>
      </c>
      <c r="T327" s="248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9" t="s">
        <v>229</v>
      </c>
      <c r="AT327" s="249" t="s">
        <v>149</v>
      </c>
      <c r="AU327" s="249" t="s">
        <v>88</v>
      </c>
      <c r="AY327" s="18" t="s">
        <v>146</v>
      </c>
      <c r="BE327" s="250">
        <f>IF(N327="základní",J327,0)</f>
        <v>0</v>
      </c>
      <c r="BF327" s="250">
        <f>IF(N327="snížená",J327,0)</f>
        <v>0</v>
      </c>
      <c r="BG327" s="250">
        <f>IF(N327="zákl. přenesená",J327,0)</f>
        <v>0</v>
      </c>
      <c r="BH327" s="250">
        <f>IF(N327="sníž. přenesená",J327,0)</f>
        <v>0</v>
      </c>
      <c r="BI327" s="250">
        <f>IF(N327="nulová",J327,0)</f>
        <v>0</v>
      </c>
      <c r="BJ327" s="18" t="s">
        <v>86</v>
      </c>
      <c r="BK327" s="250">
        <f>ROUND(I327*H327,2)</f>
        <v>0</v>
      </c>
      <c r="BL327" s="18" t="s">
        <v>229</v>
      </c>
      <c r="BM327" s="249" t="s">
        <v>1286</v>
      </c>
    </row>
    <row r="328" s="2" customFormat="1" ht="21.75" customHeight="1">
      <c r="A328" s="39"/>
      <c r="B328" s="40"/>
      <c r="C328" s="295" t="s">
        <v>506</v>
      </c>
      <c r="D328" s="295" t="s">
        <v>270</v>
      </c>
      <c r="E328" s="296" t="s">
        <v>1287</v>
      </c>
      <c r="F328" s="297" t="s">
        <v>1288</v>
      </c>
      <c r="G328" s="298" t="s">
        <v>152</v>
      </c>
      <c r="H328" s="299">
        <v>1</v>
      </c>
      <c r="I328" s="300"/>
      <c r="J328" s="301">
        <f>ROUND(I328*H328,2)</f>
        <v>0</v>
      </c>
      <c r="K328" s="302"/>
      <c r="L328" s="303"/>
      <c r="M328" s="304" t="s">
        <v>1</v>
      </c>
      <c r="N328" s="305" t="s">
        <v>43</v>
      </c>
      <c r="O328" s="92"/>
      <c r="P328" s="247">
        <f>O328*H328</f>
        <v>0</v>
      </c>
      <c r="Q328" s="247">
        <v>0.0015</v>
      </c>
      <c r="R328" s="247">
        <f>Q328*H328</f>
        <v>0.0015</v>
      </c>
      <c r="S328" s="247">
        <v>0</v>
      </c>
      <c r="T328" s="248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9" t="s">
        <v>315</v>
      </c>
      <c r="AT328" s="249" t="s">
        <v>270</v>
      </c>
      <c r="AU328" s="249" t="s">
        <v>88</v>
      </c>
      <c r="AY328" s="18" t="s">
        <v>146</v>
      </c>
      <c r="BE328" s="250">
        <f>IF(N328="základní",J328,0)</f>
        <v>0</v>
      </c>
      <c r="BF328" s="250">
        <f>IF(N328="snížená",J328,0)</f>
        <v>0</v>
      </c>
      <c r="BG328" s="250">
        <f>IF(N328="zákl. přenesená",J328,0)</f>
        <v>0</v>
      </c>
      <c r="BH328" s="250">
        <f>IF(N328="sníž. přenesená",J328,0)</f>
        <v>0</v>
      </c>
      <c r="BI328" s="250">
        <f>IF(N328="nulová",J328,0)</f>
        <v>0</v>
      </c>
      <c r="BJ328" s="18" t="s">
        <v>86</v>
      </c>
      <c r="BK328" s="250">
        <f>ROUND(I328*H328,2)</f>
        <v>0</v>
      </c>
      <c r="BL328" s="18" t="s">
        <v>229</v>
      </c>
      <c r="BM328" s="249" t="s">
        <v>1289</v>
      </c>
    </row>
    <row r="329" s="2" customFormat="1" ht="21.75" customHeight="1">
      <c r="A329" s="39"/>
      <c r="B329" s="40"/>
      <c r="C329" s="237" t="s">
        <v>512</v>
      </c>
      <c r="D329" s="237" t="s">
        <v>149</v>
      </c>
      <c r="E329" s="238" t="s">
        <v>1290</v>
      </c>
      <c r="F329" s="239" t="s">
        <v>1291</v>
      </c>
      <c r="G329" s="240" t="s">
        <v>439</v>
      </c>
      <c r="H329" s="306"/>
      <c r="I329" s="242"/>
      <c r="J329" s="243">
        <f>ROUND(I329*H329,2)</f>
        <v>0</v>
      </c>
      <c r="K329" s="244"/>
      <c r="L329" s="45"/>
      <c r="M329" s="245" t="s">
        <v>1</v>
      </c>
      <c r="N329" s="246" t="s">
        <v>43</v>
      </c>
      <c r="O329" s="92"/>
      <c r="P329" s="247">
        <f>O329*H329</f>
        <v>0</v>
      </c>
      <c r="Q329" s="247">
        <v>0</v>
      </c>
      <c r="R329" s="247">
        <f>Q329*H329</f>
        <v>0</v>
      </c>
      <c r="S329" s="247">
        <v>0</v>
      </c>
      <c r="T329" s="248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9" t="s">
        <v>229</v>
      </c>
      <c r="AT329" s="249" t="s">
        <v>149</v>
      </c>
      <c r="AU329" s="249" t="s">
        <v>88</v>
      </c>
      <c r="AY329" s="18" t="s">
        <v>146</v>
      </c>
      <c r="BE329" s="250">
        <f>IF(N329="základní",J329,0)</f>
        <v>0</v>
      </c>
      <c r="BF329" s="250">
        <f>IF(N329="snížená",J329,0)</f>
        <v>0</v>
      </c>
      <c r="BG329" s="250">
        <f>IF(N329="zákl. přenesená",J329,0)</f>
        <v>0</v>
      </c>
      <c r="BH329" s="250">
        <f>IF(N329="sníž. přenesená",J329,0)</f>
        <v>0</v>
      </c>
      <c r="BI329" s="250">
        <f>IF(N329="nulová",J329,0)</f>
        <v>0</v>
      </c>
      <c r="BJ329" s="18" t="s">
        <v>86</v>
      </c>
      <c r="BK329" s="250">
        <f>ROUND(I329*H329,2)</f>
        <v>0</v>
      </c>
      <c r="BL329" s="18" t="s">
        <v>229</v>
      </c>
      <c r="BM329" s="249" t="s">
        <v>1292</v>
      </c>
    </row>
    <row r="330" s="12" customFormat="1" ht="22.8" customHeight="1">
      <c r="A330" s="12"/>
      <c r="B330" s="221"/>
      <c r="C330" s="222"/>
      <c r="D330" s="223" t="s">
        <v>77</v>
      </c>
      <c r="E330" s="235" t="s">
        <v>629</v>
      </c>
      <c r="F330" s="235" t="s">
        <v>630</v>
      </c>
      <c r="G330" s="222"/>
      <c r="H330" s="222"/>
      <c r="I330" s="225"/>
      <c r="J330" s="236">
        <f>BK330</f>
        <v>0</v>
      </c>
      <c r="K330" s="222"/>
      <c r="L330" s="227"/>
      <c r="M330" s="228"/>
      <c r="N330" s="229"/>
      <c r="O330" s="229"/>
      <c r="P330" s="230">
        <f>SUM(P331:P342)</f>
        <v>0</v>
      </c>
      <c r="Q330" s="229"/>
      <c r="R330" s="230">
        <f>SUM(R331:R342)</f>
        <v>0</v>
      </c>
      <c r="S330" s="229"/>
      <c r="T330" s="231">
        <f>SUM(T331:T342)</f>
        <v>3.3129599999999995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32" t="s">
        <v>88</v>
      </c>
      <c r="AT330" s="233" t="s">
        <v>77</v>
      </c>
      <c r="AU330" s="233" t="s">
        <v>86</v>
      </c>
      <c r="AY330" s="232" t="s">
        <v>146</v>
      </c>
      <c r="BK330" s="234">
        <f>SUM(BK331:BK342)</f>
        <v>0</v>
      </c>
    </row>
    <row r="331" s="2" customFormat="1" ht="16.5" customHeight="1">
      <c r="A331" s="39"/>
      <c r="B331" s="40"/>
      <c r="C331" s="237" t="s">
        <v>516</v>
      </c>
      <c r="D331" s="237" t="s">
        <v>149</v>
      </c>
      <c r="E331" s="238" t="s">
        <v>936</v>
      </c>
      <c r="F331" s="239" t="s">
        <v>937</v>
      </c>
      <c r="G331" s="240" t="s">
        <v>162</v>
      </c>
      <c r="H331" s="241">
        <v>69.019999999999996</v>
      </c>
      <c r="I331" s="242"/>
      <c r="J331" s="243">
        <f>ROUND(I331*H331,2)</f>
        <v>0</v>
      </c>
      <c r="K331" s="244"/>
      <c r="L331" s="45"/>
      <c r="M331" s="245" t="s">
        <v>1</v>
      </c>
      <c r="N331" s="246" t="s">
        <v>43</v>
      </c>
      <c r="O331" s="92"/>
      <c r="P331" s="247">
        <f>O331*H331</f>
        <v>0</v>
      </c>
      <c r="Q331" s="247">
        <v>0</v>
      </c>
      <c r="R331" s="247">
        <f>Q331*H331</f>
        <v>0</v>
      </c>
      <c r="S331" s="247">
        <v>0.017999999999999999</v>
      </c>
      <c r="T331" s="248">
        <f>S331*H331</f>
        <v>1.2423599999999999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9" t="s">
        <v>229</v>
      </c>
      <c r="AT331" s="249" t="s">
        <v>149</v>
      </c>
      <c r="AU331" s="249" t="s">
        <v>88</v>
      </c>
      <c r="AY331" s="18" t="s">
        <v>146</v>
      </c>
      <c r="BE331" s="250">
        <f>IF(N331="základní",J331,0)</f>
        <v>0</v>
      </c>
      <c r="BF331" s="250">
        <f>IF(N331="snížená",J331,0)</f>
        <v>0</v>
      </c>
      <c r="BG331" s="250">
        <f>IF(N331="zákl. přenesená",J331,0)</f>
        <v>0</v>
      </c>
      <c r="BH331" s="250">
        <f>IF(N331="sníž. přenesená",J331,0)</f>
        <v>0</v>
      </c>
      <c r="BI331" s="250">
        <f>IF(N331="nulová",J331,0)</f>
        <v>0</v>
      </c>
      <c r="BJ331" s="18" t="s">
        <v>86</v>
      </c>
      <c r="BK331" s="250">
        <f>ROUND(I331*H331,2)</f>
        <v>0</v>
      </c>
      <c r="BL331" s="18" t="s">
        <v>229</v>
      </c>
      <c r="BM331" s="249" t="s">
        <v>1293</v>
      </c>
    </row>
    <row r="332" s="15" customFormat="1">
      <c r="A332" s="15"/>
      <c r="B332" s="274"/>
      <c r="C332" s="275"/>
      <c r="D332" s="253" t="s">
        <v>174</v>
      </c>
      <c r="E332" s="276" t="s">
        <v>1</v>
      </c>
      <c r="F332" s="277" t="s">
        <v>1074</v>
      </c>
      <c r="G332" s="275"/>
      <c r="H332" s="276" t="s">
        <v>1</v>
      </c>
      <c r="I332" s="278"/>
      <c r="J332" s="275"/>
      <c r="K332" s="275"/>
      <c r="L332" s="279"/>
      <c r="M332" s="280"/>
      <c r="N332" s="281"/>
      <c r="O332" s="281"/>
      <c r="P332" s="281"/>
      <c r="Q332" s="281"/>
      <c r="R332" s="281"/>
      <c r="S332" s="281"/>
      <c r="T332" s="282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83" t="s">
        <v>174</v>
      </c>
      <c r="AU332" s="283" t="s">
        <v>88</v>
      </c>
      <c r="AV332" s="15" t="s">
        <v>86</v>
      </c>
      <c r="AW332" s="15" t="s">
        <v>34</v>
      </c>
      <c r="AX332" s="15" t="s">
        <v>78</v>
      </c>
      <c r="AY332" s="283" t="s">
        <v>146</v>
      </c>
    </row>
    <row r="333" s="13" customFormat="1">
      <c r="A333" s="13"/>
      <c r="B333" s="251"/>
      <c r="C333" s="252"/>
      <c r="D333" s="253" t="s">
        <v>174</v>
      </c>
      <c r="E333" s="254" t="s">
        <v>1</v>
      </c>
      <c r="F333" s="255" t="s">
        <v>1118</v>
      </c>
      <c r="G333" s="252"/>
      <c r="H333" s="256">
        <v>23.100000000000001</v>
      </c>
      <c r="I333" s="257"/>
      <c r="J333" s="252"/>
      <c r="K333" s="252"/>
      <c r="L333" s="258"/>
      <c r="M333" s="259"/>
      <c r="N333" s="260"/>
      <c r="O333" s="260"/>
      <c r="P333" s="260"/>
      <c r="Q333" s="260"/>
      <c r="R333" s="260"/>
      <c r="S333" s="260"/>
      <c r="T333" s="26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2" t="s">
        <v>174</v>
      </c>
      <c r="AU333" s="262" t="s">
        <v>88</v>
      </c>
      <c r="AV333" s="13" t="s">
        <v>88</v>
      </c>
      <c r="AW333" s="13" t="s">
        <v>34</v>
      </c>
      <c r="AX333" s="13" t="s">
        <v>78</v>
      </c>
      <c r="AY333" s="262" t="s">
        <v>146</v>
      </c>
    </row>
    <row r="334" s="15" customFormat="1">
      <c r="A334" s="15"/>
      <c r="B334" s="274"/>
      <c r="C334" s="275"/>
      <c r="D334" s="253" t="s">
        <v>174</v>
      </c>
      <c r="E334" s="276" t="s">
        <v>1</v>
      </c>
      <c r="F334" s="277" t="s">
        <v>1076</v>
      </c>
      <c r="G334" s="275"/>
      <c r="H334" s="276" t="s">
        <v>1</v>
      </c>
      <c r="I334" s="278"/>
      <c r="J334" s="275"/>
      <c r="K334" s="275"/>
      <c r="L334" s="279"/>
      <c r="M334" s="280"/>
      <c r="N334" s="281"/>
      <c r="O334" s="281"/>
      <c r="P334" s="281"/>
      <c r="Q334" s="281"/>
      <c r="R334" s="281"/>
      <c r="S334" s="281"/>
      <c r="T334" s="282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83" t="s">
        <v>174</v>
      </c>
      <c r="AU334" s="283" t="s">
        <v>88</v>
      </c>
      <c r="AV334" s="15" t="s">
        <v>86</v>
      </c>
      <c r="AW334" s="15" t="s">
        <v>34</v>
      </c>
      <c r="AX334" s="15" t="s">
        <v>78</v>
      </c>
      <c r="AY334" s="283" t="s">
        <v>146</v>
      </c>
    </row>
    <row r="335" s="13" customFormat="1">
      <c r="A335" s="13"/>
      <c r="B335" s="251"/>
      <c r="C335" s="252"/>
      <c r="D335" s="253" t="s">
        <v>174</v>
      </c>
      <c r="E335" s="254" t="s">
        <v>1</v>
      </c>
      <c r="F335" s="255" t="s">
        <v>1119</v>
      </c>
      <c r="G335" s="252"/>
      <c r="H335" s="256">
        <v>13.529999999999999</v>
      </c>
      <c r="I335" s="257"/>
      <c r="J335" s="252"/>
      <c r="K335" s="252"/>
      <c r="L335" s="258"/>
      <c r="M335" s="259"/>
      <c r="N335" s="260"/>
      <c r="O335" s="260"/>
      <c r="P335" s="260"/>
      <c r="Q335" s="260"/>
      <c r="R335" s="260"/>
      <c r="S335" s="260"/>
      <c r="T335" s="26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2" t="s">
        <v>174</v>
      </c>
      <c r="AU335" s="262" t="s">
        <v>88</v>
      </c>
      <c r="AV335" s="13" t="s">
        <v>88</v>
      </c>
      <c r="AW335" s="13" t="s">
        <v>34</v>
      </c>
      <c r="AX335" s="13" t="s">
        <v>78</v>
      </c>
      <c r="AY335" s="262" t="s">
        <v>146</v>
      </c>
    </row>
    <row r="336" s="15" customFormat="1">
      <c r="A336" s="15"/>
      <c r="B336" s="274"/>
      <c r="C336" s="275"/>
      <c r="D336" s="253" t="s">
        <v>174</v>
      </c>
      <c r="E336" s="276" t="s">
        <v>1</v>
      </c>
      <c r="F336" s="277" t="s">
        <v>1078</v>
      </c>
      <c r="G336" s="275"/>
      <c r="H336" s="276" t="s">
        <v>1</v>
      </c>
      <c r="I336" s="278"/>
      <c r="J336" s="275"/>
      <c r="K336" s="275"/>
      <c r="L336" s="279"/>
      <c r="M336" s="280"/>
      <c r="N336" s="281"/>
      <c r="O336" s="281"/>
      <c r="P336" s="281"/>
      <c r="Q336" s="281"/>
      <c r="R336" s="281"/>
      <c r="S336" s="281"/>
      <c r="T336" s="282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83" t="s">
        <v>174</v>
      </c>
      <c r="AU336" s="283" t="s">
        <v>88</v>
      </c>
      <c r="AV336" s="15" t="s">
        <v>86</v>
      </c>
      <c r="AW336" s="15" t="s">
        <v>34</v>
      </c>
      <c r="AX336" s="15" t="s">
        <v>78</v>
      </c>
      <c r="AY336" s="283" t="s">
        <v>146</v>
      </c>
    </row>
    <row r="337" s="13" customFormat="1">
      <c r="A337" s="13"/>
      <c r="B337" s="251"/>
      <c r="C337" s="252"/>
      <c r="D337" s="253" t="s">
        <v>174</v>
      </c>
      <c r="E337" s="254" t="s">
        <v>1</v>
      </c>
      <c r="F337" s="255" t="s">
        <v>1120</v>
      </c>
      <c r="G337" s="252"/>
      <c r="H337" s="256">
        <v>14.76</v>
      </c>
      <c r="I337" s="257"/>
      <c r="J337" s="252"/>
      <c r="K337" s="252"/>
      <c r="L337" s="258"/>
      <c r="M337" s="259"/>
      <c r="N337" s="260"/>
      <c r="O337" s="260"/>
      <c r="P337" s="260"/>
      <c r="Q337" s="260"/>
      <c r="R337" s="260"/>
      <c r="S337" s="260"/>
      <c r="T337" s="26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2" t="s">
        <v>174</v>
      </c>
      <c r="AU337" s="262" t="s">
        <v>88</v>
      </c>
      <c r="AV337" s="13" t="s">
        <v>88</v>
      </c>
      <c r="AW337" s="13" t="s">
        <v>34</v>
      </c>
      <c r="AX337" s="13" t="s">
        <v>78</v>
      </c>
      <c r="AY337" s="262" t="s">
        <v>146</v>
      </c>
    </row>
    <row r="338" s="15" customFormat="1">
      <c r="A338" s="15"/>
      <c r="B338" s="274"/>
      <c r="C338" s="275"/>
      <c r="D338" s="253" t="s">
        <v>174</v>
      </c>
      <c r="E338" s="276" t="s">
        <v>1</v>
      </c>
      <c r="F338" s="277" t="s">
        <v>1080</v>
      </c>
      <c r="G338" s="275"/>
      <c r="H338" s="276" t="s">
        <v>1</v>
      </c>
      <c r="I338" s="278"/>
      <c r="J338" s="275"/>
      <c r="K338" s="275"/>
      <c r="L338" s="279"/>
      <c r="M338" s="280"/>
      <c r="N338" s="281"/>
      <c r="O338" s="281"/>
      <c r="P338" s="281"/>
      <c r="Q338" s="281"/>
      <c r="R338" s="281"/>
      <c r="S338" s="281"/>
      <c r="T338" s="282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83" t="s">
        <v>174</v>
      </c>
      <c r="AU338" s="283" t="s">
        <v>88</v>
      </c>
      <c r="AV338" s="15" t="s">
        <v>86</v>
      </c>
      <c r="AW338" s="15" t="s">
        <v>34</v>
      </c>
      <c r="AX338" s="15" t="s">
        <v>78</v>
      </c>
      <c r="AY338" s="283" t="s">
        <v>146</v>
      </c>
    </row>
    <row r="339" s="13" customFormat="1">
      <c r="A339" s="13"/>
      <c r="B339" s="251"/>
      <c r="C339" s="252"/>
      <c r="D339" s="253" t="s">
        <v>174</v>
      </c>
      <c r="E339" s="254" t="s">
        <v>1</v>
      </c>
      <c r="F339" s="255" t="s">
        <v>1121</v>
      </c>
      <c r="G339" s="252"/>
      <c r="H339" s="256">
        <v>17.629999999999999</v>
      </c>
      <c r="I339" s="257"/>
      <c r="J339" s="252"/>
      <c r="K339" s="252"/>
      <c r="L339" s="258"/>
      <c r="M339" s="259"/>
      <c r="N339" s="260"/>
      <c r="O339" s="260"/>
      <c r="P339" s="260"/>
      <c r="Q339" s="260"/>
      <c r="R339" s="260"/>
      <c r="S339" s="260"/>
      <c r="T339" s="26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2" t="s">
        <v>174</v>
      </c>
      <c r="AU339" s="262" t="s">
        <v>88</v>
      </c>
      <c r="AV339" s="13" t="s">
        <v>88</v>
      </c>
      <c r="AW339" s="13" t="s">
        <v>34</v>
      </c>
      <c r="AX339" s="13" t="s">
        <v>78</v>
      </c>
      <c r="AY339" s="262" t="s">
        <v>146</v>
      </c>
    </row>
    <row r="340" s="14" customFormat="1">
      <c r="A340" s="14"/>
      <c r="B340" s="263"/>
      <c r="C340" s="264"/>
      <c r="D340" s="253" t="s">
        <v>174</v>
      </c>
      <c r="E340" s="265" t="s">
        <v>1</v>
      </c>
      <c r="F340" s="266" t="s">
        <v>201</v>
      </c>
      <c r="G340" s="264"/>
      <c r="H340" s="267">
        <v>69.019999999999996</v>
      </c>
      <c r="I340" s="268"/>
      <c r="J340" s="264"/>
      <c r="K340" s="264"/>
      <c r="L340" s="269"/>
      <c r="M340" s="270"/>
      <c r="N340" s="271"/>
      <c r="O340" s="271"/>
      <c r="P340" s="271"/>
      <c r="Q340" s="271"/>
      <c r="R340" s="271"/>
      <c r="S340" s="271"/>
      <c r="T340" s="27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3" t="s">
        <v>174</v>
      </c>
      <c r="AU340" s="273" t="s">
        <v>88</v>
      </c>
      <c r="AV340" s="14" t="s">
        <v>153</v>
      </c>
      <c r="AW340" s="14" t="s">
        <v>34</v>
      </c>
      <c r="AX340" s="14" t="s">
        <v>86</v>
      </c>
      <c r="AY340" s="273" t="s">
        <v>146</v>
      </c>
    </row>
    <row r="341" s="2" customFormat="1" ht="21.75" customHeight="1">
      <c r="A341" s="39"/>
      <c r="B341" s="40"/>
      <c r="C341" s="237" t="s">
        <v>520</v>
      </c>
      <c r="D341" s="237" t="s">
        <v>149</v>
      </c>
      <c r="E341" s="238" t="s">
        <v>1294</v>
      </c>
      <c r="F341" s="239" t="s">
        <v>1295</v>
      </c>
      <c r="G341" s="240" t="s">
        <v>162</v>
      </c>
      <c r="H341" s="241">
        <v>69.019999999999996</v>
      </c>
      <c r="I341" s="242"/>
      <c r="J341" s="243">
        <f>ROUND(I341*H341,2)</f>
        <v>0</v>
      </c>
      <c r="K341" s="244"/>
      <c r="L341" s="45"/>
      <c r="M341" s="245" t="s">
        <v>1</v>
      </c>
      <c r="N341" s="246" t="s">
        <v>43</v>
      </c>
      <c r="O341" s="92"/>
      <c r="P341" s="247">
        <f>O341*H341</f>
        <v>0</v>
      </c>
      <c r="Q341" s="247">
        <v>0</v>
      </c>
      <c r="R341" s="247">
        <f>Q341*H341</f>
        <v>0</v>
      </c>
      <c r="S341" s="247">
        <v>0.029999999999999999</v>
      </c>
      <c r="T341" s="248">
        <f>S341*H341</f>
        <v>2.0705999999999998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9" t="s">
        <v>229</v>
      </c>
      <c r="AT341" s="249" t="s">
        <v>149</v>
      </c>
      <c r="AU341" s="249" t="s">
        <v>88</v>
      </c>
      <c r="AY341" s="18" t="s">
        <v>146</v>
      </c>
      <c r="BE341" s="250">
        <f>IF(N341="základní",J341,0)</f>
        <v>0</v>
      </c>
      <c r="BF341" s="250">
        <f>IF(N341="snížená",J341,0)</f>
        <v>0</v>
      </c>
      <c r="BG341" s="250">
        <f>IF(N341="zákl. přenesená",J341,0)</f>
        <v>0</v>
      </c>
      <c r="BH341" s="250">
        <f>IF(N341="sníž. přenesená",J341,0)</f>
        <v>0</v>
      </c>
      <c r="BI341" s="250">
        <f>IF(N341="nulová",J341,0)</f>
        <v>0</v>
      </c>
      <c r="BJ341" s="18" t="s">
        <v>86</v>
      </c>
      <c r="BK341" s="250">
        <f>ROUND(I341*H341,2)</f>
        <v>0</v>
      </c>
      <c r="BL341" s="18" t="s">
        <v>229</v>
      </c>
      <c r="BM341" s="249" t="s">
        <v>1296</v>
      </c>
    </row>
    <row r="342" s="2" customFormat="1" ht="21.75" customHeight="1">
      <c r="A342" s="39"/>
      <c r="B342" s="40"/>
      <c r="C342" s="237" t="s">
        <v>524</v>
      </c>
      <c r="D342" s="237" t="s">
        <v>149</v>
      </c>
      <c r="E342" s="238" t="s">
        <v>677</v>
      </c>
      <c r="F342" s="239" t="s">
        <v>678</v>
      </c>
      <c r="G342" s="240" t="s">
        <v>439</v>
      </c>
      <c r="H342" s="306"/>
      <c r="I342" s="242"/>
      <c r="J342" s="243">
        <f>ROUND(I342*H342,2)</f>
        <v>0</v>
      </c>
      <c r="K342" s="244"/>
      <c r="L342" s="45"/>
      <c r="M342" s="245" t="s">
        <v>1</v>
      </c>
      <c r="N342" s="246" t="s">
        <v>43</v>
      </c>
      <c r="O342" s="92"/>
      <c r="P342" s="247">
        <f>O342*H342</f>
        <v>0</v>
      </c>
      <c r="Q342" s="247">
        <v>0</v>
      </c>
      <c r="R342" s="247">
        <f>Q342*H342</f>
        <v>0</v>
      </c>
      <c r="S342" s="247">
        <v>0</v>
      </c>
      <c r="T342" s="248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9" t="s">
        <v>229</v>
      </c>
      <c r="AT342" s="249" t="s">
        <v>149</v>
      </c>
      <c r="AU342" s="249" t="s">
        <v>88</v>
      </c>
      <c r="AY342" s="18" t="s">
        <v>146</v>
      </c>
      <c r="BE342" s="250">
        <f>IF(N342="základní",J342,0)</f>
        <v>0</v>
      </c>
      <c r="BF342" s="250">
        <f>IF(N342="snížená",J342,0)</f>
        <v>0</v>
      </c>
      <c r="BG342" s="250">
        <f>IF(N342="zákl. přenesená",J342,0)</f>
        <v>0</v>
      </c>
      <c r="BH342" s="250">
        <f>IF(N342="sníž. přenesená",J342,0)</f>
        <v>0</v>
      </c>
      <c r="BI342" s="250">
        <f>IF(N342="nulová",J342,0)</f>
        <v>0</v>
      </c>
      <c r="BJ342" s="18" t="s">
        <v>86</v>
      </c>
      <c r="BK342" s="250">
        <f>ROUND(I342*H342,2)</f>
        <v>0</v>
      </c>
      <c r="BL342" s="18" t="s">
        <v>229</v>
      </c>
      <c r="BM342" s="249" t="s">
        <v>1297</v>
      </c>
    </row>
    <row r="343" s="12" customFormat="1" ht="22.8" customHeight="1">
      <c r="A343" s="12"/>
      <c r="B343" s="221"/>
      <c r="C343" s="222"/>
      <c r="D343" s="223" t="s">
        <v>77</v>
      </c>
      <c r="E343" s="235" t="s">
        <v>940</v>
      </c>
      <c r="F343" s="235" t="s">
        <v>941</v>
      </c>
      <c r="G343" s="222"/>
      <c r="H343" s="222"/>
      <c r="I343" s="225"/>
      <c r="J343" s="236">
        <f>BK343</f>
        <v>0</v>
      </c>
      <c r="K343" s="222"/>
      <c r="L343" s="227"/>
      <c r="M343" s="228"/>
      <c r="N343" s="229"/>
      <c r="O343" s="229"/>
      <c r="P343" s="230">
        <f>SUM(P344:P359)</f>
        <v>0</v>
      </c>
      <c r="Q343" s="229"/>
      <c r="R343" s="230">
        <f>SUM(R344:R359)</f>
        <v>1.0248561999999999</v>
      </c>
      <c r="S343" s="229"/>
      <c r="T343" s="231">
        <f>SUM(T344:T359)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32" t="s">
        <v>88</v>
      </c>
      <c r="AT343" s="233" t="s">
        <v>77</v>
      </c>
      <c r="AU343" s="233" t="s">
        <v>86</v>
      </c>
      <c r="AY343" s="232" t="s">
        <v>146</v>
      </c>
      <c r="BK343" s="234">
        <f>SUM(BK344:BK359)</f>
        <v>0</v>
      </c>
    </row>
    <row r="344" s="2" customFormat="1" ht="21.75" customHeight="1">
      <c r="A344" s="39"/>
      <c r="B344" s="40"/>
      <c r="C344" s="237" t="s">
        <v>528</v>
      </c>
      <c r="D344" s="237" t="s">
        <v>149</v>
      </c>
      <c r="E344" s="238" t="s">
        <v>1298</v>
      </c>
      <c r="F344" s="239" t="s">
        <v>1299</v>
      </c>
      <c r="G344" s="240" t="s">
        <v>162</v>
      </c>
      <c r="H344" s="241">
        <v>73.340000000000003</v>
      </c>
      <c r="I344" s="242"/>
      <c r="J344" s="243">
        <f>ROUND(I344*H344,2)</f>
        <v>0</v>
      </c>
      <c r="K344" s="244"/>
      <c r="L344" s="45"/>
      <c r="M344" s="245" t="s">
        <v>1</v>
      </c>
      <c r="N344" s="246" t="s">
        <v>43</v>
      </c>
      <c r="O344" s="92"/>
      <c r="P344" s="247">
        <f>O344*H344</f>
        <v>0</v>
      </c>
      <c r="Q344" s="247">
        <v>0.01223</v>
      </c>
      <c r="R344" s="247">
        <f>Q344*H344</f>
        <v>0.89694819999999997</v>
      </c>
      <c r="S344" s="247">
        <v>0</v>
      </c>
      <c r="T344" s="248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9" t="s">
        <v>229</v>
      </c>
      <c r="AT344" s="249" t="s">
        <v>149</v>
      </c>
      <c r="AU344" s="249" t="s">
        <v>88</v>
      </c>
      <c r="AY344" s="18" t="s">
        <v>146</v>
      </c>
      <c r="BE344" s="250">
        <f>IF(N344="základní",J344,0)</f>
        <v>0</v>
      </c>
      <c r="BF344" s="250">
        <f>IF(N344="snížená",J344,0)</f>
        <v>0</v>
      </c>
      <c r="BG344" s="250">
        <f>IF(N344="zákl. přenesená",J344,0)</f>
        <v>0</v>
      </c>
      <c r="BH344" s="250">
        <f>IF(N344="sníž. přenesená",J344,0)</f>
        <v>0</v>
      </c>
      <c r="BI344" s="250">
        <f>IF(N344="nulová",J344,0)</f>
        <v>0</v>
      </c>
      <c r="BJ344" s="18" t="s">
        <v>86</v>
      </c>
      <c r="BK344" s="250">
        <f>ROUND(I344*H344,2)</f>
        <v>0</v>
      </c>
      <c r="BL344" s="18" t="s">
        <v>229</v>
      </c>
      <c r="BM344" s="249" t="s">
        <v>1300</v>
      </c>
    </row>
    <row r="345" s="15" customFormat="1">
      <c r="A345" s="15"/>
      <c r="B345" s="274"/>
      <c r="C345" s="275"/>
      <c r="D345" s="253" t="s">
        <v>174</v>
      </c>
      <c r="E345" s="276" t="s">
        <v>1</v>
      </c>
      <c r="F345" s="277" t="s">
        <v>1074</v>
      </c>
      <c r="G345" s="275"/>
      <c r="H345" s="276" t="s">
        <v>1</v>
      </c>
      <c r="I345" s="278"/>
      <c r="J345" s="275"/>
      <c r="K345" s="275"/>
      <c r="L345" s="279"/>
      <c r="M345" s="280"/>
      <c r="N345" s="281"/>
      <c r="O345" s="281"/>
      <c r="P345" s="281"/>
      <c r="Q345" s="281"/>
      <c r="R345" s="281"/>
      <c r="S345" s="281"/>
      <c r="T345" s="282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83" t="s">
        <v>174</v>
      </c>
      <c r="AU345" s="283" t="s">
        <v>88</v>
      </c>
      <c r="AV345" s="15" t="s">
        <v>86</v>
      </c>
      <c r="AW345" s="15" t="s">
        <v>34</v>
      </c>
      <c r="AX345" s="15" t="s">
        <v>78</v>
      </c>
      <c r="AY345" s="283" t="s">
        <v>146</v>
      </c>
    </row>
    <row r="346" s="13" customFormat="1">
      <c r="A346" s="13"/>
      <c r="B346" s="251"/>
      <c r="C346" s="252"/>
      <c r="D346" s="253" t="s">
        <v>174</v>
      </c>
      <c r="E346" s="254" t="s">
        <v>1</v>
      </c>
      <c r="F346" s="255" t="s">
        <v>1118</v>
      </c>
      <c r="G346" s="252"/>
      <c r="H346" s="256">
        <v>23.100000000000001</v>
      </c>
      <c r="I346" s="257"/>
      <c r="J346" s="252"/>
      <c r="K346" s="252"/>
      <c r="L346" s="258"/>
      <c r="M346" s="259"/>
      <c r="N346" s="260"/>
      <c r="O346" s="260"/>
      <c r="P346" s="260"/>
      <c r="Q346" s="260"/>
      <c r="R346" s="260"/>
      <c r="S346" s="260"/>
      <c r="T346" s="26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2" t="s">
        <v>174</v>
      </c>
      <c r="AU346" s="262" t="s">
        <v>88</v>
      </c>
      <c r="AV346" s="13" t="s">
        <v>88</v>
      </c>
      <c r="AW346" s="13" t="s">
        <v>34</v>
      </c>
      <c r="AX346" s="13" t="s">
        <v>78</v>
      </c>
      <c r="AY346" s="262" t="s">
        <v>146</v>
      </c>
    </row>
    <row r="347" s="15" customFormat="1">
      <c r="A347" s="15"/>
      <c r="B347" s="274"/>
      <c r="C347" s="275"/>
      <c r="D347" s="253" t="s">
        <v>174</v>
      </c>
      <c r="E347" s="276" t="s">
        <v>1</v>
      </c>
      <c r="F347" s="277" t="s">
        <v>1076</v>
      </c>
      <c r="G347" s="275"/>
      <c r="H347" s="276" t="s">
        <v>1</v>
      </c>
      <c r="I347" s="278"/>
      <c r="J347" s="275"/>
      <c r="K347" s="275"/>
      <c r="L347" s="279"/>
      <c r="M347" s="280"/>
      <c r="N347" s="281"/>
      <c r="O347" s="281"/>
      <c r="P347" s="281"/>
      <c r="Q347" s="281"/>
      <c r="R347" s="281"/>
      <c r="S347" s="281"/>
      <c r="T347" s="282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83" t="s">
        <v>174</v>
      </c>
      <c r="AU347" s="283" t="s">
        <v>88</v>
      </c>
      <c r="AV347" s="15" t="s">
        <v>86</v>
      </c>
      <c r="AW347" s="15" t="s">
        <v>34</v>
      </c>
      <c r="AX347" s="15" t="s">
        <v>78</v>
      </c>
      <c r="AY347" s="283" t="s">
        <v>146</v>
      </c>
    </row>
    <row r="348" s="13" customFormat="1">
      <c r="A348" s="13"/>
      <c r="B348" s="251"/>
      <c r="C348" s="252"/>
      <c r="D348" s="253" t="s">
        <v>174</v>
      </c>
      <c r="E348" s="254" t="s">
        <v>1</v>
      </c>
      <c r="F348" s="255" t="s">
        <v>1119</v>
      </c>
      <c r="G348" s="252"/>
      <c r="H348" s="256">
        <v>13.529999999999999</v>
      </c>
      <c r="I348" s="257"/>
      <c r="J348" s="252"/>
      <c r="K348" s="252"/>
      <c r="L348" s="258"/>
      <c r="M348" s="259"/>
      <c r="N348" s="260"/>
      <c r="O348" s="260"/>
      <c r="P348" s="260"/>
      <c r="Q348" s="260"/>
      <c r="R348" s="260"/>
      <c r="S348" s="260"/>
      <c r="T348" s="26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2" t="s">
        <v>174</v>
      </c>
      <c r="AU348" s="262" t="s">
        <v>88</v>
      </c>
      <c r="AV348" s="13" t="s">
        <v>88</v>
      </c>
      <c r="AW348" s="13" t="s">
        <v>34</v>
      </c>
      <c r="AX348" s="13" t="s">
        <v>78</v>
      </c>
      <c r="AY348" s="262" t="s">
        <v>146</v>
      </c>
    </row>
    <row r="349" s="15" customFormat="1">
      <c r="A349" s="15"/>
      <c r="B349" s="274"/>
      <c r="C349" s="275"/>
      <c r="D349" s="253" t="s">
        <v>174</v>
      </c>
      <c r="E349" s="276" t="s">
        <v>1</v>
      </c>
      <c r="F349" s="277" t="s">
        <v>1078</v>
      </c>
      <c r="G349" s="275"/>
      <c r="H349" s="276" t="s">
        <v>1</v>
      </c>
      <c r="I349" s="278"/>
      <c r="J349" s="275"/>
      <c r="K349" s="275"/>
      <c r="L349" s="279"/>
      <c r="M349" s="280"/>
      <c r="N349" s="281"/>
      <c r="O349" s="281"/>
      <c r="P349" s="281"/>
      <c r="Q349" s="281"/>
      <c r="R349" s="281"/>
      <c r="S349" s="281"/>
      <c r="T349" s="282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83" t="s">
        <v>174</v>
      </c>
      <c r="AU349" s="283" t="s">
        <v>88</v>
      </c>
      <c r="AV349" s="15" t="s">
        <v>86</v>
      </c>
      <c r="AW349" s="15" t="s">
        <v>34</v>
      </c>
      <c r="AX349" s="15" t="s">
        <v>78</v>
      </c>
      <c r="AY349" s="283" t="s">
        <v>146</v>
      </c>
    </row>
    <row r="350" s="13" customFormat="1">
      <c r="A350" s="13"/>
      <c r="B350" s="251"/>
      <c r="C350" s="252"/>
      <c r="D350" s="253" t="s">
        <v>174</v>
      </c>
      <c r="E350" s="254" t="s">
        <v>1</v>
      </c>
      <c r="F350" s="255" t="s">
        <v>1120</v>
      </c>
      <c r="G350" s="252"/>
      <c r="H350" s="256">
        <v>14.76</v>
      </c>
      <c r="I350" s="257"/>
      <c r="J350" s="252"/>
      <c r="K350" s="252"/>
      <c r="L350" s="258"/>
      <c r="M350" s="259"/>
      <c r="N350" s="260"/>
      <c r="O350" s="260"/>
      <c r="P350" s="260"/>
      <c r="Q350" s="260"/>
      <c r="R350" s="260"/>
      <c r="S350" s="260"/>
      <c r="T350" s="26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2" t="s">
        <v>174</v>
      </c>
      <c r="AU350" s="262" t="s">
        <v>88</v>
      </c>
      <c r="AV350" s="13" t="s">
        <v>88</v>
      </c>
      <c r="AW350" s="13" t="s">
        <v>34</v>
      </c>
      <c r="AX350" s="13" t="s">
        <v>78</v>
      </c>
      <c r="AY350" s="262" t="s">
        <v>146</v>
      </c>
    </row>
    <row r="351" s="15" customFormat="1">
      <c r="A351" s="15"/>
      <c r="B351" s="274"/>
      <c r="C351" s="275"/>
      <c r="D351" s="253" t="s">
        <v>174</v>
      </c>
      <c r="E351" s="276" t="s">
        <v>1</v>
      </c>
      <c r="F351" s="277" t="s">
        <v>1080</v>
      </c>
      <c r="G351" s="275"/>
      <c r="H351" s="276" t="s">
        <v>1</v>
      </c>
      <c r="I351" s="278"/>
      <c r="J351" s="275"/>
      <c r="K351" s="275"/>
      <c r="L351" s="279"/>
      <c r="M351" s="280"/>
      <c r="N351" s="281"/>
      <c r="O351" s="281"/>
      <c r="P351" s="281"/>
      <c r="Q351" s="281"/>
      <c r="R351" s="281"/>
      <c r="S351" s="281"/>
      <c r="T351" s="282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3" t="s">
        <v>174</v>
      </c>
      <c r="AU351" s="283" t="s">
        <v>88</v>
      </c>
      <c r="AV351" s="15" t="s">
        <v>86</v>
      </c>
      <c r="AW351" s="15" t="s">
        <v>34</v>
      </c>
      <c r="AX351" s="15" t="s">
        <v>78</v>
      </c>
      <c r="AY351" s="283" t="s">
        <v>146</v>
      </c>
    </row>
    <row r="352" s="13" customFormat="1">
      <c r="A352" s="13"/>
      <c r="B352" s="251"/>
      <c r="C352" s="252"/>
      <c r="D352" s="253" t="s">
        <v>174</v>
      </c>
      <c r="E352" s="254" t="s">
        <v>1</v>
      </c>
      <c r="F352" s="255" t="s">
        <v>1121</v>
      </c>
      <c r="G352" s="252"/>
      <c r="H352" s="256">
        <v>17.629999999999999</v>
      </c>
      <c r="I352" s="257"/>
      <c r="J352" s="252"/>
      <c r="K352" s="252"/>
      <c r="L352" s="258"/>
      <c r="M352" s="259"/>
      <c r="N352" s="260"/>
      <c r="O352" s="260"/>
      <c r="P352" s="260"/>
      <c r="Q352" s="260"/>
      <c r="R352" s="260"/>
      <c r="S352" s="260"/>
      <c r="T352" s="26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2" t="s">
        <v>174</v>
      </c>
      <c r="AU352" s="262" t="s">
        <v>88</v>
      </c>
      <c r="AV352" s="13" t="s">
        <v>88</v>
      </c>
      <c r="AW352" s="13" t="s">
        <v>34</v>
      </c>
      <c r="AX352" s="13" t="s">
        <v>78</v>
      </c>
      <c r="AY352" s="262" t="s">
        <v>146</v>
      </c>
    </row>
    <row r="353" s="15" customFormat="1">
      <c r="A353" s="15"/>
      <c r="B353" s="274"/>
      <c r="C353" s="275"/>
      <c r="D353" s="253" t="s">
        <v>174</v>
      </c>
      <c r="E353" s="276" t="s">
        <v>1</v>
      </c>
      <c r="F353" s="277" t="s">
        <v>1082</v>
      </c>
      <c r="G353" s="275"/>
      <c r="H353" s="276" t="s">
        <v>1</v>
      </c>
      <c r="I353" s="278"/>
      <c r="J353" s="275"/>
      <c r="K353" s="275"/>
      <c r="L353" s="279"/>
      <c r="M353" s="280"/>
      <c r="N353" s="281"/>
      <c r="O353" s="281"/>
      <c r="P353" s="281"/>
      <c r="Q353" s="281"/>
      <c r="R353" s="281"/>
      <c r="S353" s="281"/>
      <c r="T353" s="28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83" t="s">
        <v>174</v>
      </c>
      <c r="AU353" s="283" t="s">
        <v>88</v>
      </c>
      <c r="AV353" s="15" t="s">
        <v>86</v>
      </c>
      <c r="AW353" s="15" t="s">
        <v>34</v>
      </c>
      <c r="AX353" s="15" t="s">
        <v>78</v>
      </c>
      <c r="AY353" s="283" t="s">
        <v>146</v>
      </c>
    </row>
    <row r="354" s="13" customFormat="1">
      <c r="A354" s="13"/>
      <c r="B354" s="251"/>
      <c r="C354" s="252"/>
      <c r="D354" s="253" t="s">
        <v>174</v>
      </c>
      <c r="E354" s="254" t="s">
        <v>1</v>
      </c>
      <c r="F354" s="255" t="s">
        <v>1122</v>
      </c>
      <c r="G354" s="252"/>
      <c r="H354" s="256">
        <v>4.3200000000000003</v>
      </c>
      <c r="I354" s="257"/>
      <c r="J354" s="252"/>
      <c r="K354" s="252"/>
      <c r="L354" s="258"/>
      <c r="M354" s="259"/>
      <c r="N354" s="260"/>
      <c r="O354" s="260"/>
      <c r="P354" s="260"/>
      <c r="Q354" s="260"/>
      <c r="R354" s="260"/>
      <c r="S354" s="260"/>
      <c r="T354" s="26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2" t="s">
        <v>174</v>
      </c>
      <c r="AU354" s="262" t="s">
        <v>88</v>
      </c>
      <c r="AV354" s="13" t="s">
        <v>88</v>
      </c>
      <c r="AW354" s="13" t="s">
        <v>34</v>
      </c>
      <c r="AX354" s="13" t="s">
        <v>78</v>
      </c>
      <c r="AY354" s="262" t="s">
        <v>146</v>
      </c>
    </row>
    <row r="355" s="14" customFormat="1">
      <c r="A355" s="14"/>
      <c r="B355" s="263"/>
      <c r="C355" s="264"/>
      <c r="D355" s="253" t="s">
        <v>174</v>
      </c>
      <c r="E355" s="265" t="s">
        <v>1</v>
      </c>
      <c r="F355" s="266" t="s">
        <v>201</v>
      </c>
      <c r="G355" s="264"/>
      <c r="H355" s="267">
        <v>73.340000000000003</v>
      </c>
      <c r="I355" s="268"/>
      <c r="J355" s="264"/>
      <c r="K355" s="264"/>
      <c r="L355" s="269"/>
      <c r="M355" s="270"/>
      <c r="N355" s="271"/>
      <c r="O355" s="271"/>
      <c r="P355" s="271"/>
      <c r="Q355" s="271"/>
      <c r="R355" s="271"/>
      <c r="S355" s="271"/>
      <c r="T355" s="27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3" t="s">
        <v>174</v>
      </c>
      <c r="AU355" s="273" t="s">
        <v>88</v>
      </c>
      <c r="AV355" s="14" t="s">
        <v>153</v>
      </c>
      <c r="AW355" s="14" t="s">
        <v>34</v>
      </c>
      <c r="AX355" s="14" t="s">
        <v>86</v>
      </c>
      <c r="AY355" s="273" t="s">
        <v>146</v>
      </c>
    </row>
    <row r="356" s="2" customFormat="1" ht="21.75" customHeight="1">
      <c r="A356" s="39"/>
      <c r="B356" s="40"/>
      <c r="C356" s="237" t="s">
        <v>532</v>
      </c>
      <c r="D356" s="237" t="s">
        <v>149</v>
      </c>
      <c r="E356" s="238" t="s">
        <v>1301</v>
      </c>
      <c r="F356" s="239" t="s">
        <v>1302</v>
      </c>
      <c r="G356" s="240" t="s">
        <v>162</v>
      </c>
      <c r="H356" s="241">
        <v>10.199999999999999</v>
      </c>
      <c r="I356" s="242"/>
      <c r="J356" s="243">
        <f>ROUND(I356*H356,2)</f>
        <v>0</v>
      </c>
      <c r="K356" s="244"/>
      <c r="L356" s="45"/>
      <c r="M356" s="245" t="s">
        <v>1</v>
      </c>
      <c r="N356" s="246" t="s">
        <v>43</v>
      </c>
      <c r="O356" s="92"/>
      <c r="P356" s="247">
        <f>O356*H356</f>
        <v>0</v>
      </c>
      <c r="Q356" s="247">
        <v>0.012540000000000001</v>
      </c>
      <c r="R356" s="247">
        <f>Q356*H356</f>
        <v>0.12790799999999999</v>
      </c>
      <c r="S356" s="247">
        <v>0</v>
      </c>
      <c r="T356" s="248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9" t="s">
        <v>229</v>
      </c>
      <c r="AT356" s="249" t="s">
        <v>149</v>
      </c>
      <c r="AU356" s="249" t="s">
        <v>88</v>
      </c>
      <c r="AY356" s="18" t="s">
        <v>146</v>
      </c>
      <c r="BE356" s="250">
        <f>IF(N356="základní",J356,0)</f>
        <v>0</v>
      </c>
      <c r="BF356" s="250">
        <f>IF(N356="snížená",J356,0)</f>
        <v>0</v>
      </c>
      <c r="BG356" s="250">
        <f>IF(N356="zákl. přenesená",J356,0)</f>
        <v>0</v>
      </c>
      <c r="BH356" s="250">
        <f>IF(N356="sníž. přenesená",J356,0)</f>
        <v>0</v>
      </c>
      <c r="BI356" s="250">
        <f>IF(N356="nulová",J356,0)</f>
        <v>0</v>
      </c>
      <c r="BJ356" s="18" t="s">
        <v>86</v>
      </c>
      <c r="BK356" s="250">
        <f>ROUND(I356*H356,2)</f>
        <v>0</v>
      </c>
      <c r="BL356" s="18" t="s">
        <v>229</v>
      </c>
      <c r="BM356" s="249" t="s">
        <v>1303</v>
      </c>
    </row>
    <row r="357" s="15" customFormat="1">
      <c r="A357" s="15"/>
      <c r="B357" s="274"/>
      <c r="C357" s="275"/>
      <c r="D357" s="253" t="s">
        <v>174</v>
      </c>
      <c r="E357" s="276" t="s">
        <v>1</v>
      </c>
      <c r="F357" s="277" t="s">
        <v>1084</v>
      </c>
      <c r="G357" s="275"/>
      <c r="H357" s="276" t="s">
        <v>1</v>
      </c>
      <c r="I357" s="278"/>
      <c r="J357" s="275"/>
      <c r="K357" s="275"/>
      <c r="L357" s="279"/>
      <c r="M357" s="280"/>
      <c r="N357" s="281"/>
      <c r="O357" s="281"/>
      <c r="P357" s="281"/>
      <c r="Q357" s="281"/>
      <c r="R357" s="281"/>
      <c r="S357" s="281"/>
      <c r="T357" s="282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83" t="s">
        <v>174</v>
      </c>
      <c r="AU357" s="283" t="s">
        <v>88</v>
      </c>
      <c r="AV357" s="15" t="s">
        <v>86</v>
      </c>
      <c r="AW357" s="15" t="s">
        <v>34</v>
      </c>
      <c r="AX357" s="15" t="s">
        <v>78</v>
      </c>
      <c r="AY357" s="283" t="s">
        <v>146</v>
      </c>
    </row>
    <row r="358" s="13" customFormat="1">
      <c r="A358" s="13"/>
      <c r="B358" s="251"/>
      <c r="C358" s="252"/>
      <c r="D358" s="253" t="s">
        <v>174</v>
      </c>
      <c r="E358" s="254" t="s">
        <v>1</v>
      </c>
      <c r="F358" s="255" t="s">
        <v>1123</v>
      </c>
      <c r="G358" s="252"/>
      <c r="H358" s="256">
        <v>10.199999999999999</v>
      </c>
      <c r="I358" s="257"/>
      <c r="J358" s="252"/>
      <c r="K358" s="252"/>
      <c r="L358" s="258"/>
      <c r="M358" s="259"/>
      <c r="N358" s="260"/>
      <c r="O358" s="260"/>
      <c r="P358" s="260"/>
      <c r="Q358" s="260"/>
      <c r="R358" s="260"/>
      <c r="S358" s="260"/>
      <c r="T358" s="26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2" t="s">
        <v>174</v>
      </c>
      <c r="AU358" s="262" t="s">
        <v>88</v>
      </c>
      <c r="AV358" s="13" t="s">
        <v>88</v>
      </c>
      <c r="AW358" s="13" t="s">
        <v>34</v>
      </c>
      <c r="AX358" s="13" t="s">
        <v>86</v>
      </c>
      <c r="AY358" s="262" t="s">
        <v>146</v>
      </c>
    </row>
    <row r="359" s="2" customFormat="1" ht="21.75" customHeight="1">
      <c r="A359" s="39"/>
      <c r="B359" s="40"/>
      <c r="C359" s="237" t="s">
        <v>537</v>
      </c>
      <c r="D359" s="237" t="s">
        <v>149</v>
      </c>
      <c r="E359" s="238" t="s">
        <v>951</v>
      </c>
      <c r="F359" s="239" t="s">
        <v>952</v>
      </c>
      <c r="G359" s="240" t="s">
        <v>439</v>
      </c>
      <c r="H359" s="306"/>
      <c r="I359" s="242"/>
      <c r="J359" s="243">
        <f>ROUND(I359*H359,2)</f>
        <v>0</v>
      </c>
      <c r="K359" s="244"/>
      <c r="L359" s="45"/>
      <c r="M359" s="245" t="s">
        <v>1</v>
      </c>
      <c r="N359" s="246" t="s">
        <v>43</v>
      </c>
      <c r="O359" s="92"/>
      <c r="P359" s="247">
        <f>O359*H359</f>
        <v>0</v>
      </c>
      <c r="Q359" s="247">
        <v>0</v>
      </c>
      <c r="R359" s="247">
        <f>Q359*H359</f>
        <v>0</v>
      </c>
      <c r="S359" s="247">
        <v>0</v>
      </c>
      <c r="T359" s="248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9" t="s">
        <v>229</v>
      </c>
      <c r="AT359" s="249" t="s">
        <v>149</v>
      </c>
      <c r="AU359" s="249" t="s">
        <v>88</v>
      </c>
      <c r="AY359" s="18" t="s">
        <v>146</v>
      </c>
      <c r="BE359" s="250">
        <f>IF(N359="základní",J359,0)</f>
        <v>0</v>
      </c>
      <c r="BF359" s="250">
        <f>IF(N359="snížená",J359,0)</f>
        <v>0</v>
      </c>
      <c r="BG359" s="250">
        <f>IF(N359="zákl. přenesená",J359,0)</f>
        <v>0</v>
      </c>
      <c r="BH359" s="250">
        <f>IF(N359="sníž. přenesená",J359,0)</f>
        <v>0</v>
      </c>
      <c r="BI359" s="250">
        <f>IF(N359="nulová",J359,0)</f>
        <v>0</v>
      </c>
      <c r="BJ359" s="18" t="s">
        <v>86</v>
      </c>
      <c r="BK359" s="250">
        <f>ROUND(I359*H359,2)</f>
        <v>0</v>
      </c>
      <c r="BL359" s="18" t="s">
        <v>229</v>
      </c>
      <c r="BM359" s="249" t="s">
        <v>1304</v>
      </c>
    </row>
    <row r="360" s="12" customFormat="1" ht="22.8" customHeight="1">
      <c r="A360" s="12"/>
      <c r="B360" s="221"/>
      <c r="C360" s="222"/>
      <c r="D360" s="223" t="s">
        <v>77</v>
      </c>
      <c r="E360" s="235" t="s">
        <v>441</v>
      </c>
      <c r="F360" s="235" t="s">
        <v>442</v>
      </c>
      <c r="G360" s="222"/>
      <c r="H360" s="222"/>
      <c r="I360" s="225"/>
      <c r="J360" s="236">
        <f>BK360</f>
        <v>0</v>
      </c>
      <c r="K360" s="222"/>
      <c r="L360" s="227"/>
      <c r="M360" s="228"/>
      <c r="N360" s="229"/>
      <c r="O360" s="229"/>
      <c r="P360" s="230">
        <f>SUM(P361:P367)</f>
        <v>0</v>
      </c>
      <c r="Q360" s="229"/>
      <c r="R360" s="230">
        <f>SUM(R361:R367)</f>
        <v>0.0067499999999999991</v>
      </c>
      <c r="S360" s="229"/>
      <c r="T360" s="231">
        <f>SUM(T361:T367)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32" t="s">
        <v>88</v>
      </c>
      <c r="AT360" s="233" t="s">
        <v>77</v>
      </c>
      <c r="AU360" s="233" t="s">
        <v>86</v>
      </c>
      <c r="AY360" s="232" t="s">
        <v>146</v>
      </c>
      <c r="BK360" s="234">
        <f>SUM(BK361:BK367)</f>
        <v>0</v>
      </c>
    </row>
    <row r="361" s="2" customFormat="1" ht="16.5" customHeight="1">
      <c r="A361" s="39"/>
      <c r="B361" s="40"/>
      <c r="C361" s="237" t="s">
        <v>544</v>
      </c>
      <c r="D361" s="237" t="s">
        <v>149</v>
      </c>
      <c r="E361" s="238" t="s">
        <v>1305</v>
      </c>
      <c r="F361" s="239" t="s">
        <v>1306</v>
      </c>
      <c r="G361" s="240" t="s">
        <v>152</v>
      </c>
      <c r="H361" s="241">
        <v>5</v>
      </c>
      <c r="I361" s="242"/>
      <c r="J361" s="243">
        <f>ROUND(I361*H361,2)</f>
        <v>0</v>
      </c>
      <c r="K361" s="244"/>
      <c r="L361" s="45"/>
      <c r="M361" s="245" t="s">
        <v>1</v>
      </c>
      <c r="N361" s="246" t="s">
        <v>43</v>
      </c>
      <c r="O361" s="92"/>
      <c r="P361" s="247">
        <f>O361*H361</f>
        <v>0</v>
      </c>
      <c r="Q361" s="247">
        <v>0</v>
      </c>
      <c r="R361" s="247">
        <f>Q361*H361</f>
        <v>0</v>
      </c>
      <c r="S361" s="247">
        <v>0</v>
      </c>
      <c r="T361" s="248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9" t="s">
        <v>229</v>
      </c>
      <c r="AT361" s="249" t="s">
        <v>149</v>
      </c>
      <c r="AU361" s="249" t="s">
        <v>88</v>
      </c>
      <c r="AY361" s="18" t="s">
        <v>146</v>
      </c>
      <c r="BE361" s="250">
        <f>IF(N361="základní",J361,0)</f>
        <v>0</v>
      </c>
      <c r="BF361" s="250">
        <f>IF(N361="snížená",J361,0)</f>
        <v>0</v>
      </c>
      <c r="BG361" s="250">
        <f>IF(N361="zákl. přenesená",J361,0)</f>
        <v>0</v>
      </c>
      <c r="BH361" s="250">
        <f>IF(N361="sníž. přenesená",J361,0)</f>
        <v>0</v>
      </c>
      <c r="BI361" s="250">
        <f>IF(N361="nulová",J361,0)</f>
        <v>0</v>
      </c>
      <c r="BJ361" s="18" t="s">
        <v>86</v>
      </c>
      <c r="BK361" s="250">
        <f>ROUND(I361*H361,2)</f>
        <v>0</v>
      </c>
      <c r="BL361" s="18" t="s">
        <v>229</v>
      </c>
      <c r="BM361" s="249" t="s">
        <v>1307</v>
      </c>
    </row>
    <row r="362" s="2" customFormat="1" ht="16.5" customHeight="1">
      <c r="A362" s="39"/>
      <c r="B362" s="40"/>
      <c r="C362" s="237" t="s">
        <v>548</v>
      </c>
      <c r="D362" s="237" t="s">
        <v>149</v>
      </c>
      <c r="E362" s="238" t="s">
        <v>1308</v>
      </c>
      <c r="F362" s="239" t="s">
        <v>1309</v>
      </c>
      <c r="G362" s="240" t="s">
        <v>152</v>
      </c>
      <c r="H362" s="241">
        <v>5</v>
      </c>
      <c r="I362" s="242"/>
      <c r="J362" s="243">
        <f>ROUND(I362*H362,2)</f>
        <v>0</v>
      </c>
      <c r="K362" s="244"/>
      <c r="L362" s="45"/>
      <c r="M362" s="245" t="s">
        <v>1</v>
      </c>
      <c r="N362" s="246" t="s">
        <v>43</v>
      </c>
      <c r="O362" s="92"/>
      <c r="P362" s="247">
        <f>O362*H362</f>
        <v>0</v>
      </c>
      <c r="Q362" s="247">
        <v>0</v>
      </c>
      <c r="R362" s="247">
        <f>Q362*H362</f>
        <v>0</v>
      </c>
      <c r="S362" s="247">
        <v>0</v>
      </c>
      <c r="T362" s="248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9" t="s">
        <v>229</v>
      </c>
      <c r="AT362" s="249" t="s">
        <v>149</v>
      </c>
      <c r="AU362" s="249" t="s">
        <v>88</v>
      </c>
      <c r="AY362" s="18" t="s">
        <v>146</v>
      </c>
      <c r="BE362" s="250">
        <f>IF(N362="základní",J362,0)</f>
        <v>0</v>
      </c>
      <c r="BF362" s="250">
        <f>IF(N362="snížená",J362,0)</f>
        <v>0</v>
      </c>
      <c r="BG362" s="250">
        <f>IF(N362="zákl. přenesená",J362,0)</f>
        <v>0</v>
      </c>
      <c r="BH362" s="250">
        <f>IF(N362="sníž. přenesená",J362,0)</f>
        <v>0</v>
      </c>
      <c r="BI362" s="250">
        <f>IF(N362="nulová",J362,0)</f>
        <v>0</v>
      </c>
      <c r="BJ362" s="18" t="s">
        <v>86</v>
      </c>
      <c r="BK362" s="250">
        <f>ROUND(I362*H362,2)</f>
        <v>0</v>
      </c>
      <c r="BL362" s="18" t="s">
        <v>229</v>
      </c>
      <c r="BM362" s="249" t="s">
        <v>1310</v>
      </c>
    </row>
    <row r="363" s="2" customFormat="1" ht="21.75" customHeight="1">
      <c r="A363" s="39"/>
      <c r="B363" s="40"/>
      <c r="C363" s="295" t="s">
        <v>553</v>
      </c>
      <c r="D363" s="295" t="s">
        <v>270</v>
      </c>
      <c r="E363" s="296" t="s">
        <v>1311</v>
      </c>
      <c r="F363" s="297" t="s">
        <v>1312</v>
      </c>
      <c r="G363" s="298" t="s">
        <v>152</v>
      </c>
      <c r="H363" s="299">
        <v>5</v>
      </c>
      <c r="I363" s="300"/>
      <c r="J363" s="301">
        <f>ROUND(I363*H363,2)</f>
        <v>0</v>
      </c>
      <c r="K363" s="302"/>
      <c r="L363" s="303"/>
      <c r="M363" s="304" t="s">
        <v>1</v>
      </c>
      <c r="N363" s="305" t="s">
        <v>43</v>
      </c>
      <c r="O363" s="92"/>
      <c r="P363" s="247">
        <f>O363*H363</f>
        <v>0</v>
      </c>
      <c r="Q363" s="247">
        <v>0.0011999999999999999</v>
      </c>
      <c r="R363" s="247">
        <f>Q363*H363</f>
        <v>0.0059999999999999993</v>
      </c>
      <c r="S363" s="247">
        <v>0</v>
      </c>
      <c r="T363" s="248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9" t="s">
        <v>315</v>
      </c>
      <c r="AT363" s="249" t="s">
        <v>270</v>
      </c>
      <c r="AU363" s="249" t="s">
        <v>88</v>
      </c>
      <c r="AY363" s="18" t="s">
        <v>146</v>
      </c>
      <c r="BE363" s="250">
        <f>IF(N363="základní",J363,0)</f>
        <v>0</v>
      </c>
      <c r="BF363" s="250">
        <f>IF(N363="snížená",J363,0)</f>
        <v>0</v>
      </c>
      <c r="BG363" s="250">
        <f>IF(N363="zákl. přenesená",J363,0)</f>
        <v>0</v>
      </c>
      <c r="BH363" s="250">
        <f>IF(N363="sníž. přenesená",J363,0)</f>
        <v>0</v>
      </c>
      <c r="BI363" s="250">
        <f>IF(N363="nulová",J363,0)</f>
        <v>0</v>
      </c>
      <c r="BJ363" s="18" t="s">
        <v>86</v>
      </c>
      <c r="BK363" s="250">
        <f>ROUND(I363*H363,2)</f>
        <v>0</v>
      </c>
      <c r="BL363" s="18" t="s">
        <v>229</v>
      </c>
      <c r="BM363" s="249" t="s">
        <v>1313</v>
      </c>
    </row>
    <row r="364" s="2" customFormat="1" ht="16.5" customHeight="1">
      <c r="A364" s="39"/>
      <c r="B364" s="40"/>
      <c r="C364" s="295" t="s">
        <v>557</v>
      </c>
      <c r="D364" s="295" t="s">
        <v>270</v>
      </c>
      <c r="E364" s="296" t="s">
        <v>1314</v>
      </c>
      <c r="F364" s="297" t="s">
        <v>1315</v>
      </c>
      <c r="G364" s="298" t="s">
        <v>152</v>
      </c>
      <c r="H364" s="299">
        <v>5</v>
      </c>
      <c r="I364" s="300"/>
      <c r="J364" s="301">
        <f>ROUND(I364*H364,2)</f>
        <v>0</v>
      </c>
      <c r="K364" s="302"/>
      <c r="L364" s="303"/>
      <c r="M364" s="304" t="s">
        <v>1</v>
      </c>
      <c r="N364" s="305" t="s">
        <v>43</v>
      </c>
      <c r="O364" s="92"/>
      <c r="P364" s="247">
        <f>O364*H364</f>
        <v>0</v>
      </c>
      <c r="Q364" s="247">
        <v>0.00014999999999999999</v>
      </c>
      <c r="R364" s="247">
        <f>Q364*H364</f>
        <v>0.00074999999999999991</v>
      </c>
      <c r="S364" s="247">
        <v>0</v>
      </c>
      <c r="T364" s="248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9" t="s">
        <v>315</v>
      </c>
      <c r="AT364" s="249" t="s">
        <v>270</v>
      </c>
      <c r="AU364" s="249" t="s">
        <v>88</v>
      </c>
      <c r="AY364" s="18" t="s">
        <v>146</v>
      </c>
      <c r="BE364" s="250">
        <f>IF(N364="základní",J364,0)</f>
        <v>0</v>
      </c>
      <c r="BF364" s="250">
        <f>IF(N364="snížená",J364,0)</f>
        <v>0</v>
      </c>
      <c r="BG364" s="250">
        <f>IF(N364="zákl. přenesená",J364,0)</f>
        <v>0</v>
      </c>
      <c r="BH364" s="250">
        <f>IF(N364="sníž. přenesená",J364,0)</f>
        <v>0</v>
      </c>
      <c r="BI364" s="250">
        <f>IF(N364="nulová",J364,0)</f>
        <v>0</v>
      </c>
      <c r="BJ364" s="18" t="s">
        <v>86</v>
      </c>
      <c r="BK364" s="250">
        <f>ROUND(I364*H364,2)</f>
        <v>0</v>
      </c>
      <c r="BL364" s="18" t="s">
        <v>229</v>
      </c>
      <c r="BM364" s="249" t="s">
        <v>1316</v>
      </c>
    </row>
    <row r="365" s="2" customFormat="1" ht="21.75" customHeight="1">
      <c r="A365" s="39"/>
      <c r="B365" s="40"/>
      <c r="C365" s="237" t="s">
        <v>1317</v>
      </c>
      <c r="D365" s="237" t="s">
        <v>149</v>
      </c>
      <c r="E365" s="238" t="s">
        <v>1318</v>
      </c>
      <c r="F365" s="239" t="s">
        <v>1319</v>
      </c>
      <c r="G365" s="240" t="s">
        <v>152</v>
      </c>
      <c r="H365" s="241">
        <v>5</v>
      </c>
      <c r="I365" s="242"/>
      <c r="J365" s="243">
        <f>ROUND(I365*H365,2)</f>
        <v>0</v>
      </c>
      <c r="K365" s="244"/>
      <c r="L365" s="45"/>
      <c r="M365" s="245" t="s">
        <v>1</v>
      </c>
      <c r="N365" s="246" t="s">
        <v>43</v>
      </c>
      <c r="O365" s="92"/>
      <c r="P365" s="247">
        <f>O365*H365</f>
        <v>0</v>
      </c>
      <c r="Q365" s="247">
        <v>0</v>
      </c>
      <c r="R365" s="247">
        <f>Q365*H365</f>
        <v>0</v>
      </c>
      <c r="S365" s="247">
        <v>0</v>
      </c>
      <c r="T365" s="248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9" t="s">
        <v>229</v>
      </c>
      <c r="AT365" s="249" t="s">
        <v>149</v>
      </c>
      <c r="AU365" s="249" t="s">
        <v>88</v>
      </c>
      <c r="AY365" s="18" t="s">
        <v>146</v>
      </c>
      <c r="BE365" s="250">
        <f>IF(N365="základní",J365,0)</f>
        <v>0</v>
      </c>
      <c r="BF365" s="250">
        <f>IF(N365="snížená",J365,0)</f>
        <v>0</v>
      </c>
      <c r="BG365" s="250">
        <f>IF(N365="zákl. přenesená",J365,0)</f>
        <v>0</v>
      </c>
      <c r="BH365" s="250">
        <f>IF(N365="sníž. přenesená",J365,0)</f>
        <v>0</v>
      </c>
      <c r="BI365" s="250">
        <f>IF(N365="nulová",J365,0)</f>
        <v>0</v>
      </c>
      <c r="BJ365" s="18" t="s">
        <v>86</v>
      </c>
      <c r="BK365" s="250">
        <f>ROUND(I365*H365,2)</f>
        <v>0</v>
      </c>
      <c r="BL365" s="18" t="s">
        <v>229</v>
      </c>
      <c r="BM365" s="249" t="s">
        <v>1320</v>
      </c>
    </row>
    <row r="366" s="2" customFormat="1" ht="33" customHeight="1">
      <c r="A366" s="39"/>
      <c r="B366" s="40"/>
      <c r="C366" s="237" t="s">
        <v>561</v>
      </c>
      <c r="D366" s="237" t="s">
        <v>149</v>
      </c>
      <c r="E366" s="238" t="s">
        <v>1321</v>
      </c>
      <c r="F366" s="239" t="s">
        <v>1322</v>
      </c>
      <c r="G366" s="240" t="s">
        <v>152</v>
      </c>
      <c r="H366" s="241">
        <v>1</v>
      </c>
      <c r="I366" s="242"/>
      <c r="J366" s="243">
        <f>ROUND(I366*H366,2)</f>
        <v>0</v>
      </c>
      <c r="K366" s="244"/>
      <c r="L366" s="45"/>
      <c r="M366" s="245" t="s">
        <v>1</v>
      </c>
      <c r="N366" s="246" t="s">
        <v>43</v>
      </c>
      <c r="O366" s="92"/>
      <c r="P366" s="247">
        <f>O366*H366</f>
        <v>0</v>
      </c>
      <c r="Q366" s="247">
        <v>0</v>
      </c>
      <c r="R366" s="247">
        <f>Q366*H366</f>
        <v>0</v>
      </c>
      <c r="S366" s="247">
        <v>0</v>
      </c>
      <c r="T366" s="248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9" t="s">
        <v>229</v>
      </c>
      <c r="AT366" s="249" t="s">
        <v>149</v>
      </c>
      <c r="AU366" s="249" t="s">
        <v>88</v>
      </c>
      <c r="AY366" s="18" t="s">
        <v>146</v>
      </c>
      <c r="BE366" s="250">
        <f>IF(N366="základní",J366,0)</f>
        <v>0</v>
      </c>
      <c r="BF366" s="250">
        <f>IF(N366="snížená",J366,0)</f>
        <v>0</v>
      </c>
      <c r="BG366" s="250">
        <f>IF(N366="zákl. přenesená",J366,0)</f>
        <v>0</v>
      </c>
      <c r="BH366" s="250">
        <f>IF(N366="sníž. přenesená",J366,0)</f>
        <v>0</v>
      </c>
      <c r="BI366" s="250">
        <f>IF(N366="nulová",J366,0)</f>
        <v>0</v>
      </c>
      <c r="BJ366" s="18" t="s">
        <v>86</v>
      </c>
      <c r="BK366" s="250">
        <f>ROUND(I366*H366,2)</f>
        <v>0</v>
      </c>
      <c r="BL366" s="18" t="s">
        <v>229</v>
      </c>
      <c r="BM366" s="249" t="s">
        <v>1323</v>
      </c>
    </row>
    <row r="367" s="2" customFormat="1" ht="21.75" customHeight="1">
      <c r="A367" s="39"/>
      <c r="B367" s="40"/>
      <c r="C367" s="237" t="s">
        <v>565</v>
      </c>
      <c r="D367" s="237" t="s">
        <v>149</v>
      </c>
      <c r="E367" s="238" t="s">
        <v>457</v>
      </c>
      <c r="F367" s="239" t="s">
        <v>458</v>
      </c>
      <c r="G367" s="240" t="s">
        <v>439</v>
      </c>
      <c r="H367" s="306"/>
      <c r="I367" s="242"/>
      <c r="J367" s="243">
        <f>ROUND(I367*H367,2)</f>
        <v>0</v>
      </c>
      <c r="K367" s="244"/>
      <c r="L367" s="45"/>
      <c r="M367" s="245" t="s">
        <v>1</v>
      </c>
      <c r="N367" s="246" t="s">
        <v>43</v>
      </c>
      <c r="O367" s="92"/>
      <c r="P367" s="247">
        <f>O367*H367</f>
        <v>0</v>
      </c>
      <c r="Q367" s="247">
        <v>0</v>
      </c>
      <c r="R367" s="247">
        <f>Q367*H367</f>
        <v>0</v>
      </c>
      <c r="S367" s="247">
        <v>0</v>
      </c>
      <c r="T367" s="248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9" t="s">
        <v>229</v>
      </c>
      <c r="AT367" s="249" t="s">
        <v>149</v>
      </c>
      <c r="AU367" s="249" t="s">
        <v>88</v>
      </c>
      <c r="AY367" s="18" t="s">
        <v>146</v>
      </c>
      <c r="BE367" s="250">
        <f>IF(N367="základní",J367,0)</f>
        <v>0</v>
      </c>
      <c r="BF367" s="250">
        <f>IF(N367="snížená",J367,0)</f>
        <v>0</v>
      </c>
      <c r="BG367" s="250">
        <f>IF(N367="zákl. přenesená",J367,0)</f>
        <v>0</v>
      </c>
      <c r="BH367" s="250">
        <f>IF(N367="sníž. přenesená",J367,0)</f>
        <v>0</v>
      </c>
      <c r="BI367" s="250">
        <f>IF(N367="nulová",J367,0)</f>
        <v>0</v>
      </c>
      <c r="BJ367" s="18" t="s">
        <v>86</v>
      </c>
      <c r="BK367" s="250">
        <f>ROUND(I367*H367,2)</f>
        <v>0</v>
      </c>
      <c r="BL367" s="18" t="s">
        <v>229</v>
      </c>
      <c r="BM367" s="249" t="s">
        <v>1324</v>
      </c>
    </row>
    <row r="368" s="12" customFormat="1" ht="22.8" customHeight="1">
      <c r="A368" s="12"/>
      <c r="B368" s="221"/>
      <c r="C368" s="222"/>
      <c r="D368" s="223" t="s">
        <v>77</v>
      </c>
      <c r="E368" s="235" t="s">
        <v>958</v>
      </c>
      <c r="F368" s="235" t="s">
        <v>959</v>
      </c>
      <c r="G368" s="222"/>
      <c r="H368" s="222"/>
      <c r="I368" s="225"/>
      <c r="J368" s="236">
        <f>BK368</f>
        <v>0</v>
      </c>
      <c r="K368" s="222"/>
      <c r="L368" s="227"/>
      <c r="M368" s="228"/>
      <c r="N368" s="229"/>
      <c r="O368" s="229"/>
      <c r="P368" s="230">
        <f>SUM(P369:P409)</f>
        <v>0</v>
      </c>
      <c r="Q368" s="229"/>
      <c r="R368" s="230">
        <f>SUM(R369:R409)</f>
        <v>0.73008000000000006</v>
      </c>
      <c r="S368" s="229"/>
      <c r="T368" s="231">
        <f>SUM(T369:T409)</f>
        <v>1.2076283999999999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32" t="s">
        <v>88</v>
      </c>
      <c r="AT368" s="233" t="s">
        <v>77</v>
      </c>
      <c r="AU368" s="233" t="s">
        <v>86</v>
      </c>
      <c r="AY368" s="232" t="s">
        <v>146</v>
      </c>
      <c r="BK368" s="234">
        <f>SUM(BK369:BK409)</f>
        <v>0</v>
      </c>
    </row>
    <row r="369" s="2" customFormat="1" ht="16.5" customHeight="1">
      <c r="A369" s="39"/>
      <c r="B369" s="40"/>
      <c r="C369" s="237" t="s">
        <v>569</v>
      </c>
      <c r="D369" s="237" t="s">
        <v>149</v>
      </c>
      <c r="E369" s="238" t="s">
        <v>1325</v>
      </c>
      <c r="F369" s="239" t="s">
        <v>1326</v>
      </c>
      <c r="G369" s="240" t="s">
        <v>162</v>
      </c>
      <c r="H369" s="241">
        <v>83.540000000000006</v>
      </c>
      <c r="I369" s="242"/>
      <c r="J369" s="243">
        <f>ROUND(I369*H369,2)</f>
        <v>0</v>
      </c>
      <c r="K369" s="244"/>
      <c r="L369" s="45"/>
      <c r="M369" s="245" t="s">
        <v>1</v>
      </c>
      <c r="N369" s="246" t="s">
        <v>43</v>
      </c>
      <c r="O369" s="92"/>
      <c r="P369" s="247">
        <f>O369*H369</f>
        <v>0</v>
      </c>
      <c r="Q369" s="247">
        <v>0</v>
      </c>
      <c r="R369" s="247">
        <f>Q369*H369</f>
        <v>0</v>
      </c>
      <c r="S369" s="247">
        <v>0</v>
      </c>
      <c r="T369" s="248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9" t="s">
        <v>229</v>
      </c>
      <c r="AT369" s="249" t="s">
        <v>149</v>
      </c>
      <c r="AU369" s="249" t="s">
        <v>88</v>
      </c>
      <c r="AY369" s="18" t="s">
        <v>146</v>
      </c>
      <c r="BE369" s="250">
        <f>IF(N369="základní",J369,0)</f>
        <v>0</v>
      </c>
      <c r="BF369" s="250">
        <f>IF(N369="snížená",J369,0)</f>
        <v>0</v>
      </c>
      <c r="BG369" s="250">
        <f>IF(N369="zákl. přenesená",J369,0)</f>
        <v>0</v>
      </c>
      <c r="BH369" s="250">
        <f>IF(N369="sníž. přenesená",J369,0)</f>
        <v>0</v>
      </c>
      <c r="BI369" s="250">
        <f>IF(N369="nulová",J369,0)</f>
        <v>0</v>
      </c>
      <c r="BJ369" s="18" t="s">
        <v>86</v>
      </c>
      <c r="BK369" s="250">
        <f>ROUND(I369*H369,2)</f>
        <v>0</v>
      </c>
      <c r="BL369" s="18" t="s">
        <v>229</v>
      </c>
      <c r="BM369" s="249" t="s">
        <v>1327</v>
      </c>
    </row>
    <row r="370" s="2" customFormat="1" ht="16.5" customHeight="1">
      <c r="A370" s="39"/>
      <c r="B370" s="40"/>
      <c r="C370" s="237" t="s">
        <v>573</v>
      </c>
      <c r="D370" s="237" t="s">
        <v>149</v>
      </c>
      <c r="E370" s="238" t="s">
        <v>1328</v>
      </c>
      <c r="F370" s="239" t="s">
        <v>1329</v>
      </c>
      <c r="G370" s="240" t="s">
        <v>162</v>
      </c>
      <c r="H370" s="241">
        <v>83.540000000000006</v>
      </c>
      <c r="I370" s="242"/>
      <c r="J370" s="243">
        <f>ROUND(I370*H370,2)</f>
        <v>0</v>
      </c>
      <c r="K370" s="244"/>
      <c r="L370" s="45"/>
      <c r="M370" s="245" t="s">
        <v>1</v>
      </c>
      <c r="N370" s="246" t="s">
        <v>43</v>
      </c>
      <c r="O370" s="92"/>
      <c r="P370" s="247">
        <f>O370*H370</f>
        <v>0</v>
      </c>
      <c r="Q370" s="247">
        <v>0.0074999999999999997</v>
      </c>
      <c r="R370" s="247">
        <f>Q370*H370</f>
        <v>0.62655000000000005</v>
      </c>
      <c r="S370" s="247">
        <v>0</v>
      </c>
      <c r="T370" s="248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9" t="s">
        <v>229</v>
      </c>
      <c r="AT370" s="249" t="s">
        <v>149</v>
      </c>
      <c r="AU370" s="249" t="s">
        <v>88</v>
      </c>
      <c r="AY370" s="18" t="s">
        <v>146</v>
      </c>
      <c r="BE370" s="250">
        <f>IF(N370="základní",J370,0)</f>
        <v>0</v>
      </c>
      <c r="BF370" s="250">
        <f>IF(N370="snížená",J370,0)</f>
        <v>0</v>
      </c>
      <c r="BG370" s="250">
        <f>IF(N370="zákl. přenesená",J370,0)</f>
        <v>0</v>
      </c>
      <c r="BH370" s="250">
        <f>IF(N370="sníž. přenesená",J370,0)</f>
        <v>0</v>
      </c>
      <c r="BI370" s="250">
        <f>IF(N370="nulová",J370,0)</f>
        <v>0</v>
      </c>
      <c r="BJ370" s="18" t="s">
        <v>86</v>
      </c>
      <c r="BK370" s="250">
        <f>ROUND(I370*H370,2)</f>
        <v>0</v>
      </c>
      <c r="BL370" s="18" t="s">
        <v>229</v>
      </c>
      <c r="BM370" s="249" t="s">
        <v>1330</v>
      </c>
    </row>
    <row r="371" s="2" customFormat="1" ht="21.75" customHeight="1">
      <c r="A371" s="39"/>
      <c r="B371" s="40"/>
      <c r="C371" s="237" t="s">
        <v>1331</v>
      </c>
      <c r="D371" s="237" t="s">
        <v>149</v>
      </c>
      <c r="E371" s="238" t="s">
        <v>960</v>
      </c>
      <c r="F371" s="239" t="s">
        <v>961</v>
      </c>
      <c r="G371" s="240" t="s">
        <v>197</v>
      </c>
      <c r="H371" s="241">
        <v>104.66</v>
      </c>
      <c r="I371" s="242"/>
      <c r="J371" s="243">
        <f>ROUND(I371*H371,2)</f>
        <v>0</v>
      </c>
      <c r="K371" s="244"/>
      <c r="L371" s="45"/>
      <c r="M371" s="245" t="s">
        <v>1</v>
      </c>
      <c r="N371" s="246" t="s">
        <v>43</v>
      </c>
      <c r="O371" s="92"/>
      <c r="P371" s="247">
        <f>O371*H371</f>
        <v>0</v>
      </c>
      <c r="Q371" s="247">
        <v>0</v>
      </c>
      <c r="R371" s="247">
        <f>Q371*H371</f>
        <v>0</v>
      </c>
      <c r="S371" s="247">
        <v>0</v>
      </c>
      <c r="T371" s="248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9" t="s">
        <v>229</v>
      </c>
      <c r="AT371" s="249" t="s">
        <v>149</v>
      </c>
      <c r="AU371" s="249" t="s">
        <v>88</v>
      </c>
      <c r="AY371" s="18" t="s">
        <v>146</v>
      </c>
      <c r="BE371" s="250">
        <f>IF(N371="základní",J371,0)</f>
        <v>0</v>
      </c>
      <c r="BF371" s="250">
        <f>IF(N371="snížená",J371,0)</f>
        <v>0</v>
      </c>
      <c r="BG371" s="250">
        <f>IF(N371="zákl. přenesená",J371,0)</f>
        <v>0</v>
      </c>
      <c r="BH371" s="250">
        <f>IF(N371="sníž. přenesená",J371,0)</f>
        <v>0</v>
      </c>
      <c r="BI371" s="250">
        <f>IF(N371="nulová",J371,0)</f>
        <v>0</v>
      </c>
      <c r="BJ371" s="18" t="s">
        <v>86</v>
      </c>
      <c r="BK371" s="250">
        <f>ROUND(I371*H371,2)</f>
        <v>0</v>
      </c>
      <c r="BL371" s="18" t="s">
        <v>229</v>
      </c>
      <c r="BM371" s="249" t="s">
        <v>1332</v>
      </c>
    </row>
    <row r="372" s="15" customFormat="1">
      <c r="A372" s="15"/>
      <c r="B372" s="274"/>
      <c r="C372" s="275"/>
      <c r="D372" s="253" t="s">
        <v>174</v>
      </c>
      <c r="E372" s="276" t="s">
        <v>1</v>
      </c>
      <c r="F372" s="277" t="s">
        <v>1074</v>
      </c>
      <c r="G372" s="275"/>
      <c r="H372" s="276" t="s">
        <v>1</v>
      </c>
      <c r="I372" s="278"/>
      <c r="J372" s="275"/>
      <c r="K372" s="275"/>
      <c r="L372" s="279"/>
      <c r="M372" s="280"/>
      <c r="N372" s="281"/>
      <c r="O372" s="281"/>
      <c r="P372" s="281"/>
      <c r="Q372" s="281"/>
      <c r="R372" s="281"/>
      <c r="S372" s="281"/>
      <c r="T372" s="282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83" t="s">
        <v>174</v>
      </c>
      <c r="AU372" s="283" t="s">
        <v>88</v>
      </c>
      <c r="AV372" s="15" t="s">
        <v>86</v>
      </c>
      <c r="AW372" s="15" t="s">
        <v>34</v>
      </c>
      <c r="AX372" s="15" t="s">
        <v>78</v>
      </c>
      <c r="AY372" s="283" t="s">
        <v>146</v>
      </c>
    </row>
    <row r="373" s="13" customFormat="1">
      <c r="A373" s="13"/>
      <c r="B373" s="251"/>
      <c r="C373" s="252"/>
      <c r="D373" s="253" t="s">
        <v>174</v>
      </c>
      <c r="E373" s="254" t="s">
        <v>1</v>
      </c>
      <c r="F373" s="255" t="s">
        <v>1107</v>
      </c>
      <c r="G373" s="252"/>
      <c r="H373" s="256">
        <v>19.399999999999999</v>
      </c>
      <c r="I373" s="257"/>
      <c r="J373" s="252"/>
      <c r="K373" s="252"/>
      <c r="L373" s="258"/>
      <c r="M373" s="259"/>
      <c r="N373" s="260"/>
      <c r="O373" s="260"/>
      <c r="P373" s="260"/>
      <c r="Q373" s="260"/>
      <c r="R373" s="260"/>
      <c r="S373" s="260"/>
      <c r="T373" s="26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2" t="s">
        <v>174</v>
      </c>
      <c r="AU373" s="262" t="s">
        <v>88</v>
      </c>
      <c r="AV373" s="13" t="s">
        <v>88</v>
      </c>
      <c r="AW373" s="13" t="s">
        <v>34</v>
      </c>
      <c r="AX373" s="13" t="s">
        <v>78</v>
      </c>
      <c r="AY373" s="262" t="s">
        <v>146</v>
      </c>
    </row>
    <row r="374" s="15" customFormat="1">
      <c r="A374" s="15"/>
      <c r="B374" s="274"/>
      <c r="C374" s="275"/>
      <c r="D374" s="253" t="s">
        <v>174</v>
      </c>
      <c r="E374" s="276" t="s">
        <v>1</v>
      </c>
      <c r="F374" s="277" t="s">
        <v>1076</v>
      </c>
      <c r="G374" s="275"/>
      <c r="H374" s="276" t="s">
        <v>1</v>
      </c>
      <c r="I374" s="278"/>
      <c r="J374" s="275"/>
      <c r="K374" s="275"/>
      <c r="L374" s="279"/>
      <c r="M374" s="280"/>
      <c r="N374" s="281"/>
      <c r="O374" s="281"/>
      <c r="P374" s="281"/>
      <c r="Q374" s="281"/>
      <c r="R374" s="281"/>
      <c r="S374" s="281"/>
      <c r="T374" s="282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83" t="s">
        <v>174</v>
      </c>
      <c r="AU374" s="283" t="s">
        <v>88</v>
      </c>
      <c r="AV374" s="15" t="s">
        <v>86</v>
      </c>
      <c r="AW374" s="15" t="s">
        <v>34</v>
      </c>
      <c r="AX374" s="15" t="s">
        <v>78</v>
      </c>
      <c r="AY374" s="283" t="s">
        <v>146</v>
      </c>
    </row>
    <row r="375" s="13" customFormat="1">
      <c r="A375" s="13"/>
      <c r="B375" s="251"/>
      <c r="C375" s="252"/>
      <c r="D375" s="253" t="s">
        <v>174</v>
      </c>
      <c r="E375" s="254" t="s">
        <v>1</v>
      </c>
      <c r="F375" s="255" t="s">
        <v>1108</v>
      </c>
      <c r="G375" s="252"/>
      <c r="H375" s="256">
        <v>14.800000000000001</v>
      </c>
      <c r="I375" s="257"/>
      <c r="J375" s="252"/>
      <c r="K375" s="252"/>
      <c r="L375" s="258"/>
      <c r="M375" s="259"/>
      <c r="N375" s="260"/>
      <c r="O375" s="260"/>
      <c r="P375" s="260"/>
      <c r="Q375" s="260"/>
      <c r="R375" s="260"/>
      <c r="S375" s="260"/>
      <c r="T375" s="26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2" t="s">
        <v>174</v>
      </c>
      <c r="AU375" s="262" t="s">
        <v>88</v>
      </c>
      <c r="AV375" s="13" t="s">
        <v>88</v>
      </c>
      <c r="AW375" s="13" t="s">
        <v>34</v>
      </c>
      <c r="AX375" s="13" t="s">
        <v>78</v>
      </c>
      <c r="AY375" s="262" t="s">
        <v>146</v>
      </c>
    </row>
    <row r="376" s="15" customFormat="1">
      <c r="A376" s="15"/>
      <c r="B376" s="274"/>
      <c r="C376" s="275"/>
      <c r="D376" s="253" t="s">
        <v>174</v>
      </c>
      <c r="E376" s="276" t="s">
        <v>1</v>
      </c>
      <c r="F376" s="277" t="s">
        <v>1078</v>
      </c>
      <c r="G376" s="275"/>
      <c r="H376" s="276" t="s">
        <v>1</v>
      </c>
      <c r="I376" s="278"/>
      <c r="J376" s="275"/>
      <c r="K376" s="275"/>
      <c r="L376" s="279"/>
      <c r="M376" s="280"/>
      <c r="N376" s="281"/>
      <c r="O376" s="281"/>
      <c r="P376" s="281"/>
      <c r="Q376" s="281"/>
      <c r="R376" s="281"/>
      <c r="S376" s="281"/>
      <c r="T376" s="282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83" t="s">
        <v>174</v>
      </c>
      <c r="AU376" s="283" t="s">
        <v>88</v>
      </c>
      <c r="AV376" s="15" t="s">
        <v>86</v>
      </c>
      <c r="AW376" s="15" t="s">
        <v>34</v>
      </c>
      <c r="AX376" s="15" t="s">
        <v>78</v>
      </c>
      <c r="AY376" s="283" t="s">
        <v>146</v>
      </c>
    </row>
    <row r="377" s="13" customFormat="1">
      <c r="A377" s="13"/>
      <c r="B377" s="251"/>
      <c r="C377" s="252"/>
      <c r="D377" s="253" t="s">
        <v>174</v>
      </c>
      <c r="E377" s="254" t="s">
        <v>1</v>
      </c>
      <c r="F377" s="255" t="s">
        <v>1109</v>
      </c>
      <c r="G377" s="252"/>
      <c r="H377" s="256">
        <v>15.4</v>
      </c>
      <c r="I377" s="257"/>
      <c r="J377" s="252"/>
      <c r="K377" s="252"/>
      <c r="L377" s="258"/>
      <c r="M377" s="259"/>
      <c r="N377" s="260"/>
      <c r="O377" s="260"/>
      <c r="P377" s="260"/>
      <c r="Q377" s="260"/>
      <c r="R377" s="260"/>
      <c r="S377" s="260"/>
      <c r="T377" s="26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2" t="s">
        <v>174</v>
      </c>
      <c r="AU377" s="262" t="s">
        <v>88</v>
      </c>
      <c r="AV377" s="13" t="s">
        <v>88</v>
      </c>
      <c r="AW377" s="13" t="s">
        <v>34</v>
      </c>
      <c r="AX377" s="13" t="s">
        <v>78</v>
      </c>
      <c r="AY377" s="262" t="s">
        <v>146</v>
      </c>
    </row>
    <row r="378" s="15" customFormat="1">
      <c r="A378" s="15"/>
      <c r="B378" s="274"/>
      <c r="C378" s="275"/>
      <c r="D378" s="253" t="s">
        <v>174</v>
      </c>
      <c r="E378" s="276" t="s">
        <v>1</v>
      </c>
      <c r="F378" s="277" t="s">
        <v>1080</v>
      </c>
      <c r="G378" s="275"/>
      <c r="H378" s="276" t="s">
        <v>1</v>
      </c>
      <c r="I378" s="278"/>
      <c r="J378" s="275"/>
      <c r="K378" s="275"/>
      <c r="L378" s="279"/>
      <c r="M378" s="280"/>
      <c r="N378" s="281"/>
      <c r="O378" s="281"/>
      <c r="P378" s="281"/>
      <c r="Q378" s="281"/>
      <c r="R378" s="281"/>
      <c r="S378" s="281"/>
      <c r="T378" s="282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83" t="s">
        <v>174</v>
      </c>
      <c r="AU378" s="283" t="s">
        <v>88</v>
      </c>
      <c r="AV378" s="15" t="s">
        <v>86</v>
      </c>
      <c r="AW378" s="15" t="s">
        <v>34</v>
      </c>
      <c r="AX378" s="15" t="s">
        <v>78</v>
      </c>
      <c r="AY378" s="283" t="s">
        <v>146</v>
      </c>
    </row>
    <row r="379" s="13" customFormat="1">
      <c r="A379" s="13"/>
      <c r="B379" s="251"/>
      <c r="C379" s="252"/>
      <c r="D379" s="253" t="s">
        <v>174</v>
      </c>
      <c r="E379" s="254" t="s">
        <v>1</v>
      </c>
      <c r="F379" s="255" t="s">
        <v>1333</v>
      </c>
      <c r="G379" s="252"/>
      <c r="H379" s="256">
        <v>35.259999999999998</v>
      </c>
      <c r="I379" s="257"/>
      <c r="J379" s="252"/>
      <c r="K379" s="252"/>
      <c r="L379" s="258"/>
      <c r="M379" s="259"/>
      <c r="N379" s="260"/>
      <c r="O379" s="260"/>
      <c r="P379" s="260"/>
      <c r="Q379" s="260"/>
      <c r="R379" s="260"/>
      <c r="S379" s="260"/>
      <c r="T379" s="26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2" t="s">
        <v>174</v>
      </c>
      <c r="AU379" s="262" t="s">
        <v>88</v>
      </c>
      <c r="AV379" s="13" t="s">
        <v>88</v>
      </c>
      <c r="AW379" s="13" t="s">
        <v>34</v>
      </c>
      <c r="AX379" s="13" t="s">
        <v>78</v>
      </c>
      <c r="AY379" s="262" t="s">
        <v>146</v>
      </c>
    </row>
    <row r="380" s="15" customFormat="1">
      <c r="A380" s="15"/>
      <c r="B380" s="274"/>
      <c r="C380" s="275"/>
      <c r="D380" s="253" t="s">
        <v>174</v>
      </c>
      <c r="E380" s="276" t="s">
        <v>1</v>
      </c>
      <c r="F380" s="277" t="s">
        <v>1082</v>
      </c>
      <c r="G380" s="275"/>
      <c r="H380" s="276" t="s">
        <v>1</v>
      </c>
      <c r="I380" s="278"/>
      <c r="J380" s="275"/>
      <c r="K380" s="275"/>
      <c r="L380" s="279"/>
      <c r="M380" s="280"/>
      <c r="N380" s="281"/>
      <c r="O380" s="281"/>
      <c r="P380" s="281"/>
      <c r="Q380" s="281"/>
      <c r="R380" s="281"/>
      <c r="S380" s="281"/>
      <c r="T380" s="282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83" t="s">
        <v>174</v>
      </c>
      <c r="AU380" s="283" t="s">
        <v>88</v>
      </c>
      <c r="AV380" s="15" t="s">
        <v>86</v>
      </c>
      <c r="AW380" s="15" t="s">
        <v>34</v>
      </c>
      <c r="AX380" s="15" t="s">
        <v>78</v>
      </c>
      <c r="AY380" s="283" t="s">
        <v>146</v>
      </c>
    </row>
    <row r="381" s="13" customFormat="1">
      <c r="A381" s="13"/>
      <c r="B381" s="251"/>
      <c r="C381" s="252"/>
      <c r="D381" s="253" t="s">
        <v>174</v>
      </c>
      <c r="E381" s="254" t="s">
        <v>1</v>
      </c>
      <c r="F381" s="255" t="s">
        <v>1334</v>
      </c>
      <c r="G381" s="252"/>
      <c r="H381" s="256">
        <v>7</v>
      </c>
      <c r="I381" s="257"/>
      <c r="J381" s="252"/>
      <c r="K381" s="252"/>
      <c r="L381" s="258"/>
      <c r="M381" s="259"/>
      <c r="N381" s="260"/>
      <c r="O381" s="260"/>
      <c r="P381" s="260"/>
      <c r="Q381" s="260"/>
      <c r="R381" s="260"/>
      <c r="S381" s="260"/>
      <c r="T381" s="26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2" t="s">
        <v>174</v>
      </c>
      <c r="AU381" s="262" t="s">
        <v>88</v>
      </c>
      <c r="AV381" s="13" t="s">
        <v>88</v>
      </c>
      <c r="AW381" s="13" t="s">
        <v>34</v>
      </c>
      <c r="AX381" s="13" t="s">
        <v>78</v>
      </c>
      <c r="AY381" s="262" t="s">
        <v>146</v>
      </c>
    </row>
    <row r="382" s="15" customFormat="1">
      <c r="A382" s="15"/>
      <c r="B382" s="274"/>
      <c r="C382" s="275"/>
      <c r="D382" s="253" t="s">
        <v>174</v>
      </c>
      <c r="E382" s="276" t="s">
        <v>1</v>
      </c>
      <c r="F382" s="277" t="s">
        <v>1084</v>
      </c>
      <c r="G382" s="275"/>
      <c r="H382" s="276" t="s">
        <v>1</v>
      </c>
      <c r="I382" s="278"/>
      <c r="J382" s="275"/>
      <c r="K382" s="275"/>
      <c r="L382" s="279"/>
      <c r="M382" s="280"/>
      <c r="N382" s="281"/>
      <c r="O382" s="281"/>
      <c r="P382" s="281"/>
      <c r="Q382" s="281"/>
      <c r="R382" s="281"/>
      <c r="S382" s="281"/>
      <c r="T382" s="282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83" t="s">
        <v>174</v>
      </c>
      <c r="AU382" s="283" t="s">
        <v>88</v>
      </c>
      <c r="AV382" s="15" t="s">
        <v>86</v>
      </c>
      <c r="AW382" s="15" t="s">
        <v>34</v>
      </c>
      <c r="AX382" s="15" t="s">
        <v>78</v>
      </c>
      <c r="AY382" s="283" t="s">
        <v>146</v>
      </c>
    </row>
    <row r="383" s="13" customFormat="1">
      <c r="A383" s="13"/>
      <c r="B383" s="251"/>
      <c r="C383" s="252"/>
      <c r="D383" s="253" t="s">
        <v>174</v>
      </c>
      <c r="E383" s="254" t="s">
        <v>1</v>
      </c>
      <c r="F383" s="255" t="s">
        <v>1112</v>
      </c>
      <c r="G383" s="252"/>
      <c r="H383" s="256">
        <v>12.800000000000001</v>
      </c>
      <c r="I383" s="257"/>
      <c r="J383" s="252"/>
      <c r="K383" s="252"/>
      <c r="L383" s="258"/>
      <c r="M383" s="259"/>
      <c r="N383" s="260"/>
      <c r="O383" s="260"/>
      <c r="P383" s="260"/>
      <c r="Q383" s="260"/>
      <c r="R383" s="260"/>
      <c r="S383" s="260"/>
      <c r="T383" s="26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2" t="s">
        <v>174</v>
      </c>
      <c r="AU383" s="262" t="s">
        <v>88</v>
      </c>
      <c r="AV383" s="13" t="s">
        <v>88</v>
      </c>
      <c r="AW383" s="13" t="s">
        <v>34</v>
      </c>
      <c r="AX383" s="13" t="s">
        <v>78</v>
      </c>
      <c r="AY383" s="262" t="s">
        <v>146</v>
      </c>
    </row>
    <row r="384" s="14" customFormat="1">
      <c r="A384" s="14"/>
      <c r="B384" s="263"/>
      <c r="C384" s="264"/>
      <c r="D384" s="253" t="s">
        <v>174</v>
      </c>
      <c r="E384" s="265" t="s">
        <v>1</v>
      </c>
      <c r="F384" s="266" t="s">
        <v>201</v>
      </c>
      <c r="G384" s="264"/>
      <c r="H384" s="267">
        <v>104.66</v>
      </c>
      <c r="I384" s="268"/>
      <c r="J384" s="264"/>
      <c r="K384" s="264"/>
      <c r="L384" s="269"/>
      <c r="M384" s="270"/>
      <c r="N384" s="271"/>
      <c r="O384" s="271"/>
      <c r="P384" s="271"/>
      <c r="Q384" s="271"/>
      <c r="R384" s="271"/>
      <c r="S384" s="271"/>
      <c r="T384" s="27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73" t="s">
        <v>174</v>
      </c>
      <c r="AU384" s="273" t="s">
        <v>88</v>
      </c>
      <c r="AV384" s="14" t="s">
        <v>153</v>
      </c>
      <c r="AW384" s="14" t="s">
        <v>34</v>
      </c>
      <c r="AX384" s="14" t="s">
        <v>86</v>
      </c>
      <c r="AY384" s="273" t="s">
        <v>146</v>
      </c>
    </row>
    <row r="385" s="2" customFormat="1" ht="21.75" customHeight="1">
      <c r="A385" s="39"/>
      <c r="B385" s="40"/>
      <c r="C385" s="295" t="s">
        <v>1335</v>
      </c>
      <c r="D385" s="295" t="s">
        <v>270</v>
      </c>
      <c r="E385" s="296" t="s">
        <v>963</v>
      </c>
      <c r="F385" s="297" t="s">
        <v>964</v>
      </c>
      <c r="G385" s="298" t="s">
        <v>152</v>
      </c>
      <c r="H385" s="299">
        <v>350</v>
      </c>
      <c r="I385" s="300"/>
      <c r="J385" s="301">
        <f>ROUND(I385*H385,2)</f>
        <v>0</v>
      </c>
      <c r="K385" s="302"/>
      <c r="L385" s="303"/>
      <c r="M385" s="304" t="s">
        <v>1</v>
      </c>
      <c r="N385" s="305" t="s">
        <v>43</v>
      </c>
      <c r="O385" s="92"/>
      <c r="P385" s="247">
        <f>O385*H385</f>
        <v>0</v>
      </c>
      <c r="Q385" s="247">
        <v>0</v>
      </c>
      <c r="R385" s="247">
        <f>Q385*H385</f>
        <v>0</v>
      </c>
      <c r="S385" s="247">
        <v>0</v>
      </c>
      <c r="T385" s="248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9" t="s">
        <v>315</v>
      </c>
      <c r="AT385" s="249" t="s">
        <v>270</v>
      </c>
      <c r="AU385" s="249" t="s">
        <v>88</v>
      </c>
      <c r="AY385" s="18" t="s">
        <v>146</v>
      </c>
      <c r="BE385" s="250">
        <f>IF(N385="základní",J385,0)</f>
        <v>0</v>
      </c>
      <c r="BF385" s="250">
        <f>IF(N385="snížená",J385,0)</f>
        <v>0</v>
      </c>
      <c r="BG385" s="250">
        <f>IF(N385="zákl. přenesená",J385,0)</f>
        <v>0</v>
      </c>
      <c r="BH385" s="250">
        <f>IF(N385="sníž. přenesená",J385,0)</f>
        <v>0</v>
      </c>
      <c r="BI385" s="250">
        <f>IF(N385="nulová",J385,0)</f>
        <v>0</v>
      </c>
      <c r="BJ385" s="18" t="s">
        <v>86</v>
      </c>
      <c r="BK385" s="250">
        <f>ROUND(I385*H385,2)</f>
        <v>0</v>
      </c>
      <c r="BL385" s="18" t="s">
        <v>229</v>
      </c>
      <c r="BM385" s="249" t="s">
        <v>1336</v>
      </c>
    </row>
    <row r="386" s="13" customFormat="1">
      <c r="A386" s="13"/>
      <c r="B386" s="251"/>
      <c r="C386" s="252"/>
      <c r="D386" s="253" t="s">
        <v>174</v>
      </c>
      <c r="E386" s="254" t="s">
        <v>1</v>
      </c>
      <c r="F386" s="255" t="s">
        <v>1337</v>
      </c>
      <c r="G386" s="252"/>
      <c r="H386" s="256">
        <v>350</v>
      </c>
      <c r="I386" s="257"/>
      <c r="J386" s="252"/>
      <c r="K386" s="252"/>
      <c r="L386" s="258"/>
      <c r="M386" s="259"/>
      <c r="N386" s="260"/>
      <c r="O386" s="260"/>
      <c r="P386" s="260"/>
      <c r="Q386" s="260"/>
      <c r="R386" s="260"/>
      <c r="S386" s="260"/>
      <c r="T386" s="26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2" t="s">
        <v>174</v>
      </c>
      <c r="AU386" s="262" t="s">
        <v>88</v>
      </c>
      <c r="AV386" s="13" t="s">
        <v>88</v>
      </c>
      <c r="AW386" s="13" t="s">
        <v>34</v>
      </c>
      <c r="AX386" s="13" t="s">
        <v>86</v>
      </c>
      <c r="AY386" s="262" t="s">
        <v>146</v>
      </c>
    </row>
    <row r="387" s="2" customFormat="1" ht="21.75" customHeight="1">
      <c r="A387" s="39"/>
      <c r="B387" s="40"/>
      <c r="C387" s="237" t="s">
        <v>1338</v>
      </c>
      <c r="D387" s="237" t="s">
        <v>149</v>
      </c>
      <c r="E387" s="238" t="s">
        <v>1339</v>
      </c>
      <c r="F387" s="239" t="s">
        <v>1340</v>
      </c>
      <c r="G387" s="240" t="s">
        <v>162</v>
      </c>
      <c r="H387" s="241">
        <v>14.52</v>
      </c>
      <c r="I387" s="242"/>
      <c r="J387" s="243">
        <f>ROUND(I387*H387,2)</f>
        <v>0</v>
      </c>
      <c r="K387" s="244"/>
      <c r="L387" s="45"/>
      <c r="M387" s="245" t="s">
        <v>1</v>
      </c>
      <c r="N387" s="246" t="s">
        <v>43</v>
      </c>
      <c r="O387" s="92"/>
      <c r="P387" s="247">
        <f>O387*H387</f>
        <v>0</v>
      </c>
      <c r="Q387" s="247">
        <v>0</v>
      </c>
      <c r="R387" s="247">
        <f>Q387*H387</f>
        <v>0</v>
      </c>
      <c r="S387" s="247">
        <v>0.083169999999999994</v>
      </c>
      <c r="T387" s="248">
        <f>S387*H387</f>
        <v>1.2076283999999999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9" t="s">
        <v>229</v>
      </c>
      <c r="AT387" s="249" t="s">
        <v>149</v>
      </c>
      <c r="AU387" s="249" t="s">
        <v>88</v>
      </c>
      <c r="AY387" s="18" t="s">
        <v>146</v>
      </c>
      <c r="BE387" s="250">
        <f>IF(N387="základní",J387,0)</f>
        <v>0</v>
      </c>
      <c r="BF387" s="250">
        <f>IF(N387="snížená",J387,0)</f>
        <v>0</v>
      </c>
      <c r="BG387" s="250">
        <f>IF(N387="zákl. přenesená",J387,0)</f>
        <v>0</v>
      </c>
      <c r="BH387" s="250">
        <f>IF(N387="sníž. přenesená",J387,0)</f>
        <v>0</v>
      </c>
      <c r="BI387" s="250">
        <f>IF(N387="nulová",J387,0)</f>
        <v>0</v>
      </c>
      <c r="BJ387" s="18" t="s">
        <v>86</v>
      </c>
      <c r="BK387" s="250">
        <f>ROUND(I387*H387,2)</f>
        <v>0</v>
      </c>
      <c r="BL387" s="18" t="s">
        <v>229</v>
      </c>
      <c r="BM387" s="249" t="s">
        <v>1341</v>
      </c>
    </row>
    <row r="388" s="13" customFormat="1">
      <c r="A388" s="13"/>
      <c r="B388" s="251"/>
      <c r="C388" s="252"/>
      <c r="D388" s="253" t="s">
        <v>174</v>
      </c>
      <c r="E388" s="254" t="s">
        <v>1</v>
      </c>
      <c r="F388" s="255" t="s">
        <v>1163</v>
      </c>
      <c r="G388" s="252"/>
      <c r="H388" s="256">
        <v>10.199999999999999</v>
      </c>
      <c r="I388" s="257"/>
      <c r="J388" s="252"/>
      <c r="K388" s="252"/>
      <c r="L388" s="258"/>
      <c r="M388" s="259"/>
      <c r="N388" s="260"/>
      <c r="O388" s="260"/>
      <c r="P388" s="260"/>
      <c r="Q388" s="260"/>
      <c r="R388" s="260"/>
      <c r="S388" s="260"/>
      <c r="T388" s="26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2" t="s">
        <v>174</v>
      </c>
      <c r="AU388" s="262" t="s">
        <v>88</v>
      </c>
      <c r="AV388" s="13" t="s">
        <v>88</v>
      </c>
      <c r="AW388" s="13" t="s">
        <v>34</v>
      </c>
      <c r="AX388" s="13" t="s">
        <v>78</v>
      </c>
      <c r="AY388" s="262" t="s">
        <v>146</v>
      </c>
    </row>
    <row r="389" s="13" customFormat="1">
      <c r="A389" s="13"/>
      <c r="B389" s="251"/>
      <c r="C389" s="252"/>
      <c r="D389" s="253" t="s">
        <v>174</v>
      </c>
      <c r="E389" s="254" t="s">
        <v>1</v>
      </c>
      <c r="F389" s="255" t="s">
        <v>1342</v>
      </c>
      <c r="G389" s="252"/>
      <c r="H389" s="256">
        <v>4.3200000000000003</v>
      </c>
      <c r="I389" s="257"/>
      <c r="J389" s="252"/>
      <c r="K389" s="252"/>
      <c r="L389" s="258"/>
      <c r="M389" s="259"/>
      <c r="N389" s="260"/>
      <c r="O389" s="260"/>
      <c r="P389" s="260"/>
      <c r="Q389" s="260"/>
      <c r="R389" s="260"/>
      <c r="S389" s="260"/>
      <c r="T389" s="261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2" t="s">
        <v>174</v>
      </c>
      <c r="AU389" s="262" t="s">
        <v>88</v>
      </c>
      <c r="AV389" s="13" t="s">
        <v>88</v>
      </c>
      <c r="AW389" s="13" t="s">
        <v>34</v>
      </c>
      <c r="AX389" s="13" t="s">
        <v>78</v>
      </c>
      <c r="AY389" s="262" t="s">
        <v>146</v>
      </c>
    </row>
    <row r="390" s="14" customFormat="1">
      <c r="A390" s="14"/>
      <c r="B390" s="263"/>
      <c r="C390" s="264"/>
      <c r="D390" s="253" t="s">
        <v>174</v>
      </c>
      <c r="E390" s="265" t="s">
        <v>1</v>
      </c>
      <c r="F390" s="266" t="s">
        <v>201</v>
      </c>
      <c r="G390" s="264"/>
      <c r="H390" s="267">
        <v>14.52</v>
      </c>
      <c r="I390" s="268"/>
      <c r="J390" s="264"/>
      <c r="K390" s="264"/>
      <c r="L390" s="269"/>
      <c r="M390" s="270"/>
      <c r="N390" s="271"/>
      <c r="O390" s="271"/>
      <c r="P390" s="271"/>
      <c r="Q390" s="271"/>
      <c r="R390" s="271"/>
      <c r="S390" s="271"/>
      <c r="T390" s="27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3" t="s">
        <v>174</v>
      </c>
      <c r="AU390" s="273" t="s">
        <v>88</v>
      </c>
      <c r="AV390" s="14" t="s">
        <v>153</v>
      </c>
      <c r="AW390" s="14" t="s">
        <v>34</v>
      </c>
      <c r="AX390" s="14" t="s">
        <v>86</v>
      </c>
      <c r="AY390" s="273" t="s">
        <v>146</v>
      </c>
    </row>
    <row r="391" s="2" customFormat="1" ht="21.75" customHeight="1">
      <c r="A391" s="39"/>
      <c r="B391" s="40"/>
      <c r="C391" s="237" t="s">
        <v>1343</v>
      </c>
      <c r="D391" s="237" t="s">
        <v>149</v>
      </c>
      <c r="E391" s="238" t="s">
        <v>967</v>
      </c>
      <c r="F391" s="239" t="s">
        <v>968</v>
      </c>
      <c r="G391" s="240" t="s">
        <v>162</v>
      </c>
      <c r="H391" s="241">
        <v>83.540000000000006</v>
      </c>
      <c r="I391" s="242"/>
      <c r="J391" s="243">
        <f>ROUND(I391*H391,2)</f>
        <v>0</v>
      </c>
      <c r="K391" s="244"/>
      <c r="L391" s="45"/>
      <c r="M391" s="245" t="s">
        <v>1</v>
      </c>
      <c r="N391" s="246" t="s">
        <v>43</v>
      </c>
      <c r="O391" s="92"/>
      <c r="P391" s="247">
        <f>O391*H391</f>
        <v>0</v>
      </c>
      <c r="Q391" s="247">
        <v>0</v>
      </c>
      <c r="R391" s="247">
        <f>Q391*H391</f>
        <v>0</v>
      </c>
      <c r="S391" s="247">
        <v>0</v>
      </c>
      <c r="T391" s="248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9" t="s">
        <v>229</v>
      </c>
      <c r="AT391" s="249" t="s">
        <v>149</v>
      </c>
      <c r="AU391" s="249" t="s">
        <v>88</v>
      </c>
      <c r="AY391" s="18" t="s">
        <v>146</v>
      </c>
      <c r="BE391" s="250">
        <f>IF(N391="základní",J391,0)</f>
        <v>0</v>
      </c>
      <c r="BF391" s="250">
        <f>IF(N391="snížená",J391,0)</f>
        <v>0</v>
      </c>
      <c r="BG391" s="250">
        <f>IF(N391="zákl. přenesená",J391,0)</f>
        <v>0</v>
      </c>
      <c r="BH391" s="250">
        <f>IF(N391="sníž. přenesená",J391,0)</f>
        <v>0</v>
      </c>
      <c r="BI391" s="250">
        <f>IF(N391="nulová",J391,0)</f>
        <v>0</v>
      </c>
      <c r="BJ391" s="18" t="s">
        <v>86</v>
      </c>
      <c r="BK391" s="250">
        <f>ROUND(I391*H391,2)</f>
        <v>0</v>
      </c>
      <c r="BL391" s="18" t="s">
        <v>229</v>
      </c>
      <c r="BM391" s="249" t="s">
        <v>1344</v>
      </c>
    </row>
    <row r="392" s="15" customFormat="1">
      <c r="A392" s="15"/>
      <c r="B392" s="274"/>
      <c r="C392" s="275"/>
      <c r="D392" s="253" t="s">
        <v>174</v>
      </c>
      <c r="E392" s="276" t="s">
        <v>1</v>
      </c>
      <c r="F392" s="277" t="s">
        <v>1074</v>
      </c>
      <c r="G392" s="275"/>
      <c r="H392" s="276" t="s">
        <v>1</v>
      </c>
      <c r="I392" s="278"/>
      <c r="J392" s="275"/>
      <c r="K392" s="275"/>
      <c r="L392" s="279"/>
      <c r="M392" s="280"/>
      <c r="N392" s="281"/>
      <c r="O392" s="281"/>
      <c r="P392" s="281"/>
      <c r="Q392" s="281"/>
      <c r="R392" s="281"/>
      <c r="S392" s="281"/>
      <c r="T392" s="282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83" t="s">
        <v>174</v>
      </c>
      <c r="AU392" s="283" t="s">
        <v>88</v>
      </c>
      <c r="AV392" s="15" t="s">
        <v>86</v>
      </c>
      <c r="AW392" s="15" t="s">
        <v>34</v>
      </c>
      <c r="AX392" s="15" t="s">
        <v>78</v>
      </c>
      <c r="AY392" s="283" t="s">
        <v>146</v>
      </c>
    </row>
    <row r="393" s="13" customFormat="1">
      <c r="A393" s="13"/>
      <c r="B393" s="251"/>
      <c r="C393" s="252"/>
      <c r="D393" s="253" t="s">
        <v>174</v>
      </c>
      <c r="E393" s="254" t="s">
        <v>1</v>
      </c>
      <c r="F393" s="255" t="s">
        <v>1118</v>
      </c>
      <c r="G393" s="252"/>
      <c r="H393" s="256">
        <v>23.100000000000001</v>
      </c>
      <c r="I393" s="257"/>
      <c r="J393" s="252"/>
      <c r="K393" s="252"/>
      <c r="L393" s="258"/>
      <c r="M393" s="259"/>
      <c r="N393" s="260"/>
      <c r="O393" s="260"/>
      <c r="P393" s="260"/>
      <c r="Q393" s="260"/>
      <c r="R393" s="260"/>
      <c r="S393" s="260"/>
      <c r="T393" s="26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2" t="s">
        <v>174</v>
      </c>
      <c r="AU393" s="262" t="s">
        <v>88</v>
      </c>
      <c r="AV393" s="13" t="s">
        <v>88</v>
      </c>
      <c r="AW393" s="13" t="s">
        <v>34</v>
      </c>
      <c r="AX393" s="13" t="s">
        <v>78</v>
      </c>
      <c r="AY393" s="262" t="s">
        <v>146</v>
      </c>
    </row>
    <row r="394" s="15" customFormat="1">
      <c r="A394" s="15"/>
      <c r="B394" s="274"/>
      <c r="C394" s="275"/>
      <c r="D394" s="253" t="s">
        <v>174</v>
      </c>
      <c r="E394" s="276" t="s">
        <v>1</v>
      </c>
      <c r="F394" s="277" t="s">
        <v>1076</v>
      </c>
      <c r="G394" s="275"/>
      <c r="H394" s="276" t="s">
        <v>1</v>
      </c>
      <c r="I394" s="278"/>
      <c r="J394" s="275"/>
      <c r="K394" s="275"/>
      <c r="L394" s="279"/>
      <c r="M394" s="280"/>
      <c r="N394" s="281"/>
      <c r="O394" s="281"/>
      <c r="P394" s="281"/>
      <c r="Q394" s="281"/>
      <c r="R394" s="281"/>
      <c r="S394" s="281"/>
      <c r="T394" s="282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83" t="s">
        <v>174</v>
      </c>
      <c r="AU394" s="283" t="s">
        <v>88</v>
      </c>
      <c r="AV394" s="15" t="s">
        <v>86</v>
      </c>
      <c r="AW394" s="15" t="s">
        <v>34</v>
      </c>
      <c r="AX394" s="15" t="s">
        <v>78</v>
      </c>
      <c r="AY394" s="283" t="s">
        <v>146</v>
      </c>
    </row>
    <row r="395" s="13" customFormat="1">
      <c r="A395" s="13"/>
      <c r="B395" s="251"/>
      <c r="C395" s="252"/>
      <c r="D395" s="253" t="s">
        <v>174</v>
      </c>
      <c r="E395" s="254" t="s">
        <v>1</v>
      </c>
      <c r="F395" s="255" t="s">
        <v>1119</v>
      </c>
      <c r="G395" s="252"/>
      <c r="H395" s="256">
        <v>13.529999999999999</v>
      </c>
      <c r="I395" s="257"/>
      <c r="J395" s="252"/>
      <c r="K395" s="252"/>
      <c r="L395" s="258"/>
      <c r="M395" s="259"/>
      <c r="N395" s="260"/>
      <c r="O395" s="260"/>
      <c r="P395" s="260"/>
      <c r="Q395" s="260"/>
      <c r="R395" s="260"/>
      <c r="S395" s="260"/>
      <c r="T395" s="26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2" t="s">
        <v>174</v>
      </c>
      <c r="AU395" s="262" t="s">
        <v>88</v>
      </c>
      <c r="AV395" s="13" t="s">
        <v>88</v>
      </c>
      <c r="AW395" s="13" t="s">
        <v>34</v>
      </c>
      <c r="AX395" s="13" t="s">
        <v>78</v>
      </c>
      <c r="AY395" s="262" t="s">
        <v>146</v>
      </c>
    </row>
    <row r="396" s="15" customFormat="1">
      <c r="A396" s="15"/>
      <c r="B396" s="274"/>
      <c r="C396" s="275"/>
      <c r="D396" s="253" t="s">
        <v>174</v>
      </c>
      <c r="E396" s="276" t="s">
        <v>1</v>
      </c>
      <c r="F396" s="277" t="s">
        <v>1078</v>
      </c>
      <c r="G396" s="275"/>
      <c r="H396" s="276" t="s">
        <v>1</v>
      </c>
      <c r="I396" s="278"/>
      <c r="J396" s="275"/>
      <c r="K396" s="275"/>
      <c r="L396" s="279"/>
      <c r="M396" s="280"/>
      <c r="N396" s="281"/>
      <c r="O396" s="281"/>
      <c r="P396" s="281"/>
      <c r="Q396" s="281"/>
      <c r="R396" s="281"/>
      <c r="S396" s="281"/>
      <c r="T396" s="282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83" t="s">
        <v>174</v>
      </c>
      <c r="AU396" s="283" t="s">
        <v>88</v>
      </c>
      <c r="AV396" s="15" t="s">
        <v>86</v>
      </c>
      <c r="AW396" s="15" t="s">
        <v>34</v>
      </c>
      <c r="AX396" s="15" t="s">
        <v>78</v>
      </c>
      <c r="AY396" s="283" t="s">
        <v>146</v>
      </c>
    </row>
    <row r="397" s="13" customFormat="1">
      <c r="A397" s="13"/>
      <c r="B397" s="251"/>
      <c r="C397" s="252"/>
      <c r="D397" s="253" t="s">
        <v>174</v>
      </c>
      <c r="E397" s="254" t="s">
        <v>1</v>
      </c>
      <c r="F397" s="255" t="s">
        <v>1120</v>
      </c>
      <c r="G397" s="252"/>
      <c r="H397" s="256">
        <v>14.76</v>
      </c>
      <c r="I397" s="257"/>
      <c r="J397" s="252"/>
      <c r="K397" s="252"/>
      <c r="L397" s="258"/>
      <c r="M397" s="259"/>
      <c r="N397" s="260"/>
      <c r="O397" s="260"/>
      <c r="P397" s="260"/>
      <c r="Q397" s="260"/>
      <c r="R397" s="260"/>
      <c r="S397" s="260"/>
      <c r="T397" s="26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2" t="s">
        <v>174</v>
      </c>
      <c r="AU397" s="262" t="s">
        <v>88</v>
      </c>
      <c r="AV397" s="13" t="s">
        <v>88</v>
      </c>
      <c r="AW397" s="13" t="s">
        <v>34</v>
      </c>
      <c r="AX397" s="13" t="s">
        <v>78</v>
      </c>
      <c r="AY397" s="262" t="s">
        <v>146</v>
      </c>
    </row>
    <row r="398" s="15" customFormat="1">
      <c r="A398" s="15"/>
      <c r="B398" s="274"/>
      <c r="C398" s="275"/>
      <c r="D398" s="253" t="s">
        <v>174</v>
      </c>
      <c r="E398" s="276" t="s">
        <v>1</v>
      </c>
      <c r="F398" s="277" t="s">
        <v>1080</v>
      </c>
      <c r="G398" s="275"/>
      <c r="H398" s="276" t="s">
        <v>1</v>
      </c>
      <c r="I398" s="278"/>
      <c r="J398" s="275"/>
      <c r="K398" s="275"/>
      <c r="L398" s="279"/>
      <c r="M398" s="280"/>
      <c r="N398" s="281"/>
      <c r="O398" s="281"/>
      <c r="P398" s="281"/>
      <c r="Q398" s="281"/>
      <c r="R398" s="281"/>
      <c r="S398" s="281"/>
      <c r="T398" s="282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83" t="s">
        <v>174</v>
      </c>
      <c r="AU398" s="283" t="s">
        <v>88</v>
      </c>
      <c r="AV398" s="15" t="s">
        <v>86</v>
      </c>
      <c r="AW398" s="15" t="s">
        <v>34</v>
      </c>
      <c r="AX398" s="15" t="s">
        <v>78</v>
      </c>
      <c r="AY398" s="283" t="s">
        <v>146</v>
      </c>
    </row>
    <row r="399" s="13" customFormat="1">
      <c r="A399" s="13"/>
      <c r="B399" s="251"/>
      <c r="C399" s="252"/>
      <c r="D399" s="253" t="s">
        <v>174</v>
      </c>
      <c r="E399" s="254" t="s">
        <v>1</v>
      </c>
      <c r="F399" s="255" t="s">
        <v>1121</v>
      </c>
      <c r="G399" s="252"/>
      <c r="H399" s="256">
        <v>17.629999999999999</v>
      </c>
      <c r="I399" s="257"/>
      <c r="J399" s="252"/>
      <c r="K399" s="252"/>
      <c r="L399" s="258"/>
      <c r="M399" s="259"/>
      <c r="N399" s="260"/>
      <c r="O399" s="260"/>
      <c r="P399" s="260"/>
      <c r="Q399" s="260"/>
      <c r="R399" s="260"/>
      <c r="S399" s="260"/>
      <c r="T399" s="26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2" t="s">
        <v>174</v>
      </c>
      <c r="AU399" s="262" t="s">
        <v>88</v>
      </c>
      <c r="AV399" s="13" t="s">
        <v>88</v>
      </c>
      <c r="AW399" s="13" t="s">
        <v>34</v>
      </c>
      <c r="AX399" s="13" t="s">
        <v>78</v>
      </c>
      <c r="AY399" s="262" t="s">
        <v>146</v>
      </c>
    </row>
    <row r="400" s="15" customFormat="1">
      <c r="A400" s="15"/>
      <c r="B400" s="274"/>
      <c r="C400" s="275"/>
      <c r="D400" s="253" t="s">
        <v>174</v>
      </c>
      <c r="E400" s="276" t="s">
        <v>1</v>
      </c>
      <c r="F400" s="277" t="s">
        <v>1082</v>
      </c>
      <c r="G400" s="275"/>
      <c r="H400" s="276" t="s">
        <v>1</v>
      </c>
      <c r="I400" s="278"/>
      <c r="J400" s="275"/>
      <c r="K400" s="275"/>
      <c r="L400" s="279"/>
      <c r="M400" s="280"/>
      <c r="N400" s="281"/>
      <c r="O400" s="281"/>
      <c r="P400" s="281"/>
      <c r="Q400" s="281"/>
      <c r="R400" s="281"/>
      <c r="S400" s="281"/>
      <c r="T400" s="282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83" t="s">
        <v>174</v>
      </c>
      <c r="AU400" s="283" t="s">
        <v>88</v>
      </c>
      <c r="AV400" s="15" t="s">
        <v>86</v>
      </c>
      <c r="AW400" s="15" t="s">
        <v>34</v>
      </c>
      <c r="AX400" s="15" t="s">
        <v>78</v>
      </c>
      <c r="AY400" s="283" t="s">
        <v>146</v>
      </c>
    </row>
    <row r="401" s="13" customFormat="1">
      <c r="A401" s="13"/>
      <c r="B401" s="251"/>
      <c r="C401" s="252"/>
      <c r="D401" s="253" t="s">
        <v>174</v>
      </c>
      <c r="E401" s="254" t="s">
        <v>1</v>
      </c>
      <c r="F401" s="255" t="s">
        <v>1342</v>
      </c>
      <c r="G401" s="252"/>
      <c r="H401" s="256">
        <v>4.3200000000000003</v>
      </c>
      <c r="I401" s="257"/>
      <c r="J401" s="252"/>
      <c r="K401" s="252"/>
      <c r="L401" s="258"/>
      <c r="M401" s="259"/>
      <c r="N401" s="260"/>
      <c r="O401" s="260"/>
      <c r="P401" s="260"/>
      <c r="Q401" s="260"/>
      <c r="R401" s="260"/>
      <c r="S401" s="260"/>
      <c r="T401" s="26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2" t="s">
        <v>174</v>
      </c>
      <c r="AU401" s="262" t="s">
        <v>88</v>
      </c>
      <c r="AV401" s="13" t="s">
        <v>88</v>
      </c>
      <c r="AW401" s="13" t="s">
        <v>34</v>
      </c>
      <c r="AX401" s="13" t="s">
        <v>78</v>
      </c>
      <c r="AY401" s="262" t="s">
        <v>146</v>
      </c>
    </row>
    <row r="402" s="15" customFormat="1">
      <c r="A402" s="15"/>
      <c r="B402" s="274"/>
      <c r="C402" s="275"/>
      <c r="D402" s="253" t="s">
        <v>174</v>
      </c>
      <c r="E402" s="276" t="s">
        <v>1</v>
      </c>
      <c r="F402" s="277" t="s">
        <v>1084</v>
      </c>
      <c r="G402" s="275"/>
      <c r="H402" s="276" t="s">
        <v>1</v>
      </c>
      <c r="I402" s="278"/>
      <c r="J402" s="275"/>
      <c r="K402" s="275"/>
      <c r="L402" s="279"/>
      <c r="M402" s="280"/>
      <c r="N402" s="281"/>
      <c r="O402" s="281"/>
      <c r="P402" s="281"/>
      <c r="Q402" s="281"/>
      <c r="R402" s="281"/>
      <c r="S402" s="281"/>
      <c r="T402" s="282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83" t="s">
        <v>174</v>
      </c>
      <c r="AU402" s="283" t="s">
        <v>88</v>
      </c>
      <c r="AV402" s="15" t="s">
        <v>86</v>
      </c>
      <c r="AW402" s="15" t="s">
        <v>34</v>
      </c>
      <c r="AX402" s="15" t="s">
        <v>78</v>
      </c>
      <c r="AY402" s="283" t="s">
        <v>146</v>
      </c>
    </row>
    <row r="403" s="13" customFormat="1">
      <c r="A403" s="13"/>
      <c r="B403" s="251"/>
      <c r="C403" s="252"/>
      <c r="D403" s="253" t="s">
        <v>174</v>
      </c>
      <c r="E403" s="254" t="s">
        <v>1</v>
      </c>
      <c r="F403" s="255" t="s">
        <v>1123</v>
      </c>
      <c r="G403" s="252"/>
      <c r="H403" s="256">
        <v>10.199999999999999</v>
      </c>
      <c r="I403" s="257"/>
      <c r="J403" s="252"/>
      <c r="K403" s="252"/>
      <c r="L403" s="258"/>
      <c r="M403" s="259"/>
      <c r="N403" s="260"/>
      <c r="O403" s="260"/>
      <c r="P403" s="260"/>
      <c r="Q403" s="260"/>
      <c r="R403" s="260"/>
      <c r="S403" s="260"/>
      <c r="T403" s="26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2" t="s">
        <v>174</v>
      </c>
      <c r="AU403" s="262" t="s">
        <v>88</v>
      </c>
      <c r="AV403" s="13" t="s">
        <v>88</v>
      </c>
      <c r="AW403" s="13" t="s">
        <v>34</v>
      </c>
      <c r="AX403" s="13" t="s">
        <v>78</v>
      </c>
      <c r="AY403" s="262" t="s">
        <v>146</v>
      </c>
    </row>
    <row r="404" s="14" customFormat="1">
      <c r="A404" s="14"/>
      <c r="B404" s="263"/>
      <c r="C404" s="264"/>
      <c r="D404" s="253" t="s">
        <v>174</v>
      </c>
      <c r="E404" s="265" t="s">
        <v>1</v>
      </c>
      <c r="F404" s="266" t="s">
        <v>201</v>
      </c>
      <c r="G404" s="264"/>
      <c r="H404" s="267">
        <v>83.540000000000006</v>
      </c>
      <c r="I404" s="268"/>
      <c r="J404" s="264"/>
      <c r="K404" s="264"/>
      <c r="L404" s="269"/>
      <c r="M404" s="270"/>
      <c r="N404" s="271"/>
      <c r="O404" s="271"/>
      <c r="P404" s="271"/>
      <c r="Q404" s="271"/>
      <c r="R404" s="271"/>
      <c r="S404" s="271"/>
      <c r="T404" s="27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3" t="s">
        <v>174</v>
      </c>
      <c r="AU404" s="273" t="s">
        <v>88</v>
      </c>
      <c r="AV404" s="14" t="s">
        <v>153</v>
      </c>
      <c r="AW404" s="14" t="s">
        <v>34</v>
      </c>
      <c r="AX404" s="14" t="s">
        <v>86</v>
      </c>
      <c r="AY404" s="273" t="s">
        <v>146</v>
      </c>
    </row>
    <row r="405" s="2" customFormat="1" ht="33" customHeight="1">
      <c r="A405" s="39"/>
      <c r="B405" s="40"/>
      <c r="C405" s="295" t="s">
        <v>1345</v>
      </c>
      <c r="D405" s="295" t="s">
        <v>270</v>
      </c>
      <c r="E405" s="296" t="s">
        <v>970</v>
      </c>
      <c r="F405" s="297" t="s">
        <v>971</v>
      </c>
      <c r="G405" s="298" t="s">
        <v>162</v>
      </c>
      <c r="H405" s="299">
        <v>96.070999999999998</v>
      </c>
      <c r="I405" s="300"/>
      <c r="J405" s="301">
        <f>ROUND(I405*H405,2)</f>
        <v>0</v>
      </c>
      <c r="K405" s="302"/>
      <c r="L405" s="303"/>
      <c r="M405" s="304" t="s">
        <v>1</v>
      </c>
      <c r="N405" s="305" t="s">
        <v>43</v>
      </c>
      <c r="O405" s="92"/>
      <c r="P405" s="247">
        <f>O405*H405</f>
        <v>0</v>
      </c>
      <c r="Q405" s="247">
        <v>0</v>
      </c>
      <c r="R405" s="247">
        <f>Q405*H405</f>
        <v>0</v>
      </c>
      <c r="S405" s="247">
        <v>0</v>
      </c>
      <c r="T405" s="248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9" t="s">
        <v>315</v>
      </c>
      <c r="AT405" s="249" t="s">
        <v>270</v>
      </c>
      <c r="AU405" s="249" t="s">
        <v>88</v>
      </c>
      <c r="AY405" s="18" t="s">
        <v>146</v>
      </c>
      <c r="BE405" s="250">
        <f>IF(N405="základní",J405,0)</f>
        <v>0</v>
      </c>
      <c r="BF405" s="250">
        <f>IF(N405="snížená",J405,0)</f>
        <v>0</v>
      </c>
      <c r="BG405" s="250">
        <f>IF(N405="zákl. přenesená",J405,0)</f>
        <v>0</v>
      </c>
      <c r="BH405" s="250">
        <f>IF(N405="sníž. přenesená",J405,0)</f>
        <v>0</v>
      </c>
      <c r="BI405" s="250">
        <f>IF(N405="nulová",J405,0)</f>
        <v>0</v>
      </c>
      <c r="BJ405" s="18" t="s">
        <v>86</v>
      </c>
      <c r="BK405" s="250">
        <f>ROUND(I405*H405,2)</f>
        <v>0</v>
      </c>
      <c r="BL405" s="18" t="s">
        <v>229</v>
      </c>
      <c r="BM405" s="249" t="s">
        <v>1346</v>
      </c>
    </row>
    <row r="406" s="13" customFormat="1">
      <c r="A406" s="13"/>
      <c r="B406" s="251"/>
      <c r="C406" s="252"/>
      <c r="D406" s="253" t="s">
        <v>174</v>
      </c>
      <c r="E406" s="252"/>
      <c r="F406" s="255" t="s">
        <v>1176</v>
      </c>
      <c r="G406" s="252"/>
      <c r="H406" s="256">
        <v>96.070999999999998</v>
      </c>
      <c r="I406" s="257"/>
      <c r="J406" s="252"/>
      <c r="K406" s="252"/>
      <c r="L406" s="258"/>
      <c r="M406" s="259"/>
      <c r="N406" s="260"/>
      <c r="O406" s="260"/>
      <c r="P406" s="260"/>
      <c r="Q406" s="260"/>
      <c r="R406" s="260"/>
      <c r="S406" s="260"/>
      <c r="T406" s="26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2" t="s">
        <v>174</v>
      </c>
      <c r="AU406" s="262" t="s">
        <v>88</v>
      </c>
      <c r="AV406" s="13" t="s">
        <v>88</v>
      </c>
      <c r="AW406" s="13" t="s">
        <v>4</v>
      </c>
      <c r="AX406" s="13" t="s">
        <v>86</v>
      </c>
      <c r="AY406" s="262" t="s">
        <v>146</v>
      </c>
    </row>
    <row r="407" s="2" customFormat="1" ht="16.5" customHeight="1">
      <c r="A407" s="39"/>
      <c r="B407" s="40"/>
      <c r="C407" s="237" t="s">
        <v>1347</v>
      </c>
      <c r="D407" s="237" t="s">
        <v>149</v>
      </c>
      <c r="E407" s="238" t="s">
        <v>973</v>
      </c>
      <c r="F407" s="239" t="s">
        <v>974</v>
      </c>
      <c r="G407" s="240" t="s">
        <v>162</v>
      </c>
      <c r="H407" s="241">
        <v>69.019999999999996</v>
      </c>
      <c r="I407" s="242"/>
      <c r="J407" s="243">
        <f>ROUND(I407*H407,2)</f>
        <v>0</v>
      </c>
      <c r="K407" s="244"/>
      <c r="L407" s="45"/>
      <c r="M407" s="245" t="s">
        <v>1</v>
      </c>
      <c r="N407" s="246" t="s">
        <v>43</v>
      </c>
      <c r="O407" s="92"/>
      <c r="P407" s="247">
        <f>O407*H407</f>
        <v>0</v>
      </c>
      <c r="Q407" s="247">
        <v>0</v>
      </c>
      <c r="R407" s="247">
        <f>Q407*H407</f>
        <v>0</v>
      </c>
      <c r="S407" s="247">
        <v>0</v>
      </c>
      <c r="T407" s="248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9" t="s">
        <v>229</v>
      </c>
      <c r="AT407" s="249" t="s">
        <v>149</v>
      </c>
      <c r="AU407" s="249" t="s">
        <v>88</v>
      </c>
      <c r="AY407" s="18" t="s">
        <v>146</v>
      </c>
      <c r="BE407" s="250">
        <f>IF(N407="základní",J407,0)</f>
        <v>0</v>
      </c>
      <c r="BF407" s="250">
        <f>IF(N407="snížená",J407,0)</f>
        <v>0</v>
      </c>
      <c r="BG407" s="250">
        <f>IF(N407="zákl. přenesená",J407,0)</f>
        <v>0</v>
      </c>
      <c r="BH407" s="250">
        <f>IF(N407="sníž. přenesená",J407,0)</f>
        <v>0</v>
      </c>
      <c r="BI407" s="250">
        <f>IF(N407="nulová",J407,0)</f>
        <v>0</v>
      </c>
      <c r="BJ407" s="18" t="s">
        <v>86</v>
      </c>
      <c r="BK407" s="250">
        <f>ROUND(I407*H407,2)</f>
        <v>0</v>
      </c>
      <c r="BL407" s="18" t="s">
        <v>229</v>
      </c>
      <c r="BM407" s="249" t="s">
        <v>1348</v>
      </c>
    </row>
    <row r="408" s="2" customFormat="1" ht="21.75" customHeight="1">
      <c r="A408" s="39"/>
      <c r="B408" s="40"/>
      <c r="C408" s="237" t="s">
        <v>1349</v>
      </c>
      <c r="D408" s="237" t="s">
        <v>149</v>
      </c>
      <c r="E408" s="238" t="s">
        <v>1350</v>
      </c>
      <c r="F408" s="239" t="s">
        <v>1351</v>
      </c>
      <c r="G408" s="240" t="s">
        <v>162</v>
      </c>
      <c r="H408" s="241">
        <v>69.019999999999996</v>
      </c>
      <c r="I408" s="242"/>
      <c r="J408" s="243">
        <f>ROUND(I408*H408,2)</f>
        <v>0</v>
      </c>
      <c r="K408" s="244"/>
      <c r="L408" s="45"/>
      <c r="M408" s="245" t="s">
        <v>1</v>
      </c>
      <c r="N408" s="246" t="s">
        <v>43</v>
      </c>
      <c r="O408" s="92"/>
      <c r="P408" s="247">
        <f>O408*H408</f>
        <v>0</v>
      </c>
      <c r="Q408" s="247">
        <v>0.0015</v>
      </c>
      <c r="R408" s="247">
        <f>Q408*H408</f>
        <v>0.10353</v>
      </c>
      <c r="S408" s="247">
        <v>0</v>
      </c>
      <c r="T408" s="248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9" t="s">
        <v>229</v>
      </c>
      <c r="AT408" s="249" t="s">
        <v>149</v>
      </c>
      <c r="AU408" s="249" t="s">
        <v>88</v>
      </c>
      <c r="AY408" s="18" t="s">
        <v>146</v>
      </c>
      <c r="BE408" s="250">
        <f>IF(N408="základní",J408,0)</f>
        <v>0</v>
      </c>
      <c r="BF408" s="250">
        <f>IF(N408="snížená",J408,0)</f>
        <v>0</v>
      </c>
      <c r="BG408" s="250">
        <f>IF(N408="zákl. přenesená",J408,0)</f>
        <v>0</v>
      </c>
      <c r="BH408" s="250">
        <f>IF(N408="sníž. přenesená",J408,0)</f>
        <v>0</v>
      </c>
      <c r="BI408" s="250">
        <f>IF(N408="nulová",J408,0)</f>
        <v>0</v>
      </c>
      <c r="BJ408" s="18" t="s">
        <v>86</v>
      </c>
      <c r="BK408" s="250">
        <f>ROUND(I408*H408,2)</f>
        <v>0</v>
      </c>
      <c r="BL408" s="18" t="s">
        <v>229</v>
      </c>
      <c r="BM408" s="249" t="s">
        <v>1352</v>
      </c>
    </row>
    <row r="409" s="2" customFormat="1" ht="21.75" customHeight="1">
      <c r="A409" s="39"/>
      <c r="B409" s="40"/>
      <c r="C409" s="237" t="s">
        <v>1353</v>
      </c>
      <c r="D409" s="237" t="s">
        <v>149</v>
      </c>
      <c r="E409" s="238" t="s">
        <v>982</v>
      </c>
      <c r="F409" s="239" t="s">
        <v>983</v>
      </c>
      <c r="G409" s="240" t="s">
        <v>439</v>
      </c>
      <c r="H409" s="306"/>
      <c r="I409" s="242"/>
      <c r="J409" s="243">
        <f>ROUND(I409*H409,2)</f>
        <v>0</v>
      </c>
      <c r="K409" s="244"/>
      <c r="L409" s="45"/>
      <c r="M409" s="245" t="s">
        <v>1</v>
      </c>
      <c r="N409" s="246" t="s">
        <v>43</v>
      </c>
      <c r="O409" s="92"/>
      <c r="P409" s="247">
        <f>O409*H409</f>
        <v>0</v>
      </c>
      <c r="Q409" s="247">
        <v>0</v>
      </c>
      <c r="R409" s="247">
        <f>Q409*H409</f>
        <v>0</v>
      </c>
      <c r="S409" s="247">
        <v>0</v>
      </c>
      <c r="T409" s="248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9" t="s">
        <v>229</v>
      </c>
      <c r="AT409" s="249" t="s">
        <v>149</v>
      </c>
      <c r="AU409" s="249" t="s">
        <v>88</v>
      </c>
      <c r="AY409" s="18" t="s">
        <v>146</v>
      </c>
      <c r="BE409" s="250">
        <f>IF(N409="základní",J409,0)</f>
        <v>0</v>
      </c>
      <c r="BF409" s="250">
        <f>IF(N409="snížená",J409,0)</f>
        <v>0</v>
      </c>
      <c r="BG409" s="250">
        <f>IF(N409="zákl. přenesená",J409,0)</f>
        <v>0</v>
      </c>
      <c r="BH409" s="250">
        <f>IF(N409="sníž. přenesená",J409,0)</f>
        <v>0</v>
      </c>
      <c r="BI409" s="250">
        <f>IF(N409="nulová",J409,0)</f>
        <v>0</v>
      </c>
      <c r="BJ409" s="18" t="s">
        <v>86</v>
      </c>
      <c r="BK409" s="250">
        <f>ROUND(I409*H409,2)</f>
        <v>0</v>
      </c>
      <c r="BL409" s="18" t="s">
        <v>229</v>
      </c>
      <c r="BM409" s="249" t="s">
        <v>1354</v>
      </c>
    </row>
    <row r="410" s="12" customFormat="1" ht="22.8" customHeight="1">
      <c r="A410" s="12"/>
      <c r="B410" s="221"/>
      <c r="C410" s="222"/>
      <c r="D410" s="223" t="s">
        <v>77</v>
      </c>
      <c r="E410" s="235" t="s">
        <v>985</v>
      </c>
      <c r="F410" s="235" t="s">
        <v>986</v>
      </c>
      <c r="G410" s="222"/>
      <c r="H410" s="222"/>
      <c r="I410" s="225"/>
      <c r="J410" s="236">
        <f>BK410</f>
        <v>0</v>
      </c>
      <c r="K410" s="222"/>
      <c r="L410" s="227"/>
      <c r="M410" s="228"/>
      <c r="N410" s="229"/>
      <c r="O410" s="229"/>
      <c r="P410" s="230">
        <f>SUM(P411:P426)</f>
        <v>0</v>
      </c>
      <c r="Q410" s="229"/>
      <c r="R410" s="230">
        <f>SUM(R411:R426)</f>
        <v>0</v>
      </c>
      <c r="S410" s="229"/>
      <c r="T410" s="231">
        <f>SUM(T411:T426)</f>
        <v>0.22775999999999999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32" t="s">
        <v>88</v>
      </c>
      <c r="AT410" s="233" t="s">
        <v>77</v>
      </c>
      <c r="AU410" s="233" t="s">
        <v>86</v>
      </c>
      <c r="AY410" s="232" t="s">
        <v>146</v>
      </c>
      <c r="BK410" s="234">
        <f>SUM(BK411:BK426)</f>
        <v>0</v>
      </c>
    </row>
    <row r="411" s="2" customFormat="1" ht="21.75" customHeight="1">
      <c r="A411" s="39"/>
      <c r="B411" s="40"/>
      <c r="C411" s="237" t="s">
        <v>1355</v>
      </c>
      <c r="D411" s="237" t="s">
        <v>149</v>
      </c>
      <c r="E411" s="238" t="s">
        <v>1356</v>
      </c>
      <c r="F411" s="239" t="s">
        <v>1357</v>
      </c>
      <c r="G411" s="240" t="s">
        <v>162</v>
      </c>
      <c r="H411" s="241">
        <v>69.019999999999996</v>
      </c>
      <c r="I411" s="242"/>
      <c r="J411" s="243">
        <f>ROUND(I411*H411,2)</f>
        <v>0</v>
      </c>
      <c r="K411" s="244"/>
      <c r="L411" s="45"/>
      <c r="M411" s="245" t="s">
        <v>1</v>
      </c>
      <c r="N411" s="246" t="s">
        <v>43</v>
      </c>
      <c r="O411" s="92"/>
      <c r="P411" s="247">
        <f>O411*H411</f>
        <v>0</v>
      </c>
      <c r="Q411" s="247">
        <v>0</v>
      </c>
      <c r="R411" s="247">
        <f>Q411*H411</f>
        <v>0</v>
      </c>
      <c r="S411" s="247">
        <v>0.0030000000000000001</v>
      </c>
      <c r="T411" s="248">
        <f>S411*H411</f>
        <v>0.20705999999999999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9" t="s">
        <v>229</v>
      </c>
      <c r="AT411" s="249" t="s">
        <v>149</v>
      </c>
      <c r="AU411" s="249" t="s">
        <v>88</v>
      </c>
      <c r="AY411" s="18" t="s">
        <v>146</v>
      </c>
      <c r="BE411" s="250">
        <f>IF(N411="základní",J411,0)</f>
        <v>0</v>
      </c>
      <c r="BF411" s="250">
        <f>IF(N411="snížená",J411,0)</f>
        <v>0</v>
      </c>
      <c r="BG411" s="250">
        <f>IF(N411="zákl. přenesená",J411,0)</f>
        <v>0</v>
      </c>
      <c r="BH411" s="250">
        <f>IF(N411="sníž. přenesená",J411,0)</f>
        <v>0</v>
      </c>
      <c r="BI411" s="250">
        <f>IF(N411="nulová",J411,0)</f>
        <v>0</v>
      </c>
      <c r="BJ411" s="18" t="s">
        <v>86</v>
      </c>
      <c r="BK411" s="250">
        <f>ROUND(I411*H411,2)</f>
        <v>0</v>
      </c>
      <c r="BL411" s="18" t="s">
        <v>229</v>
      </c>
      <c r="BM411" s="249" t="s">
        <v>1358</v>
      </c>
    </row>
    <row r="412" s="15" customFormat="1">
      <c r="A412" s="15"/>
      <c r="B412" s="274"/>
      <c r="C412" s="275"/>
      <c r="D412" s="253" t="s">
        <v>174</v>
      </c>
      <c r="E412" s="276" t="s">
        <v>1</v>
      </c>
      <c r="F412" s="277" t="s">
        <v>1074</v>
      </c>
      <c r="G412" s="275"/>
      <c r="H412" s="276" t="s">
        <v>1</v>
      </c>
      <c r="I412" s="278"/>
      <c r="J412" s="275"/>
      <c r="K412" s="275"/>
      <c r="L412" s="279"/>
      <c r="M412" s="280"/>
      <c r="N412" s="281"/>
      <c r="O412" s="281"/>
      <c r="P412" s="281"/>
      <c r="Q412" s="281"/>
      <c r="R412" s="281"/>
      <c r="S412" s="281"/>
      <c r="T412" s="282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83" t="s">
        <v>174</v>
      </c>
      <c r="AU412" s="283" t="s">
        <v>88</v>
      </c>
      <c r="AV412" s="15" t="s">
        <v>86</v>
      </c>
      <c r="AW412" s="15" t="s">
        <v>34</v>
      </c>
      <c r="AX412" s="15" t="s">
        <v>78</v>
      </c>
      <c r="AY412" s="283" t="s">
        <v>146</v>
      </c>
    </row>
    <row r="413" s="13" customFormat="1">
      <c r="A413" s="13"/>
      <c r="B413" s="251"/>
      <c r="C413" s="252"/>
      <c r="D413" s="253" t="s">
        <v>174</v>
      </c>
      <c r="E413" s="254" t="s">
        <v>1</v>
      </c>
      <c r="F413" s="255" t="s">
        <v>1118</v>
      </c>
      <c r="G413" s="252"/>
      <c r="H413" s="256">
        <v>23.100000000000001</v>
      </c>
      <c r="I413" s="257"/>
      <c r="J413" s="252"/>
      <c r="K413" s="252"/>
      <c r="L413" s="258"/>
      <c r="M413" s="259"/>
      <c r="N413" s="260"/>
      <c r="O413" s="260"/>
      <c r="P413" s="260"/>
      <c r="Q413" s="260"/>
      <c r="R413" s="260"/>
      <c r="S413" s="260"/>
      <c r="T413" s="26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2" t="s">
        <v>174</v>
      </c>
      <c r="AU413" s="262" t="s">
        <v>88</v>
      </c>
      <c r="AV413" s="13" t="s">
        <v>88</v>
      </c>
      <c r="AW413" s="13" t="s">
        <v>34</v>
      </c>
      <c r="AX413" s="13" t="s">
        <v>78</v>
      </c>
      <c r="AY413" s="262" t="s">
        <v>146</v>
      </c>
    </row>
    <row r="414" s="15" customFormat="1">
      <c r="A414" s="15"/>
      <c r="B414" s="274"/>
      <c r="C414" s="275"/>
      <c r="D414" s="253" t="s">
        <v>174</v>
      </c>
      <c r="E414" s="276" t="s">
        <v>1</v>
      </c>
      <c r="F414" s="277" t="s">
        <v>1076</v>
      </c>
      <c r="G414" s="275"/>
      <c r="H414" s="276" t="s">
        <v>1</v>
      </c>
      <c r="I414" s="278"/>
      <c r="J414" s="275"/>
      <c r="K414" s="275"/>
      <c r="L414" s="279"/>
      <c r="M414" s="280"/>
      <c r="N414" s="281"/>
      <c r="O414" s="281"/>
      <c r="P414" s="281"/>
      <c r="Q414" s="281"/>
      <c r="R414" s="281"/>
      <c r="S414" s="281"/>
      <c r="T414" s="282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83" t="s">
        <v>174</v>
      </c>
      <c r="AU414" s="283" t="s">
        <v>88</v>
      </c>
      <c r="AV414" s="15" t="s">
        <v>86</v>
      </c>
      <c r="AW414" s="15" t="s">
        <v>34</v>
      </c>
      <c r="AX414" s="15" t="s">
        <v>78</v>
      </c>
      <c r="AY414" s="283" t="s">
        <v>146</v>
      </c>
    </row>
    <row r="415" s="13" customFormat="1">
      <c r="A415" s="13"/>
      <c r="B415" s="251"/>
      <c r="C415" s="252"/>
      <c r="D415" s="253" t="s">
        <v>174</v>
      </c>
      <c r="E415" s="254" t="s">
        <v>1</v>
      </c>
      <c r="F415" s="255" t="s">
        <v>1119</v>
      </c>
      <c r="G415" s="252"/>
      <c r="H415" s="256">
        <v>13.529999999999999</v>
      </c>
      <c r="I415" s="257"/>
      <c r="J415" s="252"/>
      <c r="K415" s="252"/>
      <c r="L415" s="258"/>
      <c r="M415" s="259"/>
      <c r="N415" s="260"/>
      <c r="O415" s="260"/>
      <c r="P415" s="260"/>
      <c r="Q415" s="260"/>
      <c r="R415" s="260"/>
      <c r="S415" s="260"/>
      <c r="T415" s="26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62" t="s">
        <v>174</v>
      </c>
      <c r="AU415" s="262" t="s">
        <v>88</v>
      </c>
      <c r="AV415" s="13" t="s">
        <v>88</v>
      </c>
      <c r="AW415" s="13" t="s">
        <v>34</v>
      </c>
      <c r="AX415" s="13" t="s">
        <v>78</v>
      </c>
      <c r="AY415" s="262" t="s">
        <v>146</v>
      </c>
    </row>
    <row r="416" s="15" customFormat="1">
      <c r="A416" s="15"/>
      <c r="B416" s="274"/>
      <c r="C416" s="275"/>
      <c r="D416" s="253" t="s">
        <v>174</v>
      </c>
      <c r="E416" s="276" t="s">
        <v>1</v>
      </c>
      <c r="F416" s="277" t="s">
        <v>1078</v>
      </c>
      <c r="G416" s="275"/>
      <c r="H416" s="276" t="s">
        <v>1</v>
      </c>
      <c r="I416" s="278"/>
      <c r="J416" s="275"/>
      <c r="K416" s="275"/>
      <c r="L416" s="279"/>
      <c r="M416" s="280"/>
      <c r="N416" s="281"/>
      <c r="O416" s="281"/>
      <c r="P416" s="281"/>
      <c r="Q416" s="281"/>
      <c r="R416" s="281"/>
      <c r="S416" s="281"/>
      <c r="T416" s="282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83" t="s">
        <v>174</v>
      </c>
      <c r="AU416" s="283" t="s">
        <v>88</v>
      </c>
      <c r="AV416" s="15" t="s">
        <v>86</v>
      </c>
      <c r="AW416" s="15" t="s">
        <v>34</v>
      </c>
      <c r="AX416" s="15" t="s">
        <v>78</v>
      </c>
      <c r="AY416" s="283" t="s">
        <v>146</v>
      </c>
    </row>
    <row r="417" s="13" customFormat="1">
      <c r="A417" s="13"/>
      <c r="B417" s="251"/>
      <c r="C417" s="252"/>
      <c r="D417" s="253" t="s">
        <v>174</v>
      </c>
      <c r="E417" s="254" t="s">
        <v>1</v>
      </c>
      <c r="F417" s="255" t="s">
        <v>1120</v>
      </c>
      <c r="G417" s="252"/>
      <c r="H417" s="256">
        <v>14.76</v>
      </c>
      <c r="I417" s="257"/>
      <c r="J417" s="252"/>
      <c r="K417" s="252"/>
      <c r="L417" s="258"/>
      <c r="M417" s="259"/>
      <c r="N417" s="260"/>
      <c r="O417" s="260"/>
      <c r="P417" s="260"/>
      <c r="Q417" s="260"/>
      <c r="R417" s="260"/>
      <c r="S417" s="260"/>
      <c r="T417" s="26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2" t="s">
        <v>174</v>
      </c>
      <c r="AU417" s="262" t="s">
        <v>88</v>
      </c>
      <c r="AV417" s="13" t="s">
        <v>88</v>
      </c>
      <c r="AW417" s="13" t="s">
        <v>34</v>
      </c>
      <c r="AX417" s="13" t="s">
        <v>78</v>
      </c>
      <c r="AY417" s="262" t="s">
        <v>146</v>
      </c>
    </row>
    <row r="418" s="15" customFormat="1">
      <c r="A418" s="15"/>
      <c r="B418" s="274"/>
      <c r="C418" s="275"/>
      <c r="D418" s="253" t="s">
        <v>174</v>
      </c>
      <c r="E418" s="276" t="s">
        <v>1</v>
      </c>
      <c r="F418" s="277" t="s">
        <v>1080</v>
      </c>
      <c r="G418" s="275"/>
      <c r="H418" s="276" t="s">
        <v>1</v>
      </c>
      <c r="I418" s="278"/>
      <c r="J418" s="275"/>
      <c r="K418" s="275"/>
      <c r="L418" s="279"/>
      <c r="M418" s="280"/>
      <c r="N418" s="281"/>
      <c r="O418" s="281"/>
      <c r="P418" s="281"/>
      <c r="Q418" s="281"/>
      <c r="R418" s="281"/>
      <c r="S418" s="281"/>
      <c r="T418" s="282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83" t="s">
        <v>174</v>
      </c>
      <c r="AU418" s="283" t="s">
        <v>88</v>
      </c>
      <c r="AV418" s="15" t="s">
        <v>86</v>
      </c>
      <c r="AW418" s="15" t="s">
        <v>34</v>
      </c>
      <c r="AX418" s="15" t="s">
        <v>78</v>
      </c>
      <c r="AY418" s="283" t="s">
        <v>146</v>
      </c>
    </row>
    <row r="419" s="13" customFormat="1">
      <c r="A419" s="13"/>
      <c r="B419" s="251"/>
      <c r="C419" s="252"/>
      <c r="D419" s="253" t="s">
        <v>174</v>
      </c>
      <c r="E419" s="254" t="s">
        <v>1</v>
      </c>
      <c r="F419" s="255" t="s">
        <v>1121</v>
      </c>
      <c r="G419" s="252"/>
      <c r="H419" s="256">
        <v>17.629999999999999</v>
      </c>
      <c r="I419" s="257"/>
      <c r="J419" s="252"/>
      <c r="K419" s="252"/>
      <c r="L419" s="258"/>
      <c r="M419" s="259"/>
      <c r="N419" s="260"/>
      <c r="O419" s="260"/>
      <c r="P419" s="260"/>
      <c r="Q419" s="260"/>
      <c r="R419" s="260"/>
      <c r="S419" s="260"/>
      <c r="T419" s="26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2" t="s">
        <v>174</v>
      </c>
      <c r="AU419" s="262" t="s">
        <v>88</v>
      </c>
      <c r="AV419" s="13" t="s">
        <v>88</v>
      </c>
      <c r="AW419" s="13" t="s">
        <v>34</v>
      </c>
      <c r="AX419" s="13" t="s">
        <v>78</v>
      </c>
      <c r="AY419" s="262" t="s">
        <v>146</v>
      </c>
    </row>
    <row r="420" s="14" customFormat="1">
      <c r="A420" s="14"/>
      <c r="B420" s="263"/>
      <c r="C420" s="264"/>
      <c r="D420" s="253" t="s">
        <v>174</v>
      </c>
      <c r="E420" s="265" t="s">
        <v>1</v>
      </c>
      <c r="F420" s="266" t="s">
        <v>201</v>
      </c>
      <c r="G420" s="264"/>
      <c r="H420" s="267">
        <v>69.019999999999996</v>
      </c>
      <c r="I420" s="268"/>
      <c r="J420" s="264"/>
      <c r="K420" s="264"/>
      <c r="L420" s="269"/>
      <c r="M420" s="270"/>
      <c r="N420" s="271"/>
      <c r="O420" s="271"/>
      <c r="P420" s="271"/>
      <c r="Q420" s="271"/>
      <c r="R420" s="271"/>
      <c r="S420" s="271"/>
      <c r="T420" s="27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3" t="s">
        <v>174</v>
      </c>
      <c r="AU420" s="273" t="s">
        <v>88</v>
      </c>
      <c r="AV420" s="14" t="s">
        <v>153</v>
      </c>
      <c r="AW420" s="14" t="s">
        <v>34</v>
      </c>
      <c r="AX420" s="14" t="s">
        <v>86</v>
      </c>
      <c r="AY420" s="273" t="s">
        <v>146</v>
      </c>
    </row>
    <row r="421" s="2" customFormat="1" ht="16.5" customHeight="1">
      <c r="A421" s="39"/>
      <c r="B421" s="40"/>
      <c r="C421" s="237" t="s">
        <v>1359</v>
      </c>
      <c r="D421" s="237" t="s">
        <v>149</v>
      </c>
      <c r="E421" s="238" t="s">
        <v>1360</v>
      </c>
      <c r="F421" s="239" t="s">
        <v>1361</v>
      </c>
      <c r="G421" s="240" t="s">
        <v>162</v>
      </c>
      <c r="H421" s="241">
        <v>0.65000000000000002</v>
      </c>
      <c r="I421" s="242"/>
      <c r="J421" s="243">
        <f>ROUND(I421*H421,2)</f>
        <v>0</v>
      </c>
      <c r="K421" s="244"/>
      <c r="L421" s="45"/>
      <c r="M421" s="245" t="s">
        <v>1</v>
      </c>
      <c r="N421" s="246" t="s">
        <v>43</v>
      </c>
      <c r="O421" s="92"/>
      <c r="P421" s="247">
        <f>O421*H421</f>
        <v>0</v>
      </c>
      <c r="Q421" s="247">
        <v>0</v>
      </c>
      <c r="R421" s="247">
        <f>Q421*H421</f>
        <v>0</v>
      </c>
      <c r="S421" s="247">
        <v>0</v>
      </c>
      <c r="T421" s="248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9" t="s">
        <v>229</v>
      </c>
      <c r="AT421" s="249" t="s">
        <v>149</v>
      </c>
      <c r="AU421" s="249" t="s">
        <v>88</v>
      </c>
      <c r="AY421" s="18" t="s">
        <v>146</v>
      </c>
      <c r="BE421" s="250">
        <f>IF(N421="základní",J421,0)</f>
        <v>0</v>
      </c>
      <c r="BF421" s="250">
        <f>IF(N421="snížená",J421,0)</f>
        <v>0</v>
      </c>
      <c r="BG421" s="250">
        <f>IF(N421="zákl. přenesená",J421,0)</f>
        <v>0</v>
      </c>
      <c r="BH421" s="250">
        <f>IF(N421="sníž. přenesená",J421,0)</f>
        <v>0</v>
      </c>
      <c r="BI421" s="250">
        <f>IF(N421="nulová",J421,0)</f>
        <v>0</v>
      </c>
      <c r="BJ421" s="18" t="s">
        <v>86</v>
      </c>
      <c r="BK421" s="250">
        <f>ROUND(I421*H421,2)</f>
        <v>0</v>
      </c>
      <c r="BL421" s="18" t="s">
        <v>229</v>
      </c>
      <c r="BM421" s="249" t="s">
        <v>1362</v>
      </c>
    </row>
    <row r="422" s="13" customFormat="1">
      <c r="A422" s="13"/>
      <c r="B422" s="251"/>
      <c r="C422" s="252"/>
      <c r="D422" s="253" t="s">
        <v>174</v>
      </c>
      <c r="E422" s="254" t="s">
        <v>1</v>
      </c>
      <c r="F422" s="255" t="s">
        <v>1363</v>
      </c>
      <c r="G422" s="252"/>
      <c r="H422" s="256">
        <v>0.65000000000000002</v>
      </c>
      <c r="I422" s="257"/>
      <c r="J422" s="252"/>
      <c r="K422" s="252"/>
      <c r="L422" s="258"/>
      <c r="M422" s="259"/>
      <c r="N422" s="260"/>
      <c r="O422" s="260"/>
      <c r="P422" s="260"/>
      <c r="Q422" s="260"/>
      <c r="R422" s="260"/>
      <c r="S422" s="260"/>
      <c r="T422" s="26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2" t="s">
        <v>174</v>
      </c>
      <c r="AU422" s="262" t="s">
        <v>88</v>
      </c>
      <c r="AV422" s="13" t="s">
        <v>88</v>
      </c>
      <c r="AW422" s="13" t="s">
        <v>34</v>
      </c>
      <c r="AX422" s="13" t="s">
        <v>86</v>
      </c>
      <c r="AY422" s="262" t="s">
        <v>146</v>
      </c>
    </row>
    <row r="423" s="2" customFormat="1" ht="21.75" customHeight="1">
      <c r="A423" s="39"/>
      <c r="B423" s="40"/>
      <c r="C423" s="295" t="s">
        <v>1364</v>
      </c>
      <c r="D423" s="295" t="s">
        <v>270</v>
      </c>
      <c r="E423" s="296" t="s">
        <v>1365</v>
      </c>
      <c r="F423" s="297" t="s">
        <v>1366</v>
      </c>
      <c r="G423" s="298" t="s">
        <v>162</v>
      </c>
      <c r="H423" s="299">
        <v>0.65000000000000002</v>
      </c>
      <c r="I423" s="300"/>
      <c r="J423" s="301">
        <f>ROUND(I423*H423,2)</f>
        <v>0</v>
      </c>
      <c r="K423" s="302"/>
      <c r="L423" s="303"/>
      <c r="M423" s="304" t="s">
        <v>1</v>
      </c>
      <c r="N423" s="305" t="s">
        <v>43</v>
      </c>
      <c r="O423" s="92"/>
      <c r="P423" s="247">
        <f>O423*H423</f>
        <v>0</v>
      </c>
      <c r="Q423" s="247">
        <v>0</v>
      </c>
      <c r="R423" s="247">
        <f>Q423*H423</f>
        <v>0</v>
      </c>
      <c r="S423" s="247">
        <v>0</v>
      </c>
      <c r="T423" s="248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9" t="s">
        <v>315</v>
      </c>
      <c r="AT423" s="249" t="s">
        <v>270</v>
      </c>
      <c r="AU423" s="249" t="s">
        <v>88</v>
      </c>
      <c r="AY423" s="18" t="s">
        <v>146</v>
      </c>
      <c r="BE423" s="250">
        <f>IF(N423="základní",J423,0)</f>
        <v>0</v>
      </c>
      <c r="BF423" s="250">
        <f>IF(N423="snížená",J423,0)</f>
        <v>0</v>
      </c>
      <c r="BG423" s="250">
        <f>IF(N423="zákl. přenesená",J423,0)</f>
        <v>0</v>
      </c>
      <c r="BH423" s="250">
        <f>IF(N423="sníž. přenesená",J423,0)</f>
        <v>0</v>
      </c>
      <c r="BI423" s="250">
        <f>IF(N423="nulová",J423,0)</f>
        <v>0</v>
      </c>
      <c r="BJ423" s="18" t="s">
        <v>86</v>
      </c>
      <c r="BK423" s="250">
        <f>ROUND(I423*H423,2)</f>
        <v>0</v>
      </c>
      <c r="BL423" s="18" t="s">
        <v>229</v>
      </c>
      <c r="BM423" s="249" t="s">
        <v>1367</v>
      </c>
    </row>
    <row r="424" s="2" customFormat="1" ht="16.5" customHeight="1">
      <c r="A424" s="39"/>
      <c r="B424" s="40"/>
      <c r="C424" s="295" t="s">
        <v>1368</v>
      </c>
      <c r="D424" s="295" t="s">
        <v>270</v>
      </c>
      <c r="E424" s="296" t="s">
        <v>1369</v>
      </c>
      <c r="F424" s="297" t="s">
        <v>1370</v>
      </c>
      <c r="G424" s="298" t="s">
        <v>197</v>
      </c>
      <c r="H424" s="299">
        <v>3.6000000000000001</v>
      </c>
      <c r="I424" s="300"/>
      <c r="J424" s="301">
        <f>ROUND(I424*H424,2)</f>
        <v>0</v>
      </c>
      <c r="K424" s="302"/>
      <c r="L424" s="303"/>
      <c r="M424" s="304" t="s">
        <v>1</v>
      </c>
      <c r="N424" s="305" t="s">
        <v>43</v>
      </c>
      <c r="O424" s="92"/>
      <c r="P424" s="247">
        <f>O424*H424</f>
        <v>0</v>
      </c>
      <c r="Q424" s="247">
        <v>0</v>
      </c>
      <c r="R424" s="247">
        <f>Q424*H424</f>
        <v>0</v>
      </c>
      <c r="S424" s="247">
        <v>0</v>
      </c>
      <c r="T424" s="248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9" t="s">
        <v>315</v>
      </c>
      <c r="AT424" s="249" t="s">
        <v>270</v>
      </c>
      <c r="AU424" s="249" t="s">
        <v>88</v>
      </c>
      <c r="AY424" s="18" t="s">
        <v>146</v>
      </c>
      <c r="BE424" s="250">
        <f>IF(N424="základní",J424,0)</f>
        <v>0</v>
      </c>
      <c r="BF424" s="250">
        <f>IF(N424="snížená",J424,0)</f>
        <v>0</v>
      </c>
      <c r="BG424" s="250">
        <f>IF(N424="zákl. přenesená",J424,0)</f>
        <v>0</v>
      </c>
      <c r="BH424" s="250">
        <f>IF(N424="sníž. přenesená",J424,0)</f>
        <v>0</v>
      </c>
      <c r="BI424" s="250">
        <f>IF(N424="nulová",J424,0)</f>
        <v>0</v>
      </c>
      <c r="BJ424" s="18" t="s">
        <v>86</v>
      </c>
      <c r="BK424" s="250">
        <f>ROUND(I424*H424,2)</f>
        <v>0</v>
      </c>
      <c r="BL424" s="18" t="s">
        <v>229</v>
      </c>
      <c r="BM424" s="249" t="s">
        <v>1371</v>
      </c>
    </row>
    <row r="425" s="2" customFormat="1" ht="16.5" customHeight="1">
      <c r="A425" s="39"/>
      <c r="B425" s="40"/>
      <c r="C425" s="237" t="s">
        <v>1372</v>
      </c>
      <c r="D425" s="237" t="s">
        <v>149</v>
      </c>
      <c r="E425" s="238" t="s">
        <v>1373</v>
      </c>
      <c r="F425" s="239" t="s">
        <v>988</v>
      </c>
      <c r="G425" s="240" t="s">
        <v>197</v>
      </c>
      <c r="H425" s="241">
        <v>69</v>
      </c>
      <c r="I425" s="242"/>
      <c r="J425" s="243">
        <f>ROUND(I425*H425,2)</f>
        <v>0</v>
      </c>
      <c r="K425" s="244"/>
      <c r="L425" s="45"/>
      <c r="M425" s="245" t="s">
        <v>1</v>
      </c>
      <c r="N425" s="246" t="s">
        <v>43</v>
      </c>
      <c r="O425" s="92"/>
      <c r="P425" s="247">
        <f>O425*H425</f>
        <v>0</v>
      </c>
      <c r="Q425" s="247">
        <v>0</v>
      </c>
      <c r="R425" s="247">
        <f>Q425*H425</f>
        <v>0</v>
      </c>
      <c r="S425" s="247">
        <v>0.00029999999999999997</v>
      </c>
      <c r="T425" s="248">
        <f>S425*H425</f>
        <v>0.0207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9" t="s">
        <v>229</v>
      </c>
      <c r="AT425" s="249" t="s">
        <v>149</v>
      </c>
      <c r="AU425" s="249" t="s">
        <v>88</v>
      </c>
      <c r="AY425" s="18" t="s">
        <v>146</v>
      </c>
      <c r="BE425" s="250">
        <f>IF(N425="základní",J425,0)</f>
        <v>0</v>
      </c>
      <c r="BF425" s="250">
        <f>IF(N425="snížená",J425,0)</f>
        <v>0</v>
      </c>
      <c r="BG425" s="250">
        <f>IF(N425="zákl. přenesená",J425,0)</f>
        <v>0</v>
      </c>
      <c r="BH425" s="250">
        <f>IF(N425="sníž. přenesená",J425,0)</f>
        <v>0</v>
      </c>
      <c r="BI425" s="250">
        <f>IF(N425="nulová",J425,0)</f>
        <v>0</v>
      </c>
      <c r="BJ425" s="18" t="s">
        <v>86</v>
      </c>
      <c r="BK425" s="250">
        <f>ROUND(I425*H425,2)</f>
        <v>0</v>
      </c>
      <c r="BL425" s="18" t="s">
        <v>229</v>
      </c>
      <c r="BM425" s="249" t="s">
        <v>1374</v>
      </c>
    </row>
    <row r="426" s="2" customFormat="1" ht="21.75" customHeight="1">
      <c r="A426" s="39"/>
      <c r="B426" s="40"/>
      <c r="C426" s="237" t="s">
        <v>1375</v>
      </c>
      <c r="D426" s="237" t="s">
        <v>149</v>
      </c>
      <c r="E426" s="238" t="s">
        <v>993</v>
      </c>
      <c r="F426" s="239" t="s">
        <v>994</v>
      </c>
      <c r="G426" s="240" t="s">
        <v>439</v>
      </c>
      <c r="H426" s="306"/>
      <c r="I426" s="242"/>
      <c r="J426" s="243">
        <f>ROUND(I426*H426,2)</f>
        <v>0</v>
      </c>
      <c r="K426" s="244"/>
      <c r="L426" s="45"/>
      <c r="M426" s="245" t="s">
        <v>1</v>
      </c>
      <c r="N426" s="246" t="s">
        <v>43</v>
      </c>
      <c r="O426" s="92"/>
      <c r="P426" s="247">
        <f>O426*H426</f>
        <v>0</v>
      </c>
      <c r="Q426" s="247">
        <v>0</v>
      </c>
      <c r="R426" s="247">
        <f>Q426*H426</f>
        <v>0</v>
      </c>
      <c r="S426" s="247">
        <v>0</v>
      </c>
      <c r="T426" s="248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9" t="s">
        <v>229</v>
      </c>
      <c r="AT426" s="249" t="s">
        <v>149</v>
      </c>
      <c r="AU426" s="249" t="s">
        <v>88</v>
      </c>
      <c r="AY426" s="18" t="s">
        <v>146</v>
      </c>
      <c r="BE426" s="250">
        <f>IF(N426="základní",J426,0)</f>
        <v>0</v>
      </c>
      <c r="BF426" s="250">
        <f>IF(N426="snížená",J426,0)</f>
        <v>0</v>
      </c>
      <c r="BG426" s="250">
        <f>IF(N426="zákl. přenesená",J426,0)</f>
        <v>0</v>
      </c>
      <c r="BH426" s="250">
        <f>IF(N426="sníž. přenesená",J426,0)</f>
        <v>0</v>
      </c>
      <c r="BI426" s="250">
        <f>IF(N426="nulová",J426,0)</f>
        <v>0</v>
      </c>
      <c r="BJ426" s="18" t="s">
        <v>86</v>
      </c>
      <c r="BK426" s="250">
        <f>ROUND(I426*H426,2)</f>
        <v>0</v>
      </c>
      <c r="BL426" s="18" t="s">
        <v>229</v>
      </c>
      <c r="BM426" s="249" t="s">
        <v>1376</v>
      </c>
    </row>
    <row r="427" s="12" customFormat="1" ht="22.8" customHeight="1">
      <c r="A427" s="12"/>
      <c r="B427" s="221"/>
      <c r="C427" s="222"/>
      <c r="D427" s="223" t="s">
        <v>77</v>
      </c>
      <c r="E427" s="235" t="s">
        <v>1377</v>
      </c>
      <c r="F427" s="235" t="s">
        <v>1378</v>
      </c>
      <c r="G427" s="222"/>
      <c r="H427" s="222"/>
      <c r="I427" s="225"/>
      <c r="J427" s="236">
        <f>BK427</f>
        <v>0</v>
      </c>
      <c r="K427" s="222"/>
      <c r="L427" s="227"/>
      <c r="M427" s="228"/>
      <c r="N427" s="229"/>
      <c r="O427" s="229"/>
      <c r="P427" s="230">
        <f>SUM(P428:P449)</f>
        <v>0</v>
      </c>
      <c r="Q427" s="229"/>
      <c r="R427" s="230">
        <f>SUM(R428:R449)</f>
        <v>0.61306000000000005</v>
      </c>
      <c r="S427" s="229"/>
      <c r="T427" s="231">
        <f>SUM(T428:T449)</f>
        <v>1.1638200000000001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32" t="s">
        <v>88</v>
      </c>
      <c r="AT427" s="233" t="s">
        <v>77</v>
      </c>
      <c r="AU427" s="233" t="s">
        <v>86</v>
      </c>
      <c r="AY427" s="232" t="s">
        <v>146</v>
      </c>
      <c r="BK427" s="234">
        <f>SUM(BK428:BK449)</f>
        <v>0</v>
      </c>
    </row>
    <row r="428" s="2" customFormat="1" ht="16.5" customHeight="1">
      <c r="A428" s="39"/>
      <c r="B428" s="40"/>
      <c r="C428" s="237" t="s">
        <v>1379</v>
      </c>
      <c r="D428" s="237" t="s">
        <v>149</v>
      </c>
      <c r="E428" s="238" t="s">
        <v>1380</v>
      </c>
      <c r="F428" s="239" t="s">
        <v>1381</v>
      </c>
      <c r="G428" s="240" t="s">
        <v>162</v>
      </c>
      <c r="H428" s="241">
        <v>29</v>
      </c>
      <c r="I428" s="242"/>
      <c r="J428" s="243">
        <f>ROUND(I428*H428,2)</f>
        <v>0</v>
      </c>
      <c r="K428" s="244"/>
      <c r="L428" s="45"/>
      <c r="M428" s="245" t="s">
        <v>1</v>
      </c>
      <c r="N428" s="246" t="s">
        <v>43</v>
      </c>
      <c r="O428" s="92"/>
      <c r="P428" s="247">
        <f>O428*H428</f>
        <v>0</v>
      </c>
      <c r="Q428" s="247">
        <v>0.00029999999999999997</v>
      </c>
      <c r="R428" s="247">
        <f>Q428*H428</f>
        <v>0.0086999999999999994</v>
      </c>
      <c r="S428" s="247">
        <v>0</v>
      </c>
      <c r="T428" s="248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9" t="s">
        <v>229</v>
      </c>
      <c r="AT428" s="249" t="s">
        <v>149</v>
      </c>
      <c r="AU428" s="249" t="s">
        <v>88</v>
      </c>
      <c r="AY428" s="18" t="s">
        <v>146</v>
      </c>
      <c r="BE428" s="250">
        <f>IF(N428="základní",J428,0)</f>
        <v>0</v>
      </c>
      <c r="BF428" s="250">
        <f>IF(N428="snížená",J428,0)</f>
        <v>0</v>
      </c>
      <c r="BG428" s="250">
        <f>IF(N428="zákl. přenesená",J428,0)</f>
        <v>0</v>
      </c>
      <c r="BH428" s="250">
        <f>IF(N428="sníž. přenesená",J428,0)</f>
        <v>0</v>
      </c>
      <c r="BI428" s="250">
        <f>IF(N428="nulová",J428,0)</f>
        <v>0</v>
      </c>
      <c r="BJ428" s="18" t="s">
        <v>86</v>
      </c>
      <c r="BK428" s="250">
        <f>ROUND(I428*H428,2)</f>
        <v>0</v>
      </c>
      <c r="BL428" s="18" t="s">
        <v>229</v>
      </c>
      <c r="BM428" s="249" t="s">
        <v>1382</v>
      </c>
    </row>
    <row r="429" s="2" customFormat="1" ht="21.75" customHeight="1">
      <c r="A429" s="39"/>
      <c r="B429" s="40"/>
      <c r="C429" s="237" t="s">
        <v>1383</v>
      </c>
      <c r="D429" s="237" t="s">
        <v>149</v>
      </c>
      <c r="E429" s="238" t="s">
        <v>1384</v>
      </c>
      <c r="F429" s="239" t="s">
        <v>1385</v>
      </c>
      <c r="G429" s="240" t="s">
        <v>162</v>
      </c>
      <c r="H429" s="241">
        <v>14.279999999999999</v>
      </c>
      <c r="I429" s="242"/>
      <c r="J429" s="243">
        <f>ROUND(I429*H429,2)</f>
        <v>0</v>
      </c>
      <c r="K429" s="244"/>
      <c r="L429" s="45"/>
      <c r="M429" s="245" t="s">
        <v>1</v>
      </c>
      <c r="N429" s="246" t="s">
        <v>43</v>
      </c>
      <c r="O429" s="92"/>
      <c r="P429" s="247">
        <f>O429*H429</f>
        <v>0</v>
      </c>
      <c r="Q429" s="247">
        <v>0</v>
      </c>
      <c r="R429" s="247">
        <f>Q429*H429</f>
        <v>0</v>
      </c>
      <c r="S429" s="247">
        <v>0.081500000000000003</v>
      </c>
      <c r="T429" s="248">
        <f>S429*H429</f>
        <v>1.1638200000000001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9" t="s">
        <v>229</v>
      </c>
      <c r="AT429" s="249" t="s">
        <v>149</v>
      </c>
      <c r="AU429" s="249" t="s">
        <v>88</v>
      </c>
      <c r="AY429" s="18" t="s">
        <v>146</v>
      </c>
      <c r="BE429" s="250">
        <f>IF(N429="základní",J429,0)</f>
        <v>0</v>
      </c>
      <c r="BF429" s="250">
        <f>IF(N429="snížená",J429,0)</f>
        <v>0</v>
      </c>
      <c r="BG429" s="250">
        <f>IF(N429="zákl. přenesená",J429,0)</f>
        <v>0</v>
      </c>
      <c r="BH429" s="250">
        <f>IF(N429="sníž. přenesená",J429,0)</f>
        <v>0</v>
      </c>
      <c r="BI429" s="250">
        <f>IF(N429="nulová",J429,0)</f>
        <v>0</v>
      </c>
      <c r="BJ429" s="18" t="s">
        <v>86</v>
      </c>
      <c r="BK429" s="250">
        <f>ROUND(I429*H429,2)</f>
        <v>0</v>
      </c>
      <c r="BL429" s="18" t="s">
        <v>229</v>
      </c>
      <c r="BM429" s="249" t="s">
        <v>1386</v>
      </c>
    </row>
    <row r="430" s="15" customFormat="1">
      <c r="A430" s="15"/>
      <c r="B430" s="274"/>
      <c r="C430" s="275"/>
      <c r="D430" s="253" t="s">
        <v>174</v>
      </c>
      <c r="E430" s="276" t="s">
        <v>1</v>
      </c>
      <c r="F430" s="277" t="s">
        <v>1387</v>
      </c>
      <c r="G430" s="275"/>
      <c r="H430" s="276" t="s">
        <v>1</v>
      </c>
      <c r="I430" s="278"/>
      <c r="J430" s="275"/>
      <c r="K430" s="275"/>
      <c r="L430" s="279"/>
      <c r="M430" s="280"/>
      <c r="N430" s="281"/>
      <c r="O430" s="281"/>
      <c r="P430" s="281"/>
      <c r="Q430" s="281"/>
      <c r="R430" s="281"/>
      <c r="S430" s="281"/>
      <c r="T430" s="282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83" t="s">
        <v>174</v>
      </c>
      <c r="AU430" s="283" t="s">
        <v>88</v>
      </c>
      <c r="AV430" s="15" t="s">
        <v>86</v>
      </c>
      <c r="AW430" s="15" t="s">
        <v>34</v>
      </c>
      <c r="AX430" s="15" t="s">
        <v>78</v>
      </c>
      <c r="AY430" s="283" t="s">
        <v>146</v>
      </c>
    </row>
    <row r="431" s="13" customFormat="1">
      <c r="A431" s="13"/>
      <c r="B431" s="251"/>
      <c r="C431" s="252"/>
      <c r="D431" s="253" t="s">
        <v>174</v>
      </c>
      <c r="E431" s="254" t="s">
        <v>1</v>
      </c>
      <c r="F431" s="255" t="s">
        <v>1388</v>
      </c>
      <c r="G431" s="252"/>
      <c r="H431" s="256">
        <v>2.52</v>
      </c>
      <c r="I431" s="257"/>
      <c r="J431" s="252"/>
      <c r="K431" s="252"/>
      <c r="L431" s="258"/>
      <c r="M431" s="259"/>
      <c r="N431" s="260"/>
      <c r="O431" s="260"/>
      <c r="P431" s="260"/>
      <c r="Q431" s="260"/>
      <c r="R431" s="260"/>
      <c r="S431" s="260"/>
      <c r="T431" s="26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2" t="s">
        <v>174</v>
      </c>
      <c r="AU431" s="262" t="s">
        <v>88</v>
      </c>
      <c r="AV431" s="13" t="s">
        <v>88</v>
      </c>
      <c r="AW431" s="13" t="s">
        <v>34</v>
      </c>
      <c r="AX431" s="13" t="s">
        <v>78</v>
      </c>
      <c r="AY431" s="262" t="s">
        <v>146</v>
      </c>
    </row>
    <row r="432" s="15" customFormat="1">
      <c r="A432" s="15"/>
      <c r="B432" s="274"/>
      <c r="C432" s="275"/>
      <c r="D432" s="253" t="s">
        <v>174</v>
      </c>
      <c r="E432" s="276" t="s">
        <v>1</v>
      </c>
      <c r="F432" s="277" t="s">
        <v>1389</v>
      </c>
      <c r="G432" s="275"/>
      <c r="H432" s="276" t="s">
        <v>1</v>
      </c>
      <c r="I432" s="278"/>
      <c r="J432" s="275"/>
      <c r="K432" s="275"/>
      <c r="L432" s="279"/>
      <c r="M432" s="280"/>
      <c r="N432" s="281"/>
      <c r="O432" s="281"/>
      <c r="P432" s="281"/>
      <c r="Q432" s="281"/>
      <c r="R432" s="281"/>
      <c r="S432" s="281"/>
      <c r="T432" s="282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83" t="s">
        <v>174</v>
      </c>
      <c r="AU432" s="283" t="s">
        <v>88</v>
      </c>
      <c r="AV432" s="15" t="s">
        <v>86</v>
      </c>
      <c r="AW432" s="15" t="s">
        <v>34</v>
      </c>
      <c r="AX432" s="15" t="s">
        <v>78</v>
      </c>
      <c r="AY432" s="283" t="s">
        <v>146</v>
      </c>
    </row>
    <row r="433" s="13" customFormat="1">
      <c r="A433" s="13"/>
      <c r="B433" s="251"/>
      <c r="C433" s="252"/>
      <c r="D433" s="253" t="s">
        <v>174</v>
      </c>
      <c r="E433" s="254" t="s">
        <v>1</v>
      </c>
      <c r="F433" s="255" t="s">
        <v>1171</v>
      </c>
      <c r="G433" s="252"/>
      <c r="H433" s="256">
        <v>6</v>
      </c>
      <c r="I433" s="257"/>
      <c r="J433" s="252"/>
      <c r="K433" s="252"/>
      <c r="L433" s="258"/>
      <c r="M433" s="259"/>
      <c r="N433" s="260"/>
      <c r="O433" s="260"/>
      <c r="P433" s="260"/>
      <c r="Q433" s="260"/>
      <c r="R433" s="260"/>
      <c r="S433" s="260"/>
      <c r="T433" s="26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2" t="s">
        <v>174</v>
      </c>
      <c r="AU433" s="262" t="s">
        <v>88</v>
      </c>
      <c r="AV433" s="13" t="s">
        <v>88</v>
      </c>
      <c r="AW433" s="13" t="s">
        <v>34</v>
      </c>
      <c r="AX433" s="13" t="s">
        <v>78</v>
      </c>
      <c r="AY433" s="262" t="s">
        <v>146</v>
      </c>
    </row>
    <row r="434" s="13" customFormat="1">
      <c r="A434" s="13"/>
      <c r="B434" s="251"/>
      <c r="C434" s="252"/>
      <c r="D434" s="253" t="s">
        <v>174</v>
      </c>
      <c r="E434" s="254" t="s">
        <v>1</v>
      </c>
      <c r="F434" s="255" t="s">
        <v>1390</v>
      </c>
      <c r="G434" s="252"/>
      <c r="H434" s="256">
        <v>2.3999999999999999</v>
      </c>
      <c r="I434" s="257"/>
      <c r="J434" s="252"/>
      <c r="K434" s="252"/>
      <c r="L434" s="258"/>
      <c r="M434" s="259"/>
      <c r="N434" s="260"/>
      <c r="O434" s="260"/>
      <c r="P434" s="260"/>
      <c r="Q434" s="260"/>
      <c r="R434" s="260"/>
      <c r="S434" s="260"/>
      <c r="T434" s="26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2" t="s">
        <v>174</v>
      </c>
      <c r="AU434" s="262" t="s">
        <v>88</v>
      </c>
      <c r="AV434" s="13" t="s">
        <v>88</v>
      </c>
      <c r="AW434" s="13" t="s">
        <v>34</v>
      </c>
      <c r="AX434" s="13" t="s">
        <v>78</v>
      </c>
      <c r="AY434" s="262" t="s">
        <v>146</v>
      </c>
    </row>
    <row r="435" s="13" customFormat="1">
      <c r="A435" s="13"/>
      <c r="B435" s="251"/>
      <c r="C435" s="252"/>
      <c r="D435" s="253" t="s">
        <v>174</v>
      </c>
      <c r="E435" s="254" t="s">
        <v>1</v>
      </c>
      <c r="F435" s="255" t="s">
        <v>1391</v>
      </c>
      <c r="G435" s="252"/>
      <c r="H435" s="256">
        <v>1.9199999999999999</v>
      </c>
      <c r="I435" s="257"/>
      <c r="J435" s="252"/>
      <c r="K435" s="252"/>
      <c r="L435" s="258"/>
      <c r="M435" s="259"/>
      <c r="N435" s="260"/>
      <c r="O435" s="260"/>
      <c r="P435" s="260"/>
      <c r="Q435" s="260"/>
      <c r="R435" s="260"/>
      <c r="S435" s="260"/>
      <c r="T435" s="26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62" t="s">
        <v>174</v>
      </c>
      <c r="AU435" s="262" t="s">
        <v>88</v>
      </c>
      <c r="AV435" s="13" t="s">
        <v>88</v>
      </c>
      <c r="AW435" s="13" t="s">
        <v>34</v>
      </c>
      <c r="AX435" s="13" t="s">
        <v>78</v>
      </c>
      <c r="AY435" s="262" t="s">
        <v>146</v>
      </c>
    </row>
    <row r="436" s="13" customFormat="1">
      <c r="A436" s="13"/>
      <c r="B436" s="251"/>
      <c r="C436" s="252"/>
      <c r="D436" s="253" t="s">
        <v>174</v>
      </c>
      <c r="E436" s="254" t="s">
        <v>1</v>
      </c>
      <c r="F436" s="255" t="s">
        <v>1392</v>
      </c>
      <c r="G436" s="252"/>
      <c r="H436" s="256">
        <v>1.44</v>
      </c>
      <c r="I436" s="257"/>
      <c r="J436" s="252"/>
      <c r="K436" s="252"/>
      <c r="L436" s="258"/>
      <c r="M436" s="259"/>
      <c r="N436" s="260"/>
      <c r="O436" s="260"/>
      <c r="P436" s="260"/>
      <c r="Q436" s="260"/>
      <c r="R436" s="260"/>
      <c r="S436" s="260"/>
      <c r="T436" s="26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62" t="s">
        <v>174</v>
      </c>
      <c r="AU436" s="262" t="s">
        <v>88</v>
      </c>
      <c r="AV436" s="13" t="s">
        <v>88</v>
      </c>
      <c r="AW436" s="13" t="s">
        <v>34</v>
      </c>
      <c r="AX436" s="13" t="s">
        <v>78</v>
      </c>
      <c r="AY436" s="262" t="s">
        <v>146</v>
      </c>
    </row>
    <row r="437" s="14" customFormat="1">
      <c r="A437" s="14"/>
      <c r="B437" s="263"/>
      <c r="C437" s="264"/>
      <c r="D437" s="253" t="s">
        <v>174</v>
      </c>
      <c r="E437" s="265" t="s">
        <v>1</v>
      </c>
      <c r="F437" s="266" t="s">
        <v>201</v>
      </c>
      <c r="G437" s="264"/>
      <c r="H437" s="267">
        <v>14.279999999999999</v>
      </c>
      <c r="I437" s="268"/>
      <c r="J437" s="264"/>
      <c r="K437" s="264"/>
      <c r="L437" s="269"/>
      <c r="M437" s="270"/>
      <c r="N437" s="271"/>
      <c r="O437" s="271"/>
      <c r="P437" s="271"/>
      <c r="Q437" s="271"/>
      <c r="R437" s="271"/>
      <c r="S437" s="271"/>
      <c r="T437" s="27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73" t="s">
        <v>174</v>
      </c>
      <c r="AU437" s="273" t="s">
        <v>88</v>
      </c>
      <c r="AV437" s="14" t="s">
        <v>153</v>
      </c>
      <c r="AW437" s="14" t="s">
        <v>34</v>
      </c>
      <c r="AX437" s="14" t="s">
        <v>86</v>
      </c>
      <c r="AY437" s="273" t="s">
        <v>146</v>
      </c>
    </row>
    <row r="438" s="2" customFormat="1" ht="21.75" customHeight="1">
      <c r="A438" s="39"/>
      <c r="B438" s="40"/>
      <c r="C438" s="237" t="s">
        <v>1393</v>
      </c>
      <c r="D438" s="237" t="s">
        <v>149</v>
      </c>
      <c r="E438" s="238" t="s">
        <v>1394</v>
      </c>
      <c r="F438" s="239" t="s">
        <v>1395</v>
      </c>
      <c r="G438" s="240" t="s">
        <v>162</v>
      </c>
      <c r="H438" s="241">
        <v>29</v>
      </c>
      <c r="I438" s="242"/>
      <c r="J438" s="243">
        <f>ROUND(I438*H438,2)</f>
        <v>0</v>
      </c>
      <c r="K438" s="244"/>
      <c r="L438" s="45"/>
      <c r="M438" s="245" t="s">
        <v>1</v>
      </c>
      <c r="N438" s="246" t="s">
        <v>43</v>
      </c>
      <c r="O438" s="92"/>
      <c r="P438" s="247">
        <f>O438*H438</f>
        <v>0</v>
      </c>
      <c r="Q438" s="247">
        <v>0.0060499999999999998</v>
      </c>
      <c r="R438" s="247">
        <f>Q438*H438</f>
        <v>0.17545</v>
      </c>
      <c r="S438" s="247">
        <v>0</v>
      </c>
      <c r="T438" s="248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9" t="s">
        <v>229</v>
      </c>
      <c r="AT438" s="249" t="s">
        <v>149</v>
      </c>
      <c r="AU438" s="249" t="s">
        <v>88</v>
      </c>
      <c r="AY438" s="18" t="s">
        <v>146</v>
      </c>
      <c r="BE438" s="250">
        <f>IF(N438="základní",J438,0)</f>
        <v>0</v>
      </c>
      <c r="BF438" s="250">
        <f>IF(N438="snížená",J438,0)</f>
        <v>0</v>
      </c>
      <c r="BG438" s="250">
        <f>IF(N438="zákl. přenesená",J438,0)</f>
        <v>0</v>
      </c>
      <c r="BH438" s="250">
        <f>IF(N438="sníž. přenesená",J438,0)</f>
        <v>0</v>
      </c>
      <c r="BI438" s="250">
        <f>IF(N438="nulová",J438,0)</f>
        <v>0</v>
      </c>
      <c r="BJ438" s="18" t="s">
        <v>86</v>
      </c>
      <c r="BK438" s="250">
        <f>ROUND(I438*H438,2)</f>
        <v>0</v>
      </c>
      <c r="BL438" s="18" t="s">
        <v>229</v>
      </c>
      <c r="BM438" s="249" t="s">
        <v>1396</v>
      </c>
    </row>
    <row r="439" s="15" customFormat="1">
      <c r="A439" s="15"/>
      <c r="B439" s="274"/>
      <c r="C439" s="275"/>
      <c r="D439" s="253" t="s">
        <v>174</v>
      </c>
      <c r="E439" s="276" t="s">
        <v>1</v>
      </c>
      <c r="F439" s="277" t="s">
        <v>1387</v>
      </c>
      <c r="G439" s="275"/>
      <c r="H439" s="276" t="s">
        <v>1</v>
      </c>
      <c r="I439" s="278"/>
      <c r="J439" s="275"/>
      <c r="K439" s="275"/>
      <c r="L439" s="279"/>
      <c r="M439" s="280"/>
      <c r="N439" s="281"/>
      <c r="O439" s="281"/>
      <c r="P439" s="281"/>
      <c r="Q439" s="281"/>
      <c r="R439" s="281"/>
      <c r="S439" s="281"/>
      <c r="T439" s="282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83" t="s">
        <v>174</v>
      </c>
      <c r="AU439" s="283" t="s">
        <v>88</v>
      </c>
      <c r="AV439" s="15" t="s">
        <v>86</v>
      </c>
      <c r="AW439" s="15" t="s">
        <v>34</v>
      </c>
      <c r="AX439" s="15" t="s">
        <v>78</v>
      </c>
      <c r="AY439" s="283" t="s">
        <v>146</v>
      </c>
    </row>
    <row r="440" s="13" customFormat="1">
      <c r="A440" s="13"/>
      <c r="B440" s="251"/>
      <c r="C440" s="252"/>
      <c r="D440" s="253" t="s">
        <v>174</v>
      </c>
      <c r="E440" s="254" t="s">
        <v>1</v>
      </c>
      <c r="F440" s="255" t="s">
        <v>1388</v>
      </c>
      <c r="G440" s="252"/>
      <c r="H440" s="256">
        <v>2.52</v>
      </c>
      <c r="I440" s="257"/>
      <c r="J440" s="252"/>
      <c r="K440" s="252"/>
      <c r="L440" s="258"/>
      <c r="M440" s="259"/>
      <c r="N440" s="260"/>
      <c r="O440" s="260"/>
      <c r="P440" s="260"/>
      <c r="Q440" s="260"/>
      <c r="R440" s="260"/>
      <c r="S440" s="260"/>
      <c r="T440" s="26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2" t="s">
        <v>174</v>
      </c>
      <c r="AU440" s="262" t="s">
        <v>88</v>
      </c>
      <c r="AV440" s="13" t="s">
        <v>88</v>
      </c>
      <c r="AW440" s="13" t="s">
        <v>34</v>
      </c>
      <c r="AX440" s="13" t="s">
        <v>78</v>
      </c>
      <c r="AY440" s="262" t="s">
        <v>146</v>
      </c>
    </row>
    <row r="441" s="15" customFormat="1">
      <c r="A441" s="15"/>
      <c r="B441" s="274"/>
      <c r="C441" s="275"/>
      <c r="D441" s="253" t="s">
        <v>174</v>
      </c>
      <c r="E441" s="276" t="s">
        <v>1</v>
      </c>
      <c r="F441" s="277" t="s">
        <v>1389</v>
      </c>
      <c r="G441" s="275"/>
      <c r="H441" s="276" t="s">
        <v>1</v>
      </c>
      <c r="I441" s="278"/>
      <c r="J441" s="275"/>
      <c r="K441" s="275"/>
      <c r="L441" s="279"/>
      <c r="M441" s="280"/>
      <c r="N441" s="281"/>
      <c r="O441" s="281"/>
      <c r="P441" s="281"/>
      <c r="Q441" s="281"/>
      <c r="R441" s="281"/>
      <c r="S441" s="281"/>
      <c r="T441" s="282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83" t="s">
        <v>174</v>
      </c>
      <c r="AU441" s="283" t="s">
        <v>88</v>
      </c>
      <c r="AV441" s="15" t="s">
        <v>86</v>
      </c>
      <c r="AW441" s="15" t="s">
        <v>34</v>
      </c>
      <c r="AX441" s="15" t="s">
        <v>78</v>
      </c>
      <c r="AY441" s="283" t="s">
        <v>146</v>
      </c>
    </row>
    <row r="442" s="13" customFormat="1">
      <c r="A442" s="13"/>
      <c r="B442" s="251"/>
      <c r="C442" s="252"/>
      <c r="D442" s="253" t="s">
        <v>174</v>
      </c>
      <c r="E442" s="254" t="s">
        <v>1</v>
      </c>
      <c r="F442" s="255" t="s">
        <v>1171</v>
      </c>
      <c r="G442" s="252"/>
      <c r="H442" s="256">
        <v>6</v>
      </c>
      <c r="I442" s="257"/>
      <c r="J442" s="252"/>
      <c r="K442" s="252"/>
      <c r="L442" s="258"/>
      <c r="M442" s="259"/>
      <c r="N442" s="260"/>
      <c r="O442" s="260"/>
      <c r="P442" s="260"/>
      <c r="Q442" s="260"/>
      <c r="R442" s="260"/>
      <c r="S442" s="260"/>
      <c r="T442" s="26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2" t="s">
        <v>174</v>
      </c>
      <c r="AU442" s="262" t="s">
        <v>88</v>
      </c>
      <c r="AV442" s="13" t="s">
        <v>88</v>
      </c>
      <c r="AW442" s="13" t="s">
        <v>34</v>
      </c>
      <c r="AX442" s="13" t="s">
        <v>78</v>
      </c>
      <c r="AY442" s="262" t="s">
        <v>146</v>
      </c>
    </row>
    <row r="443" s="13" customFormat="1">
      <c r="A443" s="13"/>
      <c r="B443" s="251"/>
      <c r="C443" s="252"/>
      <c r="D443" s="253" t="s">
        <v>174</v>
      </c>
      <c r="E443" s="254" t="s">
        <v>1</v>
      </c>
      <c r="F443" s="255" t="s">
        <v>1397</v>
      </c>
      <c r="G443" s="252"/>
      <c r="H443" s="256">
        <v>20.48</v>
      </c>
      <c r="I443" s="257"/>
      <c r="J443" s="252"/>
      <c r="K443" s="252"/>
      <c r="L443" s="258"/>
      <c r="M443" s="259"/>
      <c r="N443" s="260"/>
      <c r="O443" s="260"/>
      <c r="P443" s="260"/>
      <c r="Q443" s="260"/>
      <c r="R443" s="260"/>
      <c r="S443" s="260"/>
      <c r="T443" s="26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2" t="s">
        <v>174</v>
      </c>
      <c r="AU443" s="262" t="s">
        <v>88</v>
      </c>
      <c r="AV443" s="13" t="s">
        <v>88</v>
      </c>
      <c r="AW443" s="13" t="s">
        <v>34</v>
      </c>
      <c r="AX443" s="13" t="s">
        <v>78</v>
      </c>
      <c r="AY443" s="262" t="s">
        <v>146</v>
      </c>
    </row>
    <row r="444" s="14" customFormat="1">
      <c r="A444" s="14"/>
      <c r="B444" s="263"/>
      <c r="C444" s="264"/>
      <c r="D444" s="253" t="s">
        <v>174</v>
      </c>
      <c r="E444" s="265" t="s">
        <v>1</v>
      </c>
      <c r="F444" s="266" t="s">
        <v>201</v>
      </c>
      <c r="G444" s="264"/>
      <c r="H444" s="267">
        <v>29</v>
      </c>
      <c r="I444" s="268"/>
      <c r="J444" s="264"/>
      <c r="K444" s="264"/>
      <c r="L444" s="269"/>
      <c r="M444" s="270"/>
      <c r="N444" s="271"/>
      <c r="O444" s="271"/>
      <c r="P444" s="271"/>
      <c r="Q444" s="271"/>
      <c r="R444" s="271"/>
      <c r="S444" s="271"/>
      <c r="T444" s="27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73" t="s">
        <v>174</v>
      </c>
      <c r="AU444" s="273" t="s">
        <v>88</v>
      </c>
      <c r="AV444" s="14" t="s">
        <v>153</v>
      </c>
      <c r="AW444" s="14" t="s">
        <v>34</v>
      </c>
      <c r="AX444" s="14" t="s">
        <v>86</v>
      </c>
      <c r="AY444" s="273" t="s">
        <v>146</v>
      </c>
    </row>
    <row r="445" s="2" customFormat="1" ht="16.5" customHeight="1">
      <c r="A445" s="39"/>
      <c r="B445" s="40"/>
      <c r="C445" s="295" t="s">
        <v>1398</v>
      </c>
      <c r="D445" s="295" t="s">
        <v>270</v>
      </c>
      <c r="E445" s="296" t="s">
        <v>1399</v>
      </c>
      <c r="F445" s="297" t="s">
        <v>1400</v>
      </c>
      <c r="G445" s="298" t="s">
        <v>162</v>
      </c>
      <c r="H445" s="299">
        <v>31.899999999999999</v>
      </c>
      <c r="I445" s="300"/>
      <c r="J445" s="301">
        <f>ROUND(I445*H445,2)</f>
        <v>0</v>
      </c>
      <c r="K445" s="302"/>
      <c r="L445" s="303"/>
      <c r="M445" s="304" t="s">
        <v>1</v>
      </c>
      <c r="N445" s="305" t="s">
        <v>43</v>
      </c>
      <c r="O445" s="92"/>
      <c r="P445" s="247">
        <f>O445*H445</f>
        <v>0</v>
      </c>
      <c r="Q445" s="247">
        <v>0.0126</v>
      </c>
      <c r="R445" s="247">
        <f>Q445*H445</f>
        <v>0.40193999999999996</v>
      </c>
      <c r="S445" s="247">
        <v>0</v>
      </c>
      <c r="T445" s="248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9" t="s">
        <v>315</v>
      </c>
      <c r="AT445" s="249" t="s">
        <v>270</v>
      </c>
      <c r="AU445" s="249" t="s">
        <v>88</v>
      </c>
      <c r="AY445" s="18" t="s">
        <v>146</v>
      </c>
      <c r="BE445" s="250">
        <f>IF(N445="základní",J445,0)</f>
        <v>0</v>
      </c>
      <c r="BF445" s="250">
        <f>IF(N445="snížená",J445,0)</f>
        <v>0</v>
      </c>
      <c r="BG445" s="250">
        <f>IF(N445="zákl. přenesená",J445,0)</f>
        <v>0</v>
      </c>
      <c r="BH445" s="250">
        <f>IF(N445="sníž. přenesená",J445,0)</f>
        <v>0</v>
      </c>
      <c r="BI445" s="250">
        <f>IF(N445="nulová",J445,0)</f>
        <v>0</v>
      </c>
      <c r="BJ445" s="18" t="s">
        <v>86</v>
      </c>
      <c r="BK445" s="250">
        <f>ROUND(I445*H445,2)</f>
        <v>0</v>
      </c>
      <c r="BL445" s="18" t="s">
        <v>229</v>
      </c>
      <c r="BM445" s="249" t="s">
        <v>1401</v>
      </c>
    </row>
    <row r="446" s="13" customFormat="1">
      <c r="A446" s="13"/>
      <c r="B446" s="251"/>
      <c r="C446" s="252"/>
      <c r="D446" s="253" t="s">
        <v>174</v>
      </c>
      <c r="E446" s="252"/>
      <c r="F446" s="255" t="s">
        <v>1402</v>
      </c>
      <c r="G446" s="252"/>
      <c r="H446" s="256">
        <v>31.899999999999999</v>
      </c>
      <c r="I446" s="257"/>
      <c r="J446" s="252"/>
      <c r="K446" s="252"/>
      <c r="L446" s="258"/>
      <c r="M446" s="259"/>
      <c r="N446" s="260"/>
      <c r="O446" s="260"/>
      <c r="P446" s="260"/>
      <c r="Q446" s="260"/>
      <c r="R446" s="260"/>
      <c r="S446" s="260"/>
      <c r="T446" s="26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2" t="s">
        <v>174</v>
      </c>
      <c r="AU446" s="262" t="s">
        <v>88</v>
      </c>
      <c r="AV446" s="13" t="s">
        <v>88</v>
      </c>
      <c r="AW446" s="13" t="s">
        <v>4</v>
      </c>
      <c r="AX446" s="13" t="s">
        <v>86</v>
      </c>
      <c r="AY446" s="262" t="s">
        <v>146</v>
      </c>
    </row>
    <row r="447" s="2" customFormat="1" ht="21.75" customHeight="1">
      <c r="A447" s="39"/>
      <c r="B447" s="40"/>
      <c r="C447" s="237" t="s">
        <v>1403</v>
      </c>
      <c r="D447" s="237" t="s">
        <v>149</v>
      </c>
      <c r="E447" s="238" t="s">
        <v>1404</v>
      </c>
      <c r="F447" s="239" t="s">
        <v>1405</v>
      </c>
      <c r="G447" s="240" t="s">
        <v>162</v>
      </c>
      <c r="H447" s="241">
        <v>29</v>
      </c>
      <c r="I447" s="242"/>
      <c r="J447" s="243">
        <f>ROUND(I447*H447,2)</f>
        <v>0</v>
      </c>
      <c r="K447" s="244"/>
      <c r="L447" s="45"/>
      <c r="M447" s="245" t="s">
        <v>1</v>
      </c>
      <c r="N447" s="246" t="s">
        <v>43</v>
      </c>
      <c r="O447" s="92"/>
      <c r="P447" s="247">
        <f>O447*H447</f>
        <v>0</v>
      </c>
      <c r="Q447" s="247">
        <v>0.00093000000000000005</v>
      </c>
      <c r="R447" s="247">
        <f>Q447*H447</f>
        <v>0.026970000000000001</v>
      </c>
      <c r="S447" s="247">
        <v>0</v>
      </c>
      <c r="T447" s="248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9" t="s">
        <v>229</v>
      </c>
      <c r="AT447" s="249" t="s">
        <v>149</v>
      </c>
      <c r="AU447" s="249" t="s">
        <v>88</v>
      </c>
      <c r="AY447" s="18" t="s">
        <v>146</v>
      </c>
      <c r="BE447" s="250">
        <f>IF(N447="základní",J447,0)</f>
        <v>0</v>
      </c>
      <c r="BF447" s="250">
        <f>IF(N447="snížená",J447,0)</f>
        <v>0</v>
      </c>
      <c r="BG447" s="250">
        <f>IF(N447="zákl. přenesená",J447,0)</f>
        <v>0</v>
      </c>
      <c r="BH447" s="250">
        <f>IF(N447="sníž. přenesená",J447,0)</f>
        <v>0</v>
      </c>
      <c r="BI447" s="250">
        <f>IF(N447="nulová",J447,0)</f>
        <v>0</v>
      </c>
      <c r="BJ447" s="18" t="s">
        <v>86</v>
      </c>
      <c r="BK447" s="250">
        <f>ROUND(I447*H447,2)</f>
        <v>0</v>
      </c>
      <c r="BL447" s="18" t="s">
        <v>229</v>
      </c>
      <c r="BM447" s="249" t="s">
        <v>1406</v>
      </c>
    </row>
    <row r="448" s="2" customFormat="1" ht="16.5" customHeight="1">
      <c r="A448" s="39"/>
      <c r="B448" s="40"/>
      <c r="C448" s="237" t="s">
        <v>1407</v>
      </c>
      <c r="D448" s="237" t="s">
        <v>149</v>
      </c>
      <c r="E448" s="238" t="s">
        <v>1408</v>
      </c>
      <c r="F448" s="239" t="s">
        <v>1409</v>
      </c>
      <c r="G448" s="240" t="s">
        <v>162</v>
      </c>
      <c r="H448" s="241">
        <v>29</v>
      </c>
      <c r="I448" s="242"/>
      <c r="J448" s="243">
        <f>ROUND(I448*H448,2)</f>
        <v>0</v>
      </c>
      <c r="K448" s="244"/>
      <c r="L448" s="45"/>
      <c r="M448" s="245" t="s">
        <v>1</v>
      </c>
      <c r="N448" s="246" t="s">
        <v>43</v>
      </c>
      <c r="O448" s="92"/>
      <c r="P448" s="247">
        <f>O448*H448</f>
        <v>0</v>
      </c>
      <c r="Q448" s="247">
        <v>0</v>
      </c>
      <c r="R448" s="247">
        <f>Q448*H448</f>
        <v>0</v>
      </c>
      <c r="S448" s="247">
        <v>0</v>
      </c>
      <c r="T448" s="248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9" t="s">
        <v>229</v>
      </c>
      <c r="AT448" s="249" t="s">
        <v>149</v>
      </c>
      <c r="AU448" s="249" t="s">
        <v>88</v>
      </c>
      <c r="AY448" s="18" t="s">
        <v>146</v>
      </c>
      <c r="BE448" s="250">
        <f>IF(N448="základní",J448,0)</f>
        <v>0</v>
      </c>
      <c r="BF448" s="250">
        <f>IF(N448="snížená",J448,0)</f>
        <v>0</v>
      </c>
      <c r="BG448" s="250">
        <f>IF(N448="zákl. přenesená",J448,0)</f>
        <v>0</v>
      </c>
      <c r="BH448" s="250">
        <f>IF(N448="sníž. přenesená",J448,0)</f>
        <v>0</v>
      </c>
      <c r="BI448" s="250">
        <f>IF(N448="nulová",J448,0)</f>
        <v>0</v>
      </c>
      <c r="BJ448" s="18" t="s">
        <v>86</v>
      </c>
      <c r="BK448" s="250">
        <f>ROUND(I448*H448,2)</f>
        <v>0</v>
      </c>
      <c r="BL448" s="18" t="s">
        <v>229</v>
      </c>
      <c r="BM448" s="249" t="s">
        <v>1410</v>
      </c>
    </row>
    <row r="449" s="2" customFormat="1" ht="21.75" customHeight="1">
      <c r="A449" s="39"/>
      <c r="B449" s="40"/>
      <c r="C449" s="237" t="s">
        <v>1411</v>
      </c>
      <c r="D449" s="237" t="s">
        <v>149</v>
      </c>
      <c r="E449" s="238" t="s">
        <v>1412</v>
      </c>
      <c r="F449" s="239" t="s">
        <v>1413</v>
      </c>
      <c r="G449" s="240" t="s">
        <v>439</v>
      </c>
      <c r="H449" s="306"/>
      <c r="I449" s="242"/>
      <c r="J449" s="243">
        <f>ROUND(I449*H449,2)</f>
        <v>0</v>
      </c>
      <c r="K449" s="244"/>
      <c r="L449" s="45"/>
      <c r="M449" s="245" t="s">
        <v>1</v>
      </c>
      <c r="N449" s="246" t="s">
        <v>43</v>
      </c>
      <c r="O449" s="92"/>
      <c r="P449" s="247">
        <f>O449*H449</f>
        <v>0</v>
      </c>
      <c r="Q449" s="247">
        <v>0</v>
      </c>
      <c r="R449" s="247">
        <f>Q449*H449</f>
        <v>0</v>
      </c>
      <c r="S449" s="247">
        <v>0</v>
      </c>
      <c r="T449" s="248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9" t="s">
        <v>229</v>
      </c>
      <c r="AT449" s="249" t="s">
        <v>149</v>
      </c>
      <c r="AU449" s="249" t="s">
        <v>88</v>
      </c>
      <c r="AY449" s="18" t="s">
        <v>146</v>
      </c>
      <c r="BE449" s="250">
        <f>IF(N449="základní",J449,0)</f>
        <v>0</v>
      </c>
      <c r="BF449" s="250">
        <f>IF(N449="snížená",J449,0)</f>
        <v>0</v>
      </c>
      <c r="BG449" s="250">
        <f>IF(N449="zákl. přenesená",J449,0)</f>
        <v>0</v>
      </c>
      <c r="BH449" s="250">
        <f>IF(N449="sníž. přenesená",J449,0)</f>
        <v>0</v>
      </c>
      <c r="BI449" s="250">
        <f>IF(N449="nulová",J449,0)</f>
        <v>0</v>
      </c>
      <c r="BJ449" s="18" t="s">
        <v>86</v>
      </c>
      <c r="BK449" s="250">
        <f>ROUND(I449*H449,2)</f>
        <v>0</v>
      </c>
      <c r="BL449" s="18" t="s">
        <v>229</v>
      </c>
      <c r="BM449" s="249" t="s">
        <v>1414</v>
      </c>
    </row>
    <row r="450" s="12" customFormat="1" ht="22.8" customHeight="1">
      <c r="A450" s="12"/>
      <c r="B450" s="221"/>
      <c r="C450" s="222"/>
      <c r="D450" s="223" t="s">
        <v>77</v>
      </c>
      <c r="E450" s="235" t="s">
        <v>1024</v>
      </c>
      <c r="F450" s="235" t="s">
        <v>1025</v>
      </c>
      <c r="G450" s="222"/>
      <c r="H450" s="222"/>
      <c r="I450" s="225"/>
      <c r="J450" s="236">
        <f>BK450</f>
        <v>0</v>
      </c>
      <c r="K450" s="222"/>
      <c r="L450" s="227"/>
      <c r="M450" s="228"/>
      <c r="N450" s="229"/>
      <c r="O450" s="229"/>
      <c r="P450" s="230">
        <f>SUM(P451:P478)</f>
        <v>0</v>
      </c>
      <c r="Q450" s="229"/>
      <c r="R450" s="230">
        <f>SUM(R451:R478)</f>
        <v>0</v>
      </c>
      <c r="S450" s="229"/>
      <c r="T450" s="231">
        <f>SUM(T451:T478)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32" t="s">
        <v>88</v>
      </c>
      <c r="AT450" s="233" t="s">
        <v>77</v>
      </c>
      <c r="AU450" s="233" t="s">
        <v>86</v>
      </c>
      <c r="AY450" s="232" t="s">
        <v>146</v>
      </c>
      <c r="BK450" s="234">
        <f>SUM(BK451:BK478)</f>
        <v>0</v>
      </c>
    </row>
    <row r="451" s="2" customFormat="1" ht="21.75" customHeight="1">
      <c r="A451" s="39"/>
      <c r="B451" s="40"/>
      <c r="C451" s="237" t="s">
        <v>1415</v>
      </c>
      <c r="D451" s="237" t="s">
        <v>149</v>
      </c>
      <c r="E451" s="238" t="s">
        <v>1026</v>
      </c>
      <c r="F451" s="239" t="s">
        <v>1027</v>
      </c>
      <c r="G451" s="240" t="s">
        <v>162</v>
      </c>
      <c r="H451" s="241">
        <v>352.74000000000001</v>
      </c>
      <c r="I451" s="242"/>
      <c r="J451" s="243">
        <f>ROUND(I451*H451,2)</f>
        <v>0</v>
      </c>
      <c r="K451" s="244"/>
      <c r="L451" s="45"/>
      <c r="M451" s="245" t="s">
        <v>1</v>
      </c>
      <c r="N451" s="246" t="s">
        <v>43</v>
      </c>
      <c r="O451" s="92"/>
      <c r="P451" s="247">
        <f>O451*H451</f>
        <v>0</v>
      </c>
      <c r="Q451" s="247">
        <v>0</v>
      </c>
      <c r="R451" s="247">
        <f>Q451*H451</f>
        <v>0</v>
      </c>
      <c r="S451" s="247">
        <v>0</v>
      </c>
      <c r="T451" s="248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9" t="s">
        <v>229</v>
      </c>
      <c r="AT451" s="249" t="s">
        <v>149</v>
      </c>
      <c r="AU451" s="249" t="s">
        <v>88</v>
      </c>
      <c r="AY451" s="18" t="s">
        <v>146</v>
      </c>
      <c r="BE451" s="250">
        <f>IF(N451="základní",J451,0)</f>
        <v>0</v>
      </c>
      <c r="BF451" s="250">
        <f>IF(N451="snížená",J451,0)</f>
        <v>0</v>
      </c>
      <c r="BG451" s="250">
        <f>IF(N451="zákl. přenesená",J451,0)</f>
        <v>0</v>
      </c>
      <c r="BH451" s="250">
        <f>IF(N451="sníž. přenesená",J451,0)</f>
        <v>0</v>
      </c>
      <c r="BI451" s="250">
        <f>IF(N451="nulová",J451,0)</f>
        <v>0</v>
      </c>
      <c r="BJ451" s="18" t="s">
        <v>86</v>
      </c>
      <c r="BK451" s="250">
        <f>ROUND(I451*H451,2)</f>
        <v>0</v>
      </c>
      <c r="BL451" s="18" t="s">
        <v>229</v>
      </c>
      <c r="BM451" s="249" t="s">
        <v>1416</v>
      </c>
    </row>
    <row r="452" s="2" customFormat="1" ht="16.5" customHeight="1">
      <c r="A452" s="39"/>
      <c r="B452" s="40"/>
      <c r="C452" s="237" t="s">
        <v>1417</v>
      </c>
      <c r="D452" s="237" t="s">
        <v>149</v>
      </c>
      <c r="E452" s="238" t="s">
        <v>1029</v>
      </c>
      <c r="F452" s="239" t="s">
        <v>1030</v>
      </c>
      <c r="G452" s="240" t="s">
        <v>162</v>
      </c>
      <c r="H452" s="241">
        <v>352.72000000000003</v>
      </c>
      <c r="I452" s="242"/>
      <c r="J452" s="243">
        <f>ROUND(I452*H452,2)</f>
        <v>0</v>
      </c>
      <c r="K452" s="244"/>
      <c r="L452" s="45"/>
      <c r="M452" s="245" t="s">
        <v>1</v>
      </c>
      <c r="N452" s="246" t="s">
        <v>43</v>
      </c>
      <c r="O452" s="92"/>
      <c r="P452" s="247">
        <f>O452*H452</f>
        <v>0</v>
      </c>
      <c r="Q452" s="247">
        <v>0.001</v>
      </c>
      <c r="R452" s="247">
        <f>Q452*H452</f>
        <v>0.35272000000000003</v>
      </c>
      <c r="S452" s="247">
        <v>0.00031</v>
      </c>
      <c r="T452" s="248">
        <f>S452*H452</f>
        <v>0.1093432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9" t="s">
        <v>229</v>
      </c>
      <c r="AT452" s="249" t="s">
        <v>149</v>
      </c>
      <c r="AU452" s="249" t="s">
        <v>88</v>
      </c>
      <c r="AY452" s="18" t="s">
        <v>146</v>
      </c>
      <c r="BE452" s="250">
        <f>IF(N452="základní",J452,0)</f>
        <v>0</v>
      </c>
      <c r="BF452" s="250">
        <f>IF(N452="snížená",J452,0)</f>
        <v>0</v>
      </c>
      <c r="BG452" s="250">
        <f>IF(N452="zákl. přenesená",J452,0)</f>
        <v>0</v>
      </c>
      <c r="BH452" s="250">
        <f>IF(N452="sníž. přenesená",J452,0)</f>
        <v>0</v>
      </c>
      <c r="BI452" s="250">
        <f>IF(N452="nulová",J452,0)</f>
        <v>0</v>
      </c>
      <c r="BJ452" s="18" t="s">
        <v>86</v>
      </c>
      <c r="BK452" s="250">
        <f>ROUND(I452*H452,2)</f>
        <v>0</v>
      </c>
      <c r="BL452" s="18" t="s">
        <v>229</v>
      </c>
      <c r="BM452" s="249" t="s">
        <v>1418</v>
      </c>
    </row>
    <row r="453" s="2" customFormat="1" ht="21.75" customHeight="1">
      <c r="A453" s="39"/>
      <c r="B453" s="40"/>
      <c r="C453" s="237" t="s">
        <v>1419</v>
      </c>
      <c r="D453" s="237" t="s">
        <v>149</v>
      </c>
      <c r="E453" s="238" t="s">
        <v>1032</v>
      </c>
      <c r="F453" s="239" t="s">
        <v>1033</v>
      </c>
      <c r="G453" s="240" t="s">
        <v>162</v>
      </c>
      <c r="H453" s="241">
        <v>357.74000000000001</v>
      </c>
      <c r="I453" s="242"/>
      <c r="J453" s="243">
        <f>ROUND(I453*H453,2)</f>
        <v>0</v>
      </c>
      <c r="K453" s="244"/>
      <c r="L453" s="45"/>
      <c r="M453" s="245" t="s">
        <v>1</v>
      </c>
      <c r="N453" s="246" t="s">
        <v>43</v>
      </c>
      <c r="O453" s="92"/>
      <c r="P453" s="247">
        <f>O453*H453</f>
        <v>0</v>
      </c>
      <c r="Q453" s="247">
        <v>0</v>
      </c>
      <c r="R453" s="247">
        <f>Q453*H453</f>
        <v>0</v>
      </c>
      <c r="S453" s="247">
        <v>0</v>
      </c>
      <c r="T453" s="248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9" t="s">
        <v>229</v>
      </c>
      <c r="AT453" s="249" t="s">
        <v>149</v>
      </c>
      <c r="AU453" s="249" t="s">
        <v>88</v>
      </c>
      <c r="AY453" s="18" t="s">
        <v>146</v>
      </c>
      <c r="BE453" s="250">
        <f>IF(N453="základní",J453,0)</f>
        <v>0</v>
      </c>
      <c r="BF453" s="250">
        <f>IF(N453="snížená",J453,0)</f>
        <v>0</v>
      </c>
      <c r="BG453" s="250">
        <f>IF(N453="zákl. přenesená",J453,0)</f>
        <v>0</v>
      </c>
      <c r="BH453" s="250">
        <f>IF(N453="sníž. přenesená",J453,0)</f>
        <v>0</v>
      </c>
      <c r="BI453" s="250">
        <f>IF(N453="nulová",J453,0)</f>
        <v>0</v>
      </c>
      <c r="BJ453" s="18" t="s">
        <v>86</v>
      </c>
      <c r="BK453" s="250">
        <f>ROUND(I453*H453,2)</f>
        <v>0</v>
      </c>
      <c r="BL453" s="18" t="s">
        <v>229</v>
      </c>
      <c r="BM453" s="249" t="s">
        <v>1420</v>
      </c>
    </row>
    <row r="454" s="2" customFormat="1" ht="21.75" customHeight="1">
      <c r="A454" s="39"/>
      <c r="B454" s="40"/>
      <c r="C454" s="237" t="s">
        <v>1421</v>
      </c>
      <c r="D454" s="237" t="s">
        <v>149</v>
      </c>
      <c r="E454" s="238" t="s">
        <v>1422</v>
      </c>
      <c r="F454" s="239" t="s">
        <v>1423</v>
      </c>
      <c r="G454" s="240" t="s">
        <v>162</v>
      </c>
      <c r="H454" s="241">
        <v>320.66000000000003</v>
      </c>
      <c r="I454" s="242"/>
      <c r="J454" s="243">
        <f>ROUND(I454*H454,2)</f>
        <v>0</v>
      </c>
      <c r="K454" s="244"/>
      <c r="L454" s="45"/>
      <c r="M454" s="245" t="s">
        <v>1</v>
      </c>
      <c r="N454" s="246" t="s">
        <v>43</v>
      </c>
      <c r="O454" s="92"/>
      <c r="P454" s="247">
        <f>O454*H454</f>
        <v>0</v>
      </c>
      <c r="Q454" s="247">
        <v>0.00020000000000000001</v>
      </c>
      <c r="R454" s="247">
        <f>Q454*H454</f>
        <v>0.064132000000000008</v>
      </c>
      <c r="S454" s="247">
        <v>0</v>
      </c>
      <c r="T454" s="248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9" t="s">
        <v>229</v>
      </c>
      <c r="AT454" s="249" t="s">
        <v>149</v>
      </c>
      <c r="AU454" s="249" t="s">
        <v>88</v>
      </c>
      <c r="AY454" s="18" t="s">
        <v>146</v>
      </c>
      <c r="BE454" s="250">
        <f>IF(N454="základní",J454,0)</f>
        <v>0</v>
      </c>
      <c r="BF454" s="250">
        <f>IF(N454="snížená",J454,0)</f>
        <v>0</v>
      </c>
      <c r="BG454" s="250">
        <f>IF(N454="zákl. přenesená",J454,0)</f>
        <v>0</v>
      </c>
      <c r="BH454" s="250">
        <f>IF(N454="sníž. přenesená",J454,0)</f>
        <v>0</v>
      </c>
      <c r="BI454" s="250">
        <f>IF(N454="nulová",J454,0)</f>
        <v>0</v>
      </c>
      <c r="BJ454" s="18" t="s">
        <v>86</v>
      </c>
      <c r="BK454" s="250">
        <f>ROUND(I454*H454,2)</f>
        <v>0</v>
      </c>
      <c r="BL454" s="18" t="s">
        <v>229</v>
      </c>
      <c r="BM454" s="249" t="s">
        <v>1424</v>
      </c>
    </row>
    <row r="455" s="2" customFormat="1" ht="21.75" customHeight="1">
      <c r="A455" s="39"/>
      <c r="B455" s="40"/>
      <c r="C455" s="237" t="s">
        <v>1425</v>
      </c>
      <c r="D455" s="237" t="s">
        <v>149</v>
      </c>
      <c r="E455" s="238" t="s">
        <v>1426</v>
      </c>
      <c r="F455" s="239" t="s">
        <v>1427</v>
      </c>
      <c r="G455" s="240" t="s">
        <v>162</v>
      </c>
      <c r="H455" s="241">
        <v>39</v>
      </c>
      <c r="I455" s="242"/>
      <c r="J455" s="243">
        <f>ROUND(I455*H455,2)</f>
        <v>0</v>
      </c>
      <c r="K455" s="244"/>
      <c r="L455" s="45"/>
      <c r="M455" s="245" t="s">
        <v>1</v>
      </c>
      <c r="N455" s="246" t="s">
        <v>43</v>
      </c>
      <c r="O455" s="92"/>
      <c r="P455" s="247">
        <f>O455*H455</f>
        <v>0</v>
      </c>
      <c r="Q455" s="247">
        <v>2.0000000000000002E-05</v>
      </c>
      <c r="R455" s="247">
        <f>Q455*H455</f>
        <v>0.00078000000000000009</v>
      </c>
      <c r="S455" s="247">
        <v>0</v>
      </c>
      <c r="T455" s="248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9" t="s">
        <v>229</v>
      </c>
      <c r="AT455" s="249" t="s">
        <v>149</v>
      </c>
      <c r="AU455" s="249" t="s">
        <v>88</v>
      </c>
      <c r="AY455" s="18" t="s">
        <v>146</v>
      </c>
      <c r="BE455" s="250">
        <f>IF(N455="základní",J455,0)</f>
        <v>0</v>
      </c>
      <c r="BF455" s="250">
        <f>IF(N455="snížená",J455,0)</f>
        <v>0</v>
      </c>
      <c r="BG455" s="250">
        <f>IF(N455="zákl. přenesená",J455,0)</f>
        <v>0</v>
      </c>
      <c r="BH455" s="250">
        <f>IF(N455="sníž. přenesená",J455,0)</f>
        <v>0</v>
      </c>
      <c r="BI455" s="250">
        <f>IF(N455="nulová",J455,0)</f>
        <v>0</v>
      </c>
      <c r="BJ455" s="18" t="s">
        <v>86</v>
      </c>
      <c r="BK455" s="250">
        <f>ROUND(I455*H455,2)</f>
        <v>0</v>
      </c>
      <c r="BL455" s="18" t="s">
        <v>229</v>
      </c>
      <c r="BM455" s="249" t="s">
        <v>1428</v>
      </c>
    </row>
    <row r="456" s="2" customFormat="1" ht="21.75" customHeight="1">
      <c r="A456" s="39"/>
      <c r="B456" s="40"/>
      <c r="C456" s="237" t="s">
        <v>1429</v>
      </c>
      <c r="D456" s="237" t="s">
        <v>149</v>
      </c>
      <c r="E456" s="238" t="s">
        <v>1430</v>
      </c>
      <c r="F456" s="239" t="s">
        <v>1431</v>
      </c>
      <c r="G456" s="240" t="s">
        <v>162</v>
      </c>
      <c r="H456" s="241">
        <v>83.540000000000006</v>
      </c>
      <c r="I456" s="242"/>
      <c r="J456" s="243">
        <f>ROUND(I456*H456,2)</f>
        <v>0</v>
      </c>
      <c r="K456" s="244"/>
      <c r="L456" s="45"/>
      <c r="M456" s="245" t="s">
        <v>1</v>
      </c>
      <c r="N456" s="246" t="s">
        <v>43</v>
      </c>
      <c r="O456" s="92"/>
      <c r="P456" s="247">
        <f>O456*H456</f>
        <v>0</v>
      </c>
      <c r="Q456" s="247">
        <v>1.0000000000000001E-05</v>
      </c>
      <c r="R456" s="247">
        <f>Q456*H456</f>
        <v>0.00083540000000000014</v>
      </c>
      <c r="S456" s="247">
        <v>0</v>
      </c>
      <c r="T456" s="248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9" t="s">
        <v>229</v>
      </c>
      <c r="AT456" s="249" t="s">
        <v>149</v>
      </c>
      <c r="AU456" s="249" t="s">
        <v>88</v>
      </c>
      <c r="AY456" s="18" t="s">
        <v>146</v>
      </c>
      <c r="BE456" s="250">
        <f>IF(N456="základní",J456,0)</f>
        <v>0</v>
      </c>
      <c r="BF456" s="250">
        <f>IF(N456="snížená",J456,0)</f>
        <v>0</v>
      </c>
      <c r="BG456" s="250">
        <f>IF(N456="zákl. přenesená",J456,0)</f>
        <v>0</v>
      </c>
      <c r="BH456" s="250">
        <f>IF(N456="sníž. přenesená",J456,0)</f>
        <v>0</v>
      </c>
      <c r="BI456" s="250">
        <f>IF(N456="nulová",J456,0)</f>
        <v>0</v>
      </c>
      <c r="BJ456" s="18" t="s">
        <v>86</v>
      </c>
      <c r="BK456" s="250">
        <f>ROUND(I456*H456,2)</f>
        <v>0</v>
      </c>
      <c r="BL456" s="18" t="s">
        <v>229</v>
      </c>
      <c r="BM456" s="249" t="s">
        <v>1432</v>
      </c>
    </row>
    <row r="457" s="2" customFormat="1" ht="21.75" customHeight="1">
      <c r="A457" s="39"/>
      <c r="B457" s="40"/>
      <c r="C457" s="237" t="s">
        <v>1433</v>
      </c>
      <c r="D457" s="237" t="s">
        <v>149</v>
      </c>
      <c r="E457" s="238" t="s">
        <v>1041</v>
      </c>
      <c r="F457" s="239" t="s">
        <v>1042</v>
      </c>
      <c r="G457" s="240" t="s">
        <v>162</v>
      </c>
      <c r="H457" s="241">
        <v>352.74000000000001</v>
      </c>
      <c r="I457" s="242"/>
      <c r="J457" s="243">
        <f>ROUND(I457*H457,2)</f>
        <v>0</v>
      </c>
      <c r="K457" s="244"/>
      <c r="L457" s="45"/>
      <c r="M457" s="245" t="s">
        <v>1</v>
      </c>
      <c r="N457" s="246" t="s">
        <v>43</v>
      </c>
      <c r="O457" s="92"/>
      <c r="P457" s="247">
        <f>O457*H457</f>
        <v>0</v>
      </c>
      <c r="Q457" s="247">
        <v>0.00025999999999999998</v>
      </c>
      <c r="R457" s="247">
        <f>Q457*H457</f>
        <v>0.091712399999999999</v>
      </c>
      <c r="S457" s="247">
        <v>0</v>
      </c>
      <c r="T457" s="248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9" t="s">
        <v>229</v>
      </c>
      <c r="AT457" s="249" t="s">
        <v>149</v>
      </c>
      <c r="AU457" s="249" t="s">
        <v>88</v>
      </c>
      <c r="AY457" s="18" t="s">
        <v>146</v>
      </c>
      <c r="BE457" s="250">
        <f>IF(N457="základní",J457,0)</f>
        <v>0</v>
      </c>
      <c r="BF457" s="250">
        <f>IF(N457="snížená",J457,0)</f>
        <v>0</v>
      </c>
      <c r="BG457" s="250">
        <f>IF(N457="zákl. přenesená",J457,0)</f>
        <v>0</v>
      </c>
      <c r="BH457" s="250">
        <f>IF(N457="sníž. přenesená",J457,0)</f>
        <v>0</v>
      </c>
      <c r="BI457" s="250">
        <f>IF(N457="nulová",J457,0)</f>
        <v>0</v>
      </c>
      <c r="BJ457" s="18" t="s">
        <v>86</v>
      </c>
      <c r="BK457" s="250">
        <f>ROUND(I457*H457,2)</f>
        <v>0</v>
      </c>
      <c r="BL457" s="18" t="s">
        <v>229</v>
      </c>
      <c r="BM457" s="249" t="s">
        <v>1434</v>
      </c>
    </row>
    <row r="458" s="15" customFormat="1">
      <c r="A458" s="15"/>
      <c r="B458" s="274"/>
      <c r="C458" s="275"/>
      <c r="D458" s="253" t="s">
        <v>174</v>
      </c>
      <c r="E458" s="276" t="s">
        <v>1</v>
      </c>
      <c r="F458" s="277" t="s">
        <v>1074</v>
      </c>
      <c r="G458" s="275"/>
      <c r="H458" s="276" t="s">
        <v>1</v>
      </c>
      <c r="I458" s="278"/>
      <c r="J458" s="275"/>
      <c r="K458" s="275"/>
      <c r="L458" s="279"/>
      <c r="M458" s="280"/>
      <c r="N458" s="281"/>
      <c r="O458" s="281"/>
      <c r="P458" s="281"/>
      <c r="Q458" s="281"/>
      <c r="R458" s="281"/>
      <c r="S458" s="281"/>
      <c r="T458" s="282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83" t="s">
        <v>174</v>
      </c>
      <c r="AU458" s="283" t="s">
        <v>88</v>
      </c>
      <c r="AV458" s="15" t="s">
        <v>86</v>
      </c>
      <c r="AW458" s="15" t="s">
        <v>34</v>
      </c>
      <c r="AX458" s="15" t="s">
        <v>78</v>
      </c>
      <c r="AY458" s="283" t="s">
        <v>146</v>
      </c>
    </row>
    <row r="459" s="13" customFormat="1">
      <c r="A459" s="13"/>
      <c r="B459" s="251"/>
      <c r="C459" s="252"/>
      <c r="D459" s="253" t="s">
        <v>174</v>
      </c>
      <c r="E459" s="254" t="s">
        <v>1</v>
      </c>
      <c r="F459" s="255" t="s">
        <v>1075</v>
      </c>
      <c r="G459" s="252"/>
      <c r="H459" s="256">
        <v>58.200000000000003</v>
      </c>
      <c r="I459" s="257"/>
      <c r="J459" s="252"/>
      <c r="K459" s="252"/>
      <c r="L459" s="258"/>
      <c r="M459" s="259"/>
      <c r="N459" s="260"/>
      <c r="O459" s="260"/>
      <c r="P459" s="260"/>
      <c r="Q459" s="260"/>
      <c r="R459" s="260"/>
      <c r="S459" s="260"/>
      <c r="T459" s="26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2" t="s">
        <v>174</v>
      </c>
      <c r="AU459" s="262" t="s">
        <v>88</v>
      </c>
      <c r="AV459" s="13" t="s">
        <v>88</v>
      </c>
      <c r="AW459" s="13" t="s">
        <v>34</v>
      </c>
      <c r="AX459" s="13" t="s">
        <v>78</v>
      </c>
      <c r="AY459" s="262" t="s">
        <v>146</v>
      </c>
    </row>
    <row r="460" s="13" customFormat="1">
      <c r="A460" s="13"/>
      <c r="B460" s="251"/>
      <c r="C460" s="252"/>
      <c r="D460" s="253" t="s">
        <v>174</v>
      </c>
      <c r="E460" s="254" t="s">
        <v>1</v>
      </c>
      <c r="F460" s="255" t="s">
        <v>1435</v>
      </c>
      <c r="G460" s="252"/>
      <c r="H460" s="256">
        <v>23.100000000000001</v>
      </c>
      <c r="I460" s="257"/>
      <c r="J460" s="252"/>
      <c r="K460" s="252"/>
      <c r="L460" s="258"/>
      <c r="M460" s="259"/>
      <c r="N460" s="260"/>
      <c r="O460" s="260"/>
      <c r="P460" s="260"/>
      <c r="Q460" s="260"/>
      <c r="R460" s="260"/>
      <c r="S460" s="260"/>
      <c r="T460" s="26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2" t="s">
        <v>174</v>
      </c>
      <c r="AU460" s="262" t="s">
        <v>88</v>
      </c>
      <c r="AV460" s="13" t="s">
        <v>88</v>
      </c>
      <c r="AW460" s="13" t="s">
        <v>34</v>
      </c>
      <c r="AX460" s="13" t="s">
        <v>78</v>
      </c>
      <c r="AY460" s="262" t="s">
        <v>146</v>
      </c>
    </row>
    <row r="461" s="15" customFormat="1">
      <c r="A461" s="15"/>
      <c r="B461" s="274"/>
      <c r="C461" s="275"/>
      <c r="D461" s="253" t="s">
        <v>174</v>
      </c>
      <c r="E461" s="276" t="s">
        <v>1</v>
      </c>
      <c r="F461" s="277" t="s">
        <v>1076</v>
      </c>
      <c r="G461" s="275"/>
      <c r="H461" s="276" t="s">
        <v>1</v>
      </c>
      <c r="I461" s="278"/>
      <c r="J461" s="275"/>
      <c r="K461" s="275"/>
      <c r="L461" s="279"/>
      <c r="M461" s="280"/>
      <c r="N461" s="281"/>
      <c r="O461" s="281"/>
      <c r="P461" s="281"/>
      <c r="Q461" s="281"/>
      <c r="R461" s="281"/>
      <c r="S461" s="281"/>
      <c r="T461" s="282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83" t="s">
        <v>174</v>
      </c>
      <c r="AU461" s="283" t="s">
        <v>88</v>
      </c>
      <c r="AV461" s="15" t="s">
        <v>86</v>
      </c>
      <c r="AW461" s="15" t="s">
        <v>34</v>
      </c>
      <c r="AX461" s="15" t="s">
        <v>78</v>
      </c>
      <c r="AY461" s="283" t="s">
        <v>146</v>
      </c>
    </row>
    <row r="462" s="13" customFormat="1">
      <c r="A462" s="13"/>
      <c r="B462" s="251"/>
      <c r="C462" s="252"/>
      <c r="D462" s="253" t="s">
        <v>174</v>
      </c>
      <c r="E462" s="254" t="s">
        <v>1</v>
      </c>
      <c r="F462" s="255" t="s">
        <v>1077</v>
      </c>
      <c r="G462" s="252"/>
      <c r="H462" s="256">
        <v>44.399999999999999</v>
      </c>
      <c r="I462" s="257"/>
      <c r="J462" s="252"/>
      <c r="K462" s="252"/>
      <c r="L462" s="258"/>
      <c r="M462" s="259"/>
      <c r="N462" s="260"/>
      <c r="O462" s="260"/>
      <c r="P462" s="260"/>
      <c r="Q462" s="260"/>
      <c r="R462" s="260"/>
      <c r="S462" s="260"/>
      <c r="T462" s="26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2" t="s">
        <v>174</v>
      </c>
      <c r="AU462" s="262" t="s">
        <v>88</v>
      </c>
      <c r="AV462" s="13" t="s">
        <v>88</v>
      </c>
      <c r="AW462" s="13" t="s">
        <v>34</v>
      </c>
      <c r="AX462" s="13" t="s">
        <v>78</v>
      </c>
      <c r="AY462" s="262" t="s">
        <v>146</v>
      </c>
    </row>
    <row r="463" s="13" customFormat="1">
      <c r="A463" s="13"/>
      <c r="B463" s="251"/>
      <c r="C463" s="252"/>
      <c r="D463" s="253" t="s">
        <v>174</v>
      </c>
      <c r="E463" s="254" t="s">
        <v>1</v>
      </c>
      <c r="F463" s="255" t="s">
        <v>1436</v>
      </c>
      <c r="G463" s="252"/>
      <c r="H463" s="256">
        <v>13.529999999999999</v>
      </c>
      <c r="I463" s="257"/>
      <c r="J463" s="252"/>
      <c r="K463" s="252"/>
      <c r="L463" s="258"/>
      <c r="M463" s="259"/>
      <c r="N463" s="260"/>
      <c r="O463" s="260"/>
      <c r="P463" s="260"/>
      <c r="Q463" s="260"/>
      <c r="R463" s="260"/>
      <c r="S463" s="260"/>
      <c r="T463" s="26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2" t="s">
        <v>174</v>
      </c>
      <c r="AU463" s="262" t="s">
        <v>88</v>
      </c>
      <c r="AV463" s="13" t="s">
        <v>88</v>
      </c>
      <c r="AW463" s="13" t="s">
        <v>34</v>
      </c>
      <c r="AX463" s="13" t="s">
        <v>78</v>
      </c>
      <c r="AY463" s="262" t="s">
        <v>146</v>
      </c>
    </row>
    <row r="464" s="15" customFormat="1">
      <c r="A464" s="15"/>
      <c r="B464" s="274"/>
      <c r="C464" s="275"/>
      <c r="D464" s="253" t="s">
        <v>174</v>
      </c>
      <c r="E464" s="276" t="s">
        <v>1</v>
      </c>
      <c r="F464" s="277" t="s">
        <v>1078</v>
      </c>
      <c r="G464" s="275"/>
      <c r="H464" s="276" t="s">
        <v>1</v>
      </c>
      <c r="I464" s="278"/>
      <c r="J464" s="275"/>
      <c r="K464" s="275"/>
      <c r="L464" s="279"/>
      <c r="M464" s="280"/>
      <c r="N464" s="281"/>
      <c r="O464" s="281"/>
      <c r="P464" s="281"/>
      <c r="Q464" s="281"/>
      <c r="R464" s="281"/>
      <c r="S464" s="281"/>
      <c r="T464" s="282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83" t="s">
        <v>174</v>
      </c>
      <c r="AU464" s="283" t="s">
        <v>88</v>
      </c>
      <c r="AV464" s="15" t="s">
        <v>86</v>
      </c>
      <c r="AW464" s="15" t="s">
        <v>34</v>
      </c>
      <c r="AX464" s="15" t="s">
        <v>78</v>
      </c>
      <c r="AY464" s="283" t="s">
        <v>146</v>
      </c>
    </row>
    <row r="465" s="13" customFormat="1">
      <c r="A465" s="13"/>
      <c r="B465" s="251"/>
      <c r="C465" s="252"/>
      <c r="D465" s="253" t="s">
        <v>174</v>
      </c>
      <c r="E465" s="254" t="s">
        <v>1</v>
      </c>
      <c r="F465" s="255" t="s">
        <v>1079</v>
      </c>
      <c r="G465" s="252"/>
      <c r="H465" s="256">
        <v>46.200000000000003</v>
      </c>
      <c r="I465" s="257"/>
      <c r="J465" s="252"/>
      <c r="K465" s="252"/>
      <c r="L465" s="258"/>
      <c r="M465" s="259"/>
      <c r="N465" s="260"/>
      <c r="O465" s="260"/>
      <c r="P465" s="260"/>
      <c r="Q465" s="260"/>
      <c r="R465" s="260"/>
      <c r="S465" s="260"/>
      <c r="T465" s="26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2" t="s">
        <v>174</v>
      </c>
      <c r="AU465" s="262" t="s">
        <v>88</v>
      </c>
      <c r="AV465" s="13" t="s">
        <v>88</v>
      </c>
      <c r="AW465" s="13" t="s">
        <v>34</v>
      </c>
      <c r="AX465" s="13" t="s">
        <v>78</v>
      </c>
      <c r="AY465" s="262" t="s">
        <v>146</v>
      </c>
    </row>
    <row r="466" s="13" customFormat="1">
      <c r="A466" s="13"/>
      <c r="B466" s="251"/>
      <c r="C466" s="252"/>
      <c r="D466" s="253" t="s">
        <v>174</v>
      </c>
      <c r="E466" s="254" t="s">
        <v>1</v>
      </c>
      <c r="F466" s="255" t="s">
        <v>1437</v>
      </c>
      <c r="G466" s="252"/>
      <c r="H466" s="256">
        <v>14.76</v>
      </c>
      <c r="I466" s="257"/>
      <c r="J466" s="252"/>
      <c r="K466" s="252"/>
      <c r="L466" s="258"/>
      <c r="M466" s="259"/>
      <c r="N466" s="260"/>
      <c r="O466" s="260"/>
      <c r="P466" s="260"/>
      <c r="Q466" s="260"/>
      <c r="R466" s="260"/>
      <c r="S466" s="260"/>
      <c r="T466" s="26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2" t="s">
        <v>174</v>
      </c>
      <c r="AU466" s="262" t="s">
        <v>88</v>
      </c>
      <c r="AV466" s="13" t="s">
        <v>88</v>
      </c>
      <c r="AW466" s="13" t="s">
        <v>34</v>
      </c>
      <c r="AX466" s="13" t="s">
        <v>78</v>
      </c>
      <c r="AY466" s="262" t="s">
        <v>146</v>
      </c>
    </row>
    <row r="467" s="15" customFormat="1">
      <c r="A467" s="15"/>
      <c r="B467" s="274"/>
      <c r="C467" s="275"/>
      <c r="D467" s="253" t="s">
        <v>174</v>
      </c>
      <c r="E467" s="276" t="s">
        <v>1</v>
      </c>
      <c r="F467" s="277" t="s">
        <v>1080</v>
      </c>
      <c r="G467" s="275"/>
      <c r="H467" s="276" t="s">
        <v>1</v>
      </c>
      <c r="I467" s="278"/>
      <c r="J467" s="275"/>
      <c r="K467" s="275"/>
      <c r="L467" s="279"/>
      <c r="M467" s="280"/>
      <c r="N467" s="281"/>
      <c r="O467" s="281"/>
      <c r="P467" s="281"/>
      <c r="Q467" s="281"/>
      <c r="R467" s="281"/>
      <c r="S467" s="281"/>
      <c r="T467" s="282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83" t="s">
        <v>174</v>
      </c>
      <c r="AU467" s="283" t="s">
        <v>88</v>
      </c>
      <c r="AV467" s="15" t="s">
        <v>86</v>
      </c>
      <c r="AW467" s="15" t="s">
        <v>34</v>
      </c>
      <c r="AX467" s="15" t="s">
        <v>78</v>
      </c>
      <c r="AY467" s="283" t="s">
        <v>146</v>
      </c>
    </row>
    <row r="468" s="13" customFormat="1">
      <c r="A468" s="13"/>
      <c r="B468" s="251"/>
      <c r="C468" s="252"/>
      <c r="D468" s="253" t="s">
        <v>174</v>
      </c>
      <c r="E468" s="254" t="s">
        <v>1</v>
      </c>
      <c r="F468" s="255" t="s">
        <v>1081</v>
      </c>
      <c r="G468" s="252"/>
      <c r="H468" s="256">
        <v>50.399999999999999</v>
      </c>
      <c r="I468" s="257"/>
      <c r="J468" s="252"/>
      <c r="K468" s="252"/>
      <c r="L468" s="258"/>
      <c r="M468" s="259"/>
      <c r="N468" s="260"/>
      <c r="O468" s="260"/>
      <c r="P468" s="260"/>
      <c r="Q468" s="260"/>
      <c r="R468" s="260"/>
      <c r="S468" s="260"/>
      <c r="T468" s="26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2" t="s">
        <v>174</v>
      </c>
      <c r="AU468" s="262" t="s">
        <v>88</v>
      </c>
      <c r="AV468" s="13" t="s">
        <v>88</v>
      </c>
      <c r="AW468" s="13" t="s">
        <v>34</v>
      </c>
      <c r="AX468" s="13" t="s">
        <v>78</v>
      </c>
      <c r="AY468" s="262" t="s">
        <v>146</v>
      </c>
    </row>
    <row r="469" s="13" customFormat="1">
      <c r="A469" s="13"/>
      <c r="B469" s="251"/>
      <c r="C469" s="252"/>
      <c r="D469" s="253" t="s">
        <v>174</v>
      </c>
      <c r="E469" s="254" t="s">
        <v>1</v>
      </c>
      <c r="F469" s="255" t="s">
        <v>1438</v>
      </c>
      <c r="G469" s="252"/>
      <c r="H469" s="256">
        <v>17.629999999999999</v>
      </c>
      <c r="I469" s="257"/>
      <c r="J469" s="252"/>
      <c r="K469" s="252"/>
      <c r="L469" s="258"/>
      <c r="M469" s="259"/>
      <c r="N469" s="260"/>
      <c r="O469" s="260"/>
      <c r="P469" s="260"/>
      <c r="Q469" s="260"/>
      <c r="R469" s="260"/>
      <c r="S469" s="260"/>
      <c r="T469" s="26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2" t="s">
        <v>174</v>
      </c>
      <c r="AU469" s="262" t="s">
        <v>88</v>
      </c>
      <c r="AV469" s="13" t="s">
        <v>88</v>
      </c>
      <c r="AW469" s="13" t="s">
        <v>34</v>
      </c>
      <c r="AX469" s="13" t="s">
        <v>78</v>
      </c>
      <c r="AY469" s="262" t="s">
        <v>146</v>
      </c>
    </row>
    <row r="470" s="15" customFormat="1">
      <c r="A470" s="15"/>
      <c r="B470" s="274"/>
      <c r="C470" s="275"/>
      <c r="D470" s="253" t="s">
        <v>174</v>
      </c>
      <c r="E470" s="276" t="s">
        <v>1</v>
      </c>
      <c r="F470" s="277" t="s">
        <v>1082</v>
      </c>
      <c r="G470" s="275"/>
      <c r="H470" s="276" t="s">
        <v>1</v>
      </c>
      <c r="I470" s="278"/>
      <c r="J470" s="275"/>
      <c r="K470" s="275"/>
      <c r="L470" s="279"/>
      <c r="M470" s="280"/>
      <c r="N470" s="281"/>
      <c r="O470" s="281"/>
      <c r="P470" s="281"/>
      <c r="Q470" s="281"/>
      <c r="R470" s="281"/>
      <c r="S470" s="281"/>
      <c r="T470" s="282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83" t="s">
        <v>174</v>
      </c>
      <c r="AU470" s="283" t="s">
        <v>88</v>
      </c>
      <c r="AV470" s="15" t="s">
        <v>86</v>
      </c>
      <c r="AW470" s="15" t="s">
        <v>34</v>
      </c>
      <c r="AX470" s="15" t="s">
        <v>78</v>
      </c>
      <c r="AY470" s="283" t="s">
        <v>146</v>
      </c>
    </row>
    <row r="471" s="13" customFormat="1">
      <c r="A471" s="13"/>
      <c r="B471" s="251"/>
      <c r="C471" s="252"/>
      <c r="D471" s="253" t="s">
        <v>174</v>
      </c>
      <c r="E471" s="254" t="s">
        <v>1</v>
      </c>
      <c r="F471" s="255" t="s">
        <v>1083</v>
      </c>
      <c r="G471" s="252"/>
      <c r="H471" s="256">
        <v>25.800000000000001</v>
      </c>
      <c r="I471" s="257"/>
      <c r="J471" s="252"/>
      <c r="K471" s="252"/>
      <c r="L471" s="258"/>
      <c r="M471" s="259"/>
      <c r="N471" s="260"/>
      <c r="O471" s="260"/>
      <c r="P471" s="260"/>
      <c r="Q471" s="260"/>
      <c r="R471" s="260"/>
      <c r="S471" s="260"/>
      <c r="T471" s="26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2" t="s">
        <v>174</v>
      </c>
      <c r="AU471" s="262" t="s">
        <v>88</v>
      </c>
      <c r="AV471" s="13" t="s">
        <v>88</v>
      </c>
      <c r="AW471" s="13" t="s">
        <v>34</v>
      </c>
      <c r="AX471" s="13" t="s">
        <v>78</v>
      </c>
      <c r="AY471" s="262" t="s">
        <v>146</v>
      </c>
    </row>
    <row r="472" s="13" customFormat="1">
      <c r="A472" s="13"/>
      <c r="B472" s="251"/>
      <c r="C472" s="252"/>
      <c r="D472" s="253" t="s">
        <v>174</v>
      </c>
      <c r="E472" s="254" t="s">
        <v>1</v>
      </c>
      <c r="F472" s="255" t="s">
        <v>1342</v>
      </c>
      <c r="G472" s="252"/>
      <c r="H472" s="256">
        <v>4.3200000000000003</v>
      </c>
      <c r="I472" s="257"/>
      <c r="J472" s="252"/>
      <c r="K472" s="252"/>
      <c r="L472" s="258"/>
      <c r="M472" s="259"/>
      <c r="N472" s="260"/>
      <c r="O472" s="260"/>
      <c r="P472" s="260"/>
      <c r="Q472" s="260"/>
      <c r="R472" s="260"/>
      <c r="S472" s="260"/>
      <c r="T472" s="261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2" t="s">
        <v>174</v>
      </c>
      <c r="AU472" s="262" t="s">
        <v>88</v>
      </c>
      <c r="AV472" s="13" t="s">
        <v>88</v>
      </c>
      <c r="AW472" s="13" t="s">
        <v>34</v>
      </c>
      <c r="AX472" s="13" t="s">
        <v>78</v>
      </c>
      <c r="AY472" s="262" t="s">
        <v>146</v>
      </c>
    </row>
    <row r="473" s="15" customFormat="1">
      <c r="A473" s="15"/>
      <c r="B473" s="274"/>
      <c r="C473" s="275"/>
      <c r="D473" s="253" t="s">
        <v>174</v>
      </c>
      <c r="E473" s="276" t="s">
        <v>1</v>
      </c>
      <c r="F473" s="277" t="s">
        <v>1084</v>
      </c>
      <c r="G473" s="275"/>
      <c r="H473" s="276" t="s">
        <v>1</v>
      </c>
      <c r="I473" s="278"/>
      <c r="J473" s="275"/>
      <c r="K473" s="275"/>
      <c r="L473" s="279"/>
      <c r="M473" s="280"/>
      <c r="N473" s="281"/>
      <c r="O473" s="281"/>
      <c r="P473" s="281"/>
      <c r="Q473" s="281"/>
      <c r="R473" s="281"/>
      <c r="S473" s="281"/>
      <c r="T473" s="282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83" t="s">
        <v>174</v>
      </c>
      <c r="AU473" s="283" t="s">
        <v>88</v>
      </c>
      <c r="AV473" s="15" t="s">
        <v>86</v>
      </c>
      <c r="AW473" s="15" t="s">
        <v>34</v>
      </c>
      <c r="AX473" s="15" t="s">
        <v>78</v>
      </c>
      <c r="AY473" s="283" t="s">
        <v>146</v>
      </c>
    </row>
    <row r="474" s="13" customFormat="1">
      <c r="A474" s="13"/>
      <c r="B474" s="251"/>
      <c r="C474" s="252"/>
      <c r="D474" s="253" t="s">
        <v>174</v>
      </c>
      <c r="E474" s="254" t="s">
        <v>1</v>
      </c>
      <c r="F474" s="255" t="s">
        <v>1085</v>
      </c>
      <c r="G474" s="252"/>
      <c r="H474" s="256">
        <v>19.199999999999999</v>
      </c>
      <c r="I474" s="257"/>
      <c r="J474" s="252"/>
      <c r="K474" s="252"/>
      <c r="L474" s="258"/>
      <c r="M474" s="259"/>
      <c r="N474" s="260"/>
      <c r="O474" s="260"/>
      <c r="P474" s="260"/>
      <c r="Q474" s="260"/>
      <c r="R474" s="260"/>
      <c r="S474" s="260"/>
      <c r="T474" s="26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2" t="s">
        <v>174</v>
      </c>
      <c r="AU474" s="262" t="s">
        <v>88</v>
      </c>
      <c r="AV474" s="13" t="s">
        <v>88</v>
      </c>
      <c r="AW474" s="13" t="s">
        <v>34</v>
      </c>
      <c r="AX474" s="13" t="s">
        <v>78</v>
      </c>
      <c r="AY474" s="262" t="s">
        <v>146</v>
      </c>
    </row>
    <row r="475" s="13" customFormat="1">
      <c r="A475" s="13"/>
      <c r="B475" s="251"/>
      <c r="C475" s="252"/>
      <c r="D475" s="253" t="s">
        <v>174</v>
      </c>
      <c r="E475" s="254" t="s">
        <v>1</v>
      </c>
      <c r="F475" s="255" t="s">
        <v>1439</v>
      </c>
      <c r="G475" s="252"/>
      <c r="H475" s="256">
        <v>10.199999999999999</v>
      </c>
      <c r="I475" s="257"/>
      <c r="J475" s="252"/>
      <c r="K475" s="252"/>
      <c r="L475" s="258"/>
      <c r="M475" s="259"/>
      <c r="N475" s="260"/>
      <c r="O475" s="260"/>
      <c r="P475" s="260"/>
      <c r="Q475" s="260"/>
      <c r="R475" s="260"/>
      <c r="S475" s="260"/>
      <c r="T475" s="26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2" t="s">
        <v>174</v>
      </c>
      <c r="AU475" s="262" t="s">
        <v>88</v>
      </c>
      <c r="AV475" s="13" t="s">
        <v>88</v>
      </c>
      <c r="AW475" s="13" t="s">
        <v>34</v>
      </c>
      <c r="AX475" s="13" t="s">
        <v>78</v>
      </c>
      <c r="AY475" s="262" t="s">
        <v>146</v>
      </c>
    </row>
    <row r="476" s="15" customFormat="1">
      <c r="A476" s="15"/>
      <c r="B476" s="274"/>
      <c r="C476" s="275"/>
      <c r="D476" s="253" t="s">
        <v>174</v>
      </c>
      <c r="E476" s="276" t="s">
        <v>1</v>
      </c>
      <c r="F476" s="277" t="s">
        <v>1440</v>
      </c>
      <c r="G476" s="275"/>
      <c r="H476" s="276" t="s">
        <v>1</v>
      </c>
      <c r="I476" s="278"/>
      <c r="J476" s="275"/>
      <c r="K476" s="275"/>
      <c r="L476" s="279"/>
      <c r="M476" s="280"/>
      <c r="N476" s="281"/>
      <c r="O476" s="281"/>
      <c r="P476" s="281"/>
      <c r="Q476" s="281"/>
      <c r="R476" s="281"/>
      <c r="S476" s="281"/>
      <c r="T476" s="282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83" t="s">
        <v>174</v>
      </c>
      <c r="AU476" s="283" t="s">
        <v>88</v>
      </c>
      <c r="AV476" s="15" t="s">
        <v>86</v>
      </c>
      <c r="AW476" s="15" t="s">
        <v>34</v>
      </c>
      <c r="AX476" s="15" t="s">
        <v>78</v>
      </c>
      <c r="AY476" s="283" t="s">
        <v>146</v>
      </c>
    </row>
    <row r="477" s="13" customFormat="1">
      <c r="A477" s="13"/>
      <c r="B477" s="251"/>
      <c r="C477" s="252"/>
      <c r="D477" s="253" t="s">
        <v>174</v>
      </c>
      <c r="E477" s="254" t="s">
        <v>1</v>
      </c>
      <c r="F477" s="255" t="s">
        <v>284</v>
      </c>
      <c r="G477" s="252"/>
      <c r="H477" s="256">
        <v>25</v>
      </c>
      <c r="I477" s="257"/>
      <c r="J477" s="252"/>
      <c r="K477" s="252"/>
      <c r="L477" s="258"/>
      <c r="M477" s="259"/>
      <c r="N477" s="260"/>
      <c r="O477" s="260"/>
      <c r="P477" s="260"/>
      <c r="Q477" s="260"/>
      <c r="R477" s="260"/>
      <c r="S477" s="260"/>
      <c r="T477" s="26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2" t="s">
        <v>174</v>
      </c>
      <c r="AU477" s="262" t="s">
        <v>88</v>
      </c>
      <c r="AV477" s="13" t="s">
        <v>88</v>
      </c>
      <c r="AW477" s="13" t="s">
        <v>34</v>
      </c>
      <c r="AX477" s="13" t="s">
        <v>78</v>
      </c>
      <c r="AY477" s="262" t="s">
        <v>146</v>
      </c>
    </row>
    <row r="478" s="14" customFormat="1">
      <c r="A478" s="14"/>
      <c r="B478" s="263"/>
      <c r="C478" s="264"/>
      <c r="D478" s="253" t="s">
        <v>174</v>
      </c>
      <c r="E478" s="265" t="s">
        <v>1</v>
      </c>
      <c r="F478" s="266" t="s">
        <v>201</v>
      </c>
      <c r="G478" s="264"/>
      <c r="H478" s="267">
        <v>352.74000000000001</v>
      </c>
      <c r="I478" s="268"/>
      <c r="J478" s="264"/>
      <c r="K478" s="264"/>
      <c r="L478" s="269"/>
      <c r="M478" s="270"/>
      <c r="N478" s="271"/>
      <c r="O478" s="271"/>
      <c r="P478" s="271"/>
      <c r="Q478" s="271"/>
      <c r="R478" s="271"/>
      <c r="S478" s="271"/>
      <c r="T478" s="27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73" t="s">
        <v>174</v>
      </c>
      <c r="AU478" s="273" t="s">
        <v>88</v>
      </c>
      <c r="AV478" s="14" t="s">
        <v>153</v>
      </c>
      <c r="AW478" s="14" t="s">
        <v>34</v>
      </c>
      <c r="AX478" s="14" t="s">
        <v>86</v>
      </c>
      <c r="AY478" s="273" t="s">
        <v>146</v>
      </c>
    </row>
    <row r="479" s="12" customFormat="1" ht="25.92" customHeight="1">
      <c r="A479" s="12"/>
      <c r="B479" s="221"/>
      <c r="C479" s="222"/>
      <c r="D479" s="223" t="s">
        <v>77</v>
      </c>
      <c r="E479" s="224" t="s">
        <v>270</v>
      </c>
      <c r="F479" s="224" t="s">
        <v>1441</v>
      </c>
      <c r="G479" s="222"/>
      <c r="H479" s="222"/>
      <c r="I479" s="225"/>
      <c r="J479" s="226">
        <f>BK479</f>
        <v>0</v>
      </c>
      <c r="K479" s="222"/>
      <c r="L479" s="227"/>
      <c r="M479" s="228"/>
      <c r="N479" s="229"/>
      <c r="O479" s="229"/>
      <c r="P479" s="230">
        <f>P480</f>
        <v>0</v>
      </c>
      <c r="Q479" s="229"/>
      <c r="R479" s="230">
        <f>R480</f>
        <v>0</v>
      </c>
      <c r="S479" s="229"/>
      <c r="T479" s="231">
        <f>T480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32" t="s">
        <v>147</v>
      </c>
      <c r="AT479" s="233" t="s">
        <v>77</v>
      </c>
      <c r="AU479" s="233" t="s">
        <v>78</v>
      </c>
      <c r="AY479" s="232" t="s">
        <v>146</v>
      </c>
      <c r="BK479" s="234">
        <f>BK480</f>
        <v>0</v>
      </c>
    </row>
    <row r="480" s="12" customFormat="1" ht="22.8" customHeight="1">
      <c r="A480" s="12"/>
      <c r="B480" s="221"/>
      <c r="C480" s="222"/>
      <c r="D480" s="223" t="s">
        <v>77</v>
      </c>
      <c r="E480" s="235" t="s">
        <v>542</v>
      </c>
      <c r="F480" s="235" t="s">
        <v>1442</v>
      </c>
      <c r="G480" s="222"/>
      <c r="H480" s="222"/>
      <c r="I480" s="225"/>
      <c r="J480" s="236">
        <f>BK480</f>
        <v>0</v>
      </c>
      <c r="K480" s="222"/>
      <c r="L480" s="227"/>
      <c r="M480" s="228"/>
      <c r="N480" s="229"/>
      <c r="O480" s="229"/>
      <c r="P480" s="230">
        <f>P481</f>
        <v>0</v>
      </c>
      <c r="Q480" s="229"/>
      <c r="R480" s="230">
        <f>R481</f>
        <v>0</v>
      </c>
      <c r="S480" s="229"/>
      <c r="T480" s="231">
        <f>T481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32" t="s">
        <v>147</v>
      </c>
      <c r="AT480" s="233" t="s">
        <v>77</v>
      </c>
      <c r="AU480" s="233" t="s">
        <v>86</v>
      </c>
      <c r="AY480" s="232" t="s">
        <v>146</v>
      </c>
      <c r="BK480" s="234">
        <f>BK481</f>
        <v>0</v>
      </c>
    </row>
    <row r="481" s="2" customFormat="1" ht="21.75" customHeight="1">
      <c r="A481" s="39"/>
      <c r="B481" s="40"/>
      <c r="C481" s="237" t="s">
        <v>1443</v>
      </c>
      <c r="D481" s="237" t="s">
        <v>149</v>
      </c>
      <c r="E481" s="238" t="s">
        <v>1444</v>
      </c>
      <c r="F481" s="239" t="s">
        <v>1445</v>
      </c>
      <c r="G481" s="240" t="s">
        <v>1186</v>
      </c>
      <c r="H481" s="241">
        <v>1</v>
      </c>
      <c r="I481" s="242"/>
      <c r="J481" s="243">
        <f>ROUND(I481*H481,2)</f>
        <v>0</v>
      </c>
      <c r="K481" s="244"/>
      <c r="L481" s="45"/>
      <c r="M481" s="245" t="s">
        <v>1</v>
      </c>
      <c r="N481" s="246" t="s">
        <v>43</v>
      </c>
      <c r="O481" s="92"/>
      <c r="P481" s="247">
        <f>O481*H481</f>
        <v>0</v>
      </c>
      <c r="Q481" s="247">
        <v>0</v>
      </c>
      <c r="R481" s="247">
        <f>Q481*H481</f>
        <v>0</v>
      </c>
      <c r="S481" s="247">
        <v>0</v>
      </c>
      <c r="T481" s="248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9" t="s">
        <v>472</v>
      </c>
      <c r="AT481" s="249" t="s">
        <v>149</v>
      </c>
      <c r="AU481" s="249" t="s">
        <v>88</v>
      </c>
      <c r="AY481" s="18" t="s">
        <v>146</v>
      </c>
      <c r="BE481" s="250">
        <f>IF(N481="základní",J481,0)</f>
        <v>0</v>
      </c>
      <c r="BF481" s="250">
        <f>IF(N481="snížená",J481,0)</f>
        <v>0</v>
      </c>
      <c r="BG481" s="250">
        <f>IF(N481="zákl. přenesená",J481,0)</f>
        <v>0</v>
      </c>
      <c r="BH481" s="250">
        <f>IF(N481="sníž. přenesená",J481,0)</f>
        <v>0</v>
      </c>
      <c r="BI481" s="250">
        <f>IF(N481="nulová",J481,0)</f>
        <v>0</v>
      </c>
      <c r="BJ481" s="18" t="s">
        <v>86</v>
      </c>
      <c r="BK481" s="250">
        <f>ROUND(I481*H481,2)</f>
        <v>0</v>
      </c>
      <c r="BL481" s="18" t="s">
        <v>472</v>
      </c>
      <c r="BM481" s="249" t="s">
        <v>1446</v>
      </c>
    </row>
    <row r="482" s="12" customFormat="1" ht="25.92" customHeight="1">
      <c r="A482" s="12"/>
      <c r="B482" s="221"/>
      <c r="C482" s="222"/>
      <c r="D482" s="223" t="s">
        <v>77</v>
      </c>
      <c r="E482" s="224" t="s">
        <v>804</v>
      </c>
      <c r="F482" s="224" t="s">
        <v>805</v>
      </c>
      <c r="G482" s="222"/>
      <c r="H482" s="222"/>
      <c r="I482" s="225"/>
      <c r="J482" s="226">
        <f>BK482</f>
        <v>0</v>
      </c>
      <c r="K482" s="222"/>
      <c r="L482" s="227"/>
      <c r="M482" s="228"/>
      <c r="N482" s="229"/>
      <c r="O482" s="229"/>
      <c r="P482" s="230">
        <f>P483</f>
        <v>0</v>
      </c>
      <c r="Q482" s="229"/>
      <c r="R482" s="230">
        <f>R483</f>
        <v>0</v>
      </c>
      <c r="S482" s="229"/>
      <c r="T482" s="231">
        <f>T483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32" t="s">
        <v>153</v>
      </c>
      <c r="AT482" s="233" t="s">
        <v>77</v>
      </c>
      <c r="AU482" s="233" t="s">
        <v>78</v>
      </c>
      <c r="AY482" s="232" t="s">
        <v>146</v>
      </c>
      <c r="BK482" s="234">
        <f>BK483</f>
        <v>0</v>
      </c>
    </row>
    <row r="483" s="2" customFormat="1" ht="16.5" customHeight="1">
      <c r="A483" s="39"/>
      <c r="B483" s="40"/>
      <c r="C483" s="237" t="s">
        <v>1447</v>
      </c>
      <c r="D483" s="237" t="s">
        <v>149</v>
      </c>
      <c r="E483" s="238" t="s">
        <v>806</v>
      </c>
      <c r="F483" s="239" t="s">
        <v>1</v>
      </c>
      <c r="G483" s="240" t="s">
        <v>1</v>
      </c>
      <c r="H483" s="241">
        <v>0</v>
      </c>
      <c r="I483" s="242"/>
      <c r="J483" s="243">
        <f>ROUND(I483*H483,2)</f>
        <v>0</v>
      </c>
      <c r="K483" s="244"/>
      <c r="L483" s="45"/>
      <c r="M483" s="307" t="s">
        <v>1</v>
      </c>
      <c r="N483" s="308" t="s">
        <v>43</v>
      </c>
      <c r="O483" s="309"/>
      <c r="P483" s="310">
        <f>O483*H483</f>
        <v>0</v>
      </c>
      <c r="Q483" s="310">
        <v>0</v>
      </c>
      <c r="R483" s="310">
        <f>Q483*H483</f>
        <v>0</v>
      </c>
      <c r="S483" s="310">
        <v>0</v>
      </c>
      <c r="T483" s="311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9" t="s">
        <v>807</v>
      </c>
      <c r="AT483" s="249" t="s">
        <v>149</v>
      </c>
      <c r="AU483" s="249" t="s">
        <v>86</v>
      </c>
      <c r="AY483" s="18" t="s">
        <v>146</v>
      </c>
      <c r="BE483" s="250">
        <f>IF(N483="základní",J483,0)</f>
        <v>0</v>
      </c>
      <c r="BF483" s="250">
        <f>IF(N483="snížená",J483,0)</f>
        <v>0</v>
      </c>
      <c r="BG483" s="250">
        <f>IF(N483="zákl. přenesená",J483,0)</f>
        <v>0</v>
      </c>
      <c r="BH483" s="250">
        <f>IF(N483="sníž. přenesená",J483,0)</f>
        <v>0</v>
      </c>
      <c r="BI483" s="250">
        <f>IF(N483="nulová",J483,0)</f>
        <v>0</v>
      </c>
      <c r="BJ483" s="18" t="s">
        <v>86</v>
      </c>
      <c r="BK483" s="250">
        <f>ROUND(I483*H483,2)</f>
        <v>0</v>
      </c>
      <c r="BL483" s="18" t="s">
        <v>807</v>
      </c>
      <c r="BM483" s="249" t="s">
        <v>1448</v>
      </c>
    </row>
    <row r="484" s="2" customFormat="1" ht="6.96" customHeight="1">
      <c r="A484" s="39"/>
      <c r="B484" s="67"/>
      <c r="C484" s="68"/>
      <c r="D484" s="68"/>
      <c r="E484" s="68"/>
      <c r="F484" s="68"/>
      <c r="G484" s="68"/>
      <c r="H484" s="68"/>
      <c r="I484" s="184"/>
      <c r="J484" s="68"/>
      <c r="K484" s="68"/>
      <c r="L484" s="45"/>
      <c r="M484" s="39"/>
      <c r="O484" s="39"/>
      <c r="P484" s="39"/>
      <c r="Q484" s="39"/>
      <c r="R484" s="39"/>
      <c r="S484" s="39"/>
      <c r="T484" s="39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</row>
  </sheetData>
  <sheetProtection sheet="1" autoFilter="0" formatColumns="0" formatRows="0" objects="1" scenarios="1" spinCount="100000" saltValue="/bDWPu5JV4ybQqI47E+g4U24pI2LBhn7jeCWvHYlE+55JwdXNPenX0Ko7eSoxeAK2iA3hsUlHukSTZTnBCDpxA==" hashValue="v9mR1uqjLLYw47M5LucaOrQoccLAKuuH1i8adnoBEJEwrbtloAx5TZRRXEWYkgXFDRyuYtdLavaBoAn5SjJqdA==" algorithmName="SHA-512" password="CC35"/>
  <autoFilter ref="C139:K483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107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Zvoleněves ON - oprava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108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1449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1450</v>
      </c>
      <c r="G12" s="39"/>
      <c r="H12" s="39"/>
      <c r="I12" s="148" t="s">
        <v>22</v>
      </c>
      <c r="J12" s="149" t="str">
        <f>'Rekapitulace stavby'!AN8</f>
        <v>24. 6. 2020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1451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ROUND((SUM(BE123:BE251)),  2)</f>
        <v>0</v>
      </c>
      <c r="G33" s="39"/>
      <c r="H33" s="39"/>
      <c r="I33" s="163">
        <v>0.20999999999999999</v>
      </c>
      <c r="J33" s="162">
        <f>ROUND(((SUM(BE123:BE251))*I33),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62">
        <f>ROUND((SUM(BF123:BF251)),  2)</f>
        <v>0</v>
      </c>
      <c r="G34" s="39"/>
      <c r="H34" s="39"/>
      <c r="I34" s="163">
        <v>0.14999999999999999</v>
      </c>
      <c r="J34" s="162">
        <f>ROUND(((SUM(BF123:BF251))*I34),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ROUND((SUM(BG123:BG251)),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ROUND((SUM(BH123:BH251)),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ROUND((SUM(BI123:BI251)),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Zvoleněves ON - oprava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SO.05 - Elektroinstalace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Zvoleněnves</v>
      </c>
      <c r="G89" s="41"/>
      <c r="H89" s="41"/>
      <c r="I89" s="148" t="s">
        <v>22</v>
      </c>
      <c r="J89" s="80" t="str">
        <f>IF(J12="","",J12)</f>
        <v>24. 6. 2020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148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SEE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111</v>
      </c>
      <c r="D94" s="190"/>
      <c r="E94" s="190"/>
      <c r="F94" s="190"/>
      <c r="G94" s="190"/>
      <c r="H94" s="190"/>
      <c r="I94" s="191"/>
      <c r="J94" s="192" t="s">
        <v>112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145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4"/>
      <c r="C97" s="195"/>
      <c r="D97" s="196" t="s">
        <v>1452</v>
      </c>
      <c r="E97" s="197"/>
      <c r="F97" s="197"/>
      <c r="G97" s="197"/>
      <c r="H97" s="197"/>
      <c r="I97" s="198"/>
      <c r="J97" s="199">
        <f>J124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4"/>
      <c r="C98" s="195"/>
      <c r="D98" s="196" t="s">
        <v>1453</v>
      </c>
      <c r="E98" s="197"/>
      <c r="F98" s="197"/>
      <c r="G98" s="197"/>
      <c r="H98" s="197"/>
      <c r="I98" s="198"/>
      <c r="J98" s="199">
        <f>J182</f>
        <v>0</v>
      </c>
      <c r="K98" s="195"/>
      <c r="L98" s="20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4"/>
      <c r="C99" s="195"/>
      <c r="D99" s="196" t="s">
        <v>1454</v>
      </c>
      <c r="E99" s="197"/>
      <c r="F99" s="197"/>
      <c r="G99" s="197"/>
      <c r="H99" s="197"/>
      <c r="I99" s="198"/>
      <c r="J99" s="199">
        <f>J192</f>
        <v>0</v>
      </c>
      <c r="K99" s="195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4"/>
      <c r="C100" s="195"/>
      <c r="D100" s="196" t="s">
        <v>1455</v>
      </c>
      <c r="E100" s="197"/>
      <c r="F100" s="197"/>
      <c r="G100" s="197"/>
      <c r="H100" s="197"/>
      <c r="I100" s="198"/>
      <c r="J100" s="199">
        <f>J200</f>
        <v>0</v>
      </c>
      <c r="K100" s="195"/>
      <c r="L100" s="20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4"/>
      <c r="C101" s="195"/>
      <c r="D101" s="196" t="s">
        <v>1456</v>
      </c>
      <c r="E101" s="197"/>
      <c r="F101" s="197"/>
      <c r="G101" s="197"/>
      <c r="H101" s="197"/>
      <c r="I101" s="198"/>
      <c r="J101" s="199">
        <f>J207</f>
        <v>0</v>
      </c>
      <c r="K101" s="195"/>
      <c r="L101" s="20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4"/>
      <c r="C102" s="195"/>
      <c r="D102" s="196" t="s">
        <v>1457</v>
      </c>
      <c r="E102" s="197"/>
      <c r="F102" s="197"/>
      <c r="G102" s="197"/>
      <c r="H102" s="197"/>
      <c r="I102" s="198"/>
      <c r="J102" s="199">
        <f>J240</f>
        <v>0</v>
      </c>
      <c r="K102" s="195"/>
      <c r="L102" s="20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4"/>
      <c r="C103" s="195"/>
      <c r="D103" s="196" t="s">
        <v>1458</v>
      </c>
      <c r="E103" s="197"/>
      <c r="F103" s="197"/>
      <c r="G103" s="197"/>
      <c r="H103" s="197"/>
      <c r="I103" s="198"/>
      <c r="J103" s="199">
        <f>J247</f>
        <v>0</v>
      </c>
      <c r="K103" s="195"/>
      <c r="L103" s="20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84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87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131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8" t="str">
        <f>E7</f>
        <v>Zvoleněves ON - oprava</v>
      </c>
      <c r="F113" s="33"/>
      <c r="G113" s="33"/>
      <c r="H113" s="33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108</v>
      </c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SO.05 - Elektroinstalace</v>
      </c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Zvoleněnves</v>
      </c>
      <c r="G117" s="41"/>
      <c r="H117" s="41"/>
      <c r="I117" s="148" t="s">
        <v>22</v>
      </c>
      <c r="J117" s="80" t="str">
        <f>IF(J12="","",J12)</f>
        <v>24. 6. 2020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Správa železnic, státní organizace</v>
      </c>
      <c r="G119" s="41"/>
      <c r="H119" s="41"/>
      <c r="I119" s="148" t="s">
        <v>32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148" t="s">
        <v>35</v>
      </c>
      <c r="J120" s="37" t="str">
        <f>E24</f>
        <v>SEE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8"/>
      <c r="B122" s="209"/>
      <c r="C122" s="210" t="s">
        <v>132</v>
      </c>
      <c r="D122" s="211" t="s">
        <v>63</v>
      </c>
      <c r="E122" s="211" t="s">
        <v>59</v>
      </c>
      <c r="F122" s="211" t="s">
        <v>60</v>
      </c>
      <c r="G122" s="211" t="s">
        <v>133</v>
      </c>
      <c r="H122" s="211" t="s">
        <v>134</v>
      </c>
      <c r="I122" s="212" t="s">
        <v>135</v>
      </c>
      <c r="J122" s="213" t="s">
        <v>112</v>
      </c>
      <c r="K122" s="214" t="s">
        <v>136</v>
      </c>
      <c r="L122" s="215"/>
      <c r="M122" s="101" t="s">
        <v>1</v>
      </c>
      <c r="N122" s="102" t="s">
        <v>42</v>
      </c>
      <c r="O122" s="102" t="s">
        <v>137</v>
      </c>
      <c r="P122" s="102" t="s">
        <v>138</v>
      </c>
      <c r="Q122" s="102" t="s">
        <v>139</v>
      </c>
      <c r="R122" s="102" t="s">
        <v>140</v>
      </c>
      <c r="S122" s="102" t="s">
        <v>141</v>
      </c>
      <c r="T122" s="103" t="s">
        <v>142</v>
      </c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</row>
    <row r="123" s="2" customFormat="1" ht="22.8" customHeight="1">
      <c r="A123" s="39"/>
      <c r="B123" s="40"/>
      <c r="C123" s="108" t="s">
        <v>143</v>
      </c>
      <c r="D123" s="41"/>
      <c r="E123" s="41"/>
      <c r="F123" s="41"/>
      <c r="G123" s="41"/>
      <c r="H123" s="41"/>
      <c r="I123" s="145"/>
      <c r="J123" s="216">
        <f>BK123</f>
        <v>0</v>
      </c>
      <c r="K123" s="41"/>
      <c r="L123" s="45"/>
      <c r="M123" s="104"/>
      <c r="N123" s="217"/>
      <c r="O123" s="105"/>
      <c r="P123" s="218">
        <f>P124+P182+P192+P200+P207+P240+P247</f>
        <v>0</v>
      </c>
      <c r="Q123" s="105"/>
      <c r="R123" s="218">
        <f>R124+R182+R192+R200+R207+R240+R247</f>
        <v>0</v>
      </c>
      <c r="S123" s="105"/>
      <c r="T123" s="219">
        <f>T124+T182+T192+T200+T207+T240+T247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114</v>
      </c>
      <c r="BK123" s="220">
        <f>BK124+BK182+BK192+BK200+BK207+BK240+BK247</f>
        <v>0</v>
      </c>
    </row>
    <row r="124" s="12" customFormat="1" ht="25.92" customHeight="1">
      <c r="A124" s="12"/>
      <c r="B124" s="221"/>
      <c r="C124" s="222"/>
      <c r="D124" s="223" t="s">
        <v>77</v>
      </c>
      <c r="E124" s="224" t="s">
        <v>1459</v>
      </c>
      <c r="F124" s="224" t="s">
        <v>1460</v>
      </c>
      <c r="G124" s="222"/>
      <c r="H124" s="222"/>
      <c r="I124" s="225"/>
      <c r="J124" s="226">
        <f>BK124</f>
        <v>0</v>
      </c>
      <c r="K124" s="222"/>
      <c r="L124" s="227"/>
      <c r="M124" s="228"/>
      <c r="N124" s="229"/>
      <c r="O124" s="229"/>
      <c r="P124" s="230">
        <f>SUM(P125:P181)</f>
        <v>0</v>
      </c>
      <c r="Q124" s="229"/>
      <c r="R124" s="230">
        <f>SUM(R125:R181)</f>
        <v>0</v>
      </c>
      <c r="S124" s="229"/>
      <c r="T124" s="231">
        <f>SUM(T125:T181)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2" t="s">
        <v>86</v>
      </c>
      <c r="AT124" s="233" t="s">
        <v>77</v>
      </c>
      <c r="AU124" s="233" t="s">
        <v>78</v>
      </c>
      <c r="AY124" s="232" t="s">
        <v>146</v>
      </c>
      <c r="BK124" s="234">
        <f>SUM(BK125:BK181)</f>
        <v>0</v>
      </c>
    </row>
    <row r="125" s="2" customFormat="1" ht="16.5" customHeight="1">
      <c r="A125" s="39"/>
      <c r="B125" s="40"/>
      <c r="C125" s="237" t="s">
        <v>86</v>
      </c>
      <c r="D125" s="237" t="s">
        <v>149</v>
      </c>
      <c r="E125" s="238" t="s">
        <v>1461</v>
      </c>
      <c r="F125" s="239" t="s">
        <v>1462</v>
      </c>
      <c r="G125" s="240" t="s">
        <v>1048</v>
      </c>
      <c r="H125" s="241">
        <v>15</v>
      </c>
      <c r="I125" s="242"/>
      <c r="J125" s="243">
        <f>ROUND(I125*H125,2)</f>
        <v>0</v>
      </c>
      <c r="K125" s="244"/>
      <c r="L125" s="45"/>
      <c r="M125" s="245" t="s">
        <v>1</v>
      </c>
      <c r="N125" s="246" t="s">
        <v>43</v>
      </c>
      <c r="O125" s="92"/>
      <c r="P125" s="247">
        <f>O125*H125</f>
        <v>0</v>
      </c>
      <c r="Q125" s="247">
        <v>0</v>
      </c>
      <c r="R125" s="247">
        <f>Q125*H125</f>
        <v>0</v>
      </c>
      <c r="S125" s="247">
        <v>0</v>
      </c>
      <c r="T125" s="24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9" t="s">
        <v>153</v>
      </c>
      <c r="AT125" s="249" t="s">
        <v>149</v>
      </c>
      <c r="AU125" s="249" t="s">
        <v>86</v>
      </c>
      <c r="AY125" s="18" t="s">
        <v>146</v>
      </c>
      <c r="BE125" s="250">
        <f>IF(N125="základní",J125,0)</f>
        <v>0</v>
      </c>
      <c r="BF125" s="250">
        <f>IF(N125="snížená",J125,0)</f>
        <v>0</v>
      </c>
      <c r="BG125" s="250">
        <f>IF(N125="zákl. přenesená",J125,0)</f>
        <v>0</v>
      </c>
      <c r="BH125" s="250">
        <f>IF(N125="sníž. přenesená",J125,0)</f>
        <v>0</v>
      </c>
      <c r="BI125" s="250">
        <f>IF(N125="nulová",J125,0)</f>
        <v>0</v>
      </c>
      <c r="BJ125" s="18" t="s">
        <v>86</v>
      </c>
      <c r="BK125" s="250">
        <f>ROUND(I125*H125,2)</f>
        <v>0</v>
      </c>
      <c r="BL125" s="18" t="s">
        <v>153</v>
      </c>
      <c r="BM125" s="249" t="s">
        <v>88</v>
      </c>
    </row>
    <row r="126" s="2" customFormat="1" ht="16.5" customHeight="1">
      <c r="A126" s="39"/>
      <c r="B126" s="40"/>
      <c r="C126" s="237" t="s">
        <v>88</v>
      </c>
      <c r="D126" s="237" t="s">
        <v>149</v>
      </c>
      <c r="E126" s="238" t="s">
        <v>1463</v>
      </c>
      <c r="F126" s="239" t="s">
        <v>1464</v>
      </c>
      <c r="G126" s="240" t="s">
        <v>1048</v>
      </c>
      <c r="H126" s="241">
        <v>7</v>
      </c>
      <c r="I126" s="242"/>
      <c r="J126" s="243">
        <f>ROUND(I126*H126,2)</f>
        <v>0</v>
      </c>
      <c r="K126" s="244"/>
      <c r="L126" s="45"/>
      <c r="M126" s="245" t="s">
        <v>1</v>
      </c>
      <c r="N126" s="246" t="s">
        <v>43</v>
      </c>
      <c r="O126" s="92"/>
      <c r="P126" s="247">
        <f>O126*H126</f>
        <v>0</v>
      </c>
      <c r="Q126" s="247">
        <v>0</v>
      </c>
      <c r="R126" s="247">
        <f>Q126*H126</f>
        <v>0</v>
      </c>
      <c r="S126" s="247">
        <v>0</v>
      </c>
      <c r="T126" s="24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9" t="s">
        <v>153</v>
      </c>
      <c r="AT126" s="249" t="s">
        <v>149</v>
      </c>
      <c r="AU126" s="249" t="s">
        <v>86</v>
      </c>
      <c r="AY126" s="18" t="s">
        <v>146</v>
      </c>
      <c r="BE126" s="250">
        <f>IF(N126="základní",J126,0)</f>
        <v>0</v>
      </c>
      <c r="BF126" s="250">
        <f>IF(N126="snížená",J126,0)</f>
        <v>0</v>
      </c>
      <c r="BG126" s="250">
        <f>IF(N126="zákl. přenesená",J126,0)</f>
        <v>0</v>
      </c>
      <c r="BH126" s="250">
        <f>IF(N126="sníž. přenesená",J126,0)</f>
        <v>0</v>
      </c>
      <c r="BI126" s="250">
        <f>IF(N126="nulová",J126,0)</f>
        <v>0</v>
      </c>
      <c r="BJ126" s="18" t="s">
        <v>86</v>
      </c>
      <c r="BK126" s="250">
        <f>ROUND(I126*H126,2)</f>
        <v>0</v>
      </c>
      <c r="BL126" s="18" t="s">
        <v>153</v>
      </c>
      <c r="BM126" s="249" t="s">
        <v>153</v>
      </c>
    </row>
    <row r="127" s="2" customFormat="1" ht="21.75" customHeight="1">
      <c r="A127" s="39"/>
      <c r="B127" s="40"/>
      <c r="C127" s="237" t="s">
        <v>147</v>
      </c>
      <c r="D127" s="237" t="s">
        <v>149</v>
      </c>
      <c r="E127" s="238" t="s">
        <v>1465</v>
      </c>
      <c r="F127" s="239" t="s">
        <v>1466</v>
      </c>
      <c r="G127" s="240" t="s">
        <v>1048</v>
      </c>
      <c r="H127" s="241">
        <v>10</v>
      </c>
      <c r="I127" s="242"/>
      <c r="J127" s="243">
        <f>ROUND(I127*H127,2)</f>
        <v>0</v>
      </c>
      <c r="K127" s="244"/>
      <c r="L127" s="45"/>
      <c r="M127" s="245" t="s">
        <v>1</v>
      </c>
      <c r="N127" s="246" t="s">
        <v>43</v>
      </c>
      <c r="O127" s="92"/>
      <c r="P127" s="247">
        <f>O127*H127</f>
        <v>0</v>
      </c>
      <c r="Q127" s="247">
        <v>0</v>
      </c>
      <c r="R127" s="247">
        <f>Q127*H127</f>
        <v>0</v>
      </c>
      <c r="S127" s="247">
        <v>0</v>
      </c>
      <c r="T127" s="24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9" t="s">
        <v>153</v>
      </c>
      <c r="AT127" s="249" t="s">
        <v>149</v>
      </c>
      <c r="AU127" s="249" t="s">
        <v>86</v>
      </c>
      <c r="AY127" s="18" t="s">
        <v>146</v>
      </c>
      <c r="BE127" s="250">
        <f>IF(N127="základní",J127,0)</f>
        <v>0</v>
      </c>
      <c r="BF127" s="250">
        <f>IF(N127="snížená",J127,0)</f>
        <v>0</v>
      </c>
      <c r="BG127" s="250">
        <f>IF(N127="zákl. přenesená",J127,0)</f>
        <v>0</v>
      </c>
      <c r="BH127" s="250">
        <f>IF(N127="sníž. přenesená",J127,0)</f>
        <v>0</v>
      </c>
      <c r="BI127" s="250">
        <f>IF(N127="nulová",J127,0)</f>
        <v>0</v>
      </c>
      <c r="BJ127" s="18" t="s">
        <v>86</v>
      </c>
      <c r="BK127" s="250">
        <f>ROUND(I127*H127,2)</f>
        <v>0</v>
      </c>
      <c r="BL127" s="18" t="s">
        <v>153</v>
      </c>
      <c r="BM127" s="249" t="s">
        <v>158</v>
      </c>
    </row>
    <row r="128" s="2" customFormat="1" ht="21.75" customHeight="1">
      <c r="A128" s="39"/>
      <c r="B128" s="40"/>
      <c r="C128" s="237" t="s">
        <v>153</v>
      </c>
      <c r="D128" s="237" t="s">
        <v>149</v>
      </c>
      <c r="E128" s="238" t="s">
        <v>1467</v>
      </c>
      <c r="F128" s="239" t="s">
        <v>1468</v>
      </c>
      <c r="G128" s="240" t="s">
        <v>1048</v>
      </c>
      <c r="H128" s="241">
        <v>3</v>
      </c>
      <c r="I128" s="242"/>
      <c r="J128" s="243">
        <f>ROUND(I128*H128,2)</f>
        <v>0</v>
      </c>
      <c r="K128" s="244"/>
      <c r="L128" s="45"/>
      <c r="M128" s="245" t="s">
        <v>1</v>
      </c>
      <c r="N128" s="246" t="s">
        <v>43</v>
      </c>
      <c r="O128" s="92"/>
      <c r="P128" s="247">
        <f>O128*H128</f>
        <v>0</v>
      </c>
      <c r="Q128" s="247">
        <v>0</v>
      </c>
      <c r="R128" s="247">
        <f>Q128*H128</f>
        <v>0</v>
      </c>
      <c r="S128" s="247">
        <v>0</v>
      </c>
      <c r="T128" s="24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9" t="s">
        <v>153</v>
      </c>
      <c r="AT128" s="249" t="s">
        <v>149</v>
      </c>
      <c r="AU128" s="249" t="s">
        <v>86</v>
      </c>
      <c r="AY128" s="18" t="s">
        <v>146</v>
      </c>
      <c r="BE128" s="250">
        <f>IF(N128="základní",J128,0)</f>
        <v>0</v>
      </c>
      <c r="BF128" s="250">
        <f>IF(N128="snížená",J128,0)</f>
        <v>0</v>
      </c>
      <c r="BG128" s="250">
        <f>IF(N128="zákl. přenesená",J128,0)</f>
        <v>0</v>
      </c>
      <c r="BH128" s="250">
        <f>IF(N128="sníž. přenesená",J128,0)</f>
        <v>0</v>
      </c>
      <c r="BI128" s="250">
        <f>IF(N128="nulová",J128,0)</f>
        <v>0</v>
      </c>
      <c r="BJ128" s="18" t="s">
        <v>86</v>
      </c>
      <c r="BK128" s="250">
        <f>ROUND(I128*H128,2)</f>
        <v>0</v>
      </c>
      <c r="BL128" s="18" t="s">
        <v>153</v>
      </c>
      <c r="BM128" s="249" t="s">
        <v>181</v>
      </c>
    </row>
    <row r="129" s="2" customFormat="1" ht="16.5" customHeight="1">
      <c r="A129" s="39"/>
      <c r="B129" s="40"/>
      <c r="C129" s="237" t="s">
        <v>167</v>
      </c>
      <c r="D129" s="237" t="s">
        <v>149</v>
      </c>
      <c r="E129" s="238" t="s">
        <v>1469</v>
      </c>
      <c r="F129" s="239" t="s">
        <v>1470</v>
      </c>
      <c r="G129" s="240" t="s">
        <v>1048</v>
      </c>
      <c r="H129" s="241">
        <v>2</v>
      </c>
      <c r="I129" s="242"/>
      <c r="J129" s="243">
        <f>ROUND(I129*H129,2)</f>
        <v>0</v>
      </c>
      <c r="K129" s="244"/>
      <c r="L129" s="45"/>
      <c r="M129" s="245" t="s">
        <v>1</v>
      </c>
      <c r="N129" s="246" t="s">
        <v>43</v>
      </c>
      <c r="O129" s="92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9" t="s">
        <v>153</v>
      </c>
      <c r="AT129" s="249" t="s">
        <v>149</v>
      </c>
      <c r="AU129" s="249" t="s">
        <v>86</v>
      </c>
      <c r="AY129" s="18" t="s">
        <v>146</v>
      </c>
      <c r="BE129" s="250">
        <f>IF(N129="základní",J129,0)</f>
        <v>0</v>
      </c>
      <c r="BF129" s="250">
        <f>IF(N129="snížená",J129,0)</f>
        <v>0</v>
      </c>
      <c r="BG129" s="250">
        <f>IF(N129="zákl. přenesená",J129,0)</f>
        <v>0</v>
      </c>
      <c r="BH129" s="250">
        <f>IF(N129="sníž. přenesená",J129,0)</f>
        <v>0</v>
      </c>
      <c r="BI129" s="250">
        <f>IF(N129="nulová",J129,0)</f>
        <v>0</v>
      </c>
      <c r="BJ129" s="18" t="s">
        <v>86</v>
      </c>
      <c r="BK129" s="250">
        <f>ROUND(I129*H129,2)</f>
        <v>0</v>
      </c>
      <c r="BL129" s="18" t="s">
        <v>153</v>
      </c>
      <c r="BM129" s="249" t="s">
        <v>14</v>
      </c>
    </row>
    <row r="130" s="2" customFormat="1" ht="16.5" customHeight="1">
      <c r="A130" s="39"/>
      <c r="B130" s="40"/>
      <c r="C130" s="237" t="s">
        <v>158</v>
      </c>
      <c r="D130" s="237" t="s">
        <v>149</v>
      </c>
      <c r="E130" s="238" t="s">
        <v>1471</v>
      </c>
      <c r="F130" s="239" t="s">
        <v>1472</v>
      </c>
      <c r="G130" s="240" t="s">
        <v>1048</v>
      </c>
      <c r="H130" s="241">
        <v>37</v>
      </c>
      <c r="I130" s="242"/>
      <c r="J130" s="243">
        <f>ROUND(I130*H130,2)</f>
        <v>0</v>
      </c>
      <c r="K130" s="244"/>
      <c r="L130" s="45"/>
      <c r="M130" s="245" t="s">
        <v>1</v>
      </c>
      <c r="N130" s="246" t="s">
        <v>43</v>
      </c>
      <c r="O130" s="92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9" t="s">
        <v>153</v>
      </c>
      <c r="AT130" s="249" t="s">
        <v>149</v>
      </c>
      <c r="AU130" s="249" t="s">
        <v>86</v>
      </c>
      <c r="AY130" s="18" t="s">
        <v>146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8" t="s">
        <v>86</v>
      </c>
      <c r="BK130" s="250">
        <f>ROUND(I130*H130,2)</f>
        <v>0</v>
      </c>
      <c r="BL130" s="18" t="s">
        <v>153</v>
      </c>
      <c r="BM130" s="249" t="s">
        <v>202</v>
      </c>
    </row>
    <row r="131" s="2" customFormat="1" ht="16.5" customHeight="1">
      <c r="A131" s="39"/>
      <c r="B131" s="40"/>
      <c r="C131" s="237" t="s">
        <v>176</v>
      </c>
      <c r="D131" s="237" t="s">
        <v>149</v>
      </c>
      <c r="E131" s="238" t="s">
        <v>1473</v>
      </c>
      <c r="F131" s="239" t="s">
        <v>1474</v>
      </c>
      <c r="G131" s="240" t="s">
        <v>1048</v>
      </c>
      <c r="H131" s="241">
        <v>6</v>
      </c>
      <c r="I131" s="242"/>
      <c r="J131" s="243">
        <f>ROUND(I131*H131,2)</f>
        <v>0</v>
      </c>
      <c r="K131" s="244"/>
      <c r="L131" s="45"/>
      <c r="M131" s="245" t="s">
        <v>1</v>
      </c>
      <c r="N131" s="246" t="s">
        <v>43</v>
      </c>
      <c r="O131" s="92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153</v>
      </c>
      <c r="AT131" s="249" t="s">
        <v>149</v>
      </c>
      <c r="AU131" s="249" t="s">
        <v>86</v>
      </c>
      <c r="AY131" s="18" t="s">
        <v>146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8" t="s">
        <v>86</v>
      </c>
      <c r="BK131" s="250">
        <f>ROUND(I131*H131,2)</f>
        <v>0</v>
      </c>
      <c r="BL131" s="18" t="s">
        <v>153</v>
      </c>
      <c r="BM131" s="249" t="s">
        <v>217</v>
      </c>
    </row>
    <row r="132" s="2" customFormat="1" ht="16.5" customHeight="1">
      <c r="A132" s="39"/>
      <c r="B132" s="40"/>
      <c r="C132" s="237" t="s">
        <v>181</v>
      </c>
      <c r="D132" s="237" t="s">
        <v>149</v>
      </c>
      <c r="E132" s="238" t="s">
        <v>1475</v>
      </c>
      <c r="F132" s="239" t="s">
        <v>1476</v>
      </c>
      <c r="G132" s="240" t="s">
        <v>1048</v>
      </c>
      <c r="H132" s="241">
        <v>1</v>
      </c>
      <c r="I132" s="242"/>
      <c r="J132" s="243">
        <f>ROUND(I132*H132,2)</f>
        <v>0</v>
      </c>
      <c r="K132" s="244"/>
      <c r="L132" s="45"/>
      <c r="M132" s="245" t="s">
        <v>1</v>
      </c>
      <c r="N132" s="246" t="s">
        <v>43</v>
      </c>
      <c r="O132" s="92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153</v>
      </c>
      <c r="AT132" s="249" t="s">
        <v>149</v>
      </c>
      <c r="AU132" s="249" t="s">
        <v>86</v>
      </c>
      <c r="AY132" s="18" t="s">
        <v>146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8" t="s">
        <v>86</v>
      </c>
      <c r="BK132" s="250">
        <f>ROUND(I132*H132,2)</f>
        <v>0</v>
      </c>
      <c r="BL132" s="18" t="s">
        <v>153</v>
      </c>
      <c r="BM132" s="249" t="s">
        <v>229</v>
      </c>
    </row>
    <row r="133" s="2" customFormat="1" ht="16.5" customHeight="1">
      <c r="A133" s="39"/>
      <c r="B133" s="40"/>
      <c r="C133" s="237" t="s">
        <v>185</v>
      </c>
      <c r="D133" s="237" t="s">
        <v>149</v>
      </c>
      <c r="E133" s="238" t="s">
        <v>1477</v>
      </c>
      <c r="F133" s="239" t="s">
        <v>1478</v>
      </c>
      <c r="G133" s="240" t="s">
        <v>1048</v>
      </c>
      <c r="H133" s="241">
        <v>7</v>
      </c>
      <c r="I133" s="242"/>
      <c r="J133" s="243">
        <f>ROUND(I133*H133,2)</f>
        <v>0</v>
      </c>
      <c r="K133" s="244"/>
      <c r="L133" s="45"/>
      <c r="M133" s="245" t="s">
        <v>1</v>
      </c>
      <c r="N133" s="246" t="s">
        <v>43</v>
      </c>
      <c r="O133" s="92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153</v>
      </c>
      <c r="AT133" s="249" t="s">
        <v>149</v>
      </c>
      <c r="AU133" s="249" t="s">
        <v>86</v>
      </c>
      <c r="AY133" s="18" t="s">
        <v>146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8" t="s">
        <v>86</v>
      </c>
      <c r="BK133" s="250">
        <f>ROUND(I133*H133,2)</f>
        <v>0</v>
      </c>
      <c r="BL133" s="18" t="s">
        <v>153</v>
      </c>
      <c r="BM133" s="249" t="s">
        <v>253</v>
      </c>
    </row>
    <row r="134" s="2" customFormat="1" ht="16.5" customHeight="1">
      <c r="A134" s="39"/>
      <c r="B134" s="40"/>
      <c r="C134" s="237" t="s">
        <v>14</v>
      </c>
      <c r="D134" s="237" t="s">
        <v>149</v>
      </c>
      <c r="E134" s="238" t="s">
        <v>1479</v>
      </c>
      <c r="F134" s="239" t="s">
        <v>1480</v>
      </c>
      <c r="G134" s="240" t="s">
        <v>1048</v>
      </c>
      <c r="H134" s="241">
        <v>2</v>
      </c>
      <c r="I134" s="242"/>
      <c r="J134" s="243">
        <f>ROUND(I134*H134,2)</f>
        <v>0</v>
      </c>
      <c r="K134" s="244"/>
      <c r="L134" s="45"/>
      <c r="M134" s="245" t="s">
        <v>1</v>
      </c>
      <c r="N134" s="246" t="s">
        <v>43</v>
      </c>
      <c r="O134" s="92"/>
      <c r="P134" s="247">
        <f>O134*H134</f>
        <v>0</v>
      </c>
      <c r="Q134" s="247">
        <v>0</v>
      </c>
      <c r="R134" s="247">
        <f>Q134*H134</f>
        <v>0</v>
      </c>
      <c r="S134" s="247">
        <v>0</v>
      </c>
      <c r="T134" s="24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153</v>
      </c>
      <c r="AT134" s="249" t="s">
        <v>149</v>
      </c>
      <c r="AU134" s="249" t="s">
        <v>86</v>
      </c>
      <c r="AY134" s="18" t="s">
        <v>146</v>
      </c>
      <c r="BE134" s="250">
        <f>IF(N134="základní",J134,0)</f>
        <v>0</v>
      </c>
      <c r="BF134" s="250">
        <f>IF(N134="snížená",J134,0)</f>
        <v>0</v>
      </c>
      <c r="BG134" s="250">
        <f>IF(N134="zákl. přenesená",J134,0)</f>
        <v>0</v>
      </c>
      <c r="BH134" s="250">
        <f>IF(N134="sníž. přenesená",J134,0)</f>
        <v>0</v>
      </c>
      <c r="BI134" s="250">
        <f>IF(N134="nulová",J134,0)</f>
        <v>0</v>
      </c>
      <c r="BJ134" s="18" t="s">
        <v>86</v>
      </c>
      <c r="BK134" s="250">
        <f>ROUND(I134*H134,2)</f>
        <v>0</v>
      </c>
      <c r="BL134" s="18" t="s">
        <v>153</v>
      </c>
      <c r="BM134" s="249" t="s">
        <v>262</v>
      </c>
    </row>
    <row r="135" s="2" customFormat="1" ht="16.5" customHeight="1">
      <c r="A135" s="39"/>
      <c r="B135" s="40"/>
      <c r="C135" s="237" t="s">
        <v>194</v>
      </c>
      <c r="D135" s="237" t="s">
        <v>149</v>
      </c>
      <c r="E135" s="238" t="s">
        <v>1481</v>
      </c>
      <c r="F135" s="239" t="s">
        <v>1482</v>
      </c>
      <c r="G135" s="240" t="s">
        <v>1048</v>
      </c>
      <c r="H135" s="241">
        <v>7</v>
      </c>
      <c r="I135" s="242"/>
      <c r="J135" s="243">
        <f>ROUND(I135*H135,2)</f>
        <v>0</v>
      </c>
      <c r="K135" s="244"/>
      <c r="L135" s="45"/>
      <c r="M135" s="245" t="s">
        <v>1</v>
      </c>
      <c r="N135" s="246" t="s">
        <v>43</v>
      </c>
      <c r="O135" s="92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9" t="s">
        <v>153</v>
      </c>
      <c r="AT135" s="249" t="s">
        <v>149</v>
      </c>
      <c r="AU135" s="249" t="s">
        <v>86</v>
      </c>
      <c r="AY135" s="18" t="s">
        <v>146</v>
      </c>
      <c r="BE135" s="250">
        <f>IF(N135="základní",J135,0)</f>
        <v>0</v>
      </c>
      <c r="BF135" s="250">
        <f>IF(N135="snížená",J135,0)</f>
        <v>0</v>
      </c>
      <c r="BG135" s="250">
        <f>IF(N135="zákl. přenesená",J135,0)</f>
        <v>0</v>
      </c>
      <c r="BH135" s="250">
        <f>IF(N135="sníž. přenesená",J135,0)</f>
        <v>0</v>
      </c>
      <c r="BI135" s="250">
        <f>IF(N135="nulová",J135,0)</f>
        <v>0</v>
      </c>
      <c r="BJ135" s="18" t="s">
        <v>86</v>
      </c>
      <c r="BK135" s="250">
        <f>ROUND(I135*H135,2)</f>
        <v>0</v>
      </c>
      <c r="BL135" s="18" t="s">
        <v>153</v>
      </c>
      <c r="BM135" s="249" t="s">
        <v>269</v>
      </c>
    </row>
    <row r="136" s="2" customFormat="1" ht="16.5" customHeight="1">
      <c r="A136" s="39"/>
      <c r="B136" s="40"/>
      <c r="C136" s="237" t="s">
        <v>202</v>
      </c>
      <c r="D136" s="237" t="s">
        <v>149</v>
      </c>
      <c r="E136" s="238" t="s">
        <v>1483</v>
      </c>
      <c r="F136" s="239" t="s">
        <v>1484</v>
      </c>
      <c r="G136" s="240" t="s">
        <v>1048</v>
      </c>
      <c r="H136" s="241">
        <v>2</v>
      </c>
      <c r="I136" s="242"/>
      <c r="J136" s="243">
        <f>ROUND(I136*H136,2)</f>
        <v>0</v>
      </c>
      <c r="K136" s="244"/>
      <c r="L136" s="45"/>
      <c r="M136" s="245" t="s">
        <v>1</v>
      </c>
      <c r="N136" s="246" t="s">
        <v>43</v>
      </c>
      <c r="O136" s="92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9" t="s">
        <v>153</v>
      </c>
      <c r="AT136" s="249" t="s">
        <v>149</v>
      </c>
      <c r="AU136" s="249" t="s">
        <v>86</v>
      </c>
      <c r="AY136" s="18" t="s">
        <v>146</v>
      </c>
      <c r="BE136" s="250">
        <f>IF(N136="základní",J136,0)</f>
        <v>0</v>
      </c>
      <c r="BF136" s="250">
        <f>IF(N136="snížená",J136,0)</f>
        <v>0</v>
      </c>
      <c r="BG136" s="250">
        <f>IF(N136="zákl. přenesená",J136,0)</f>
        <v>0</v>
      </c>
      <c r="BH136" s="250">
        <f>IF(N136="sníž. přenesená",J136,0)</f>
        <v>0</v>
      </c>
      <c r="BI136" s="250">
        <f>IF(N136="nulová",J136,0)</f>
        <v>0</v>
      </c>
      <c r="BJ136" s="18" t="s">
        <v>86</v>
      </c>
      <c r="BK136" s="250">
        <f>ROUND(I136*H136,2)</f>
        <v>0</v>
      </c>
      <c r="BL136" s="18" t="s">
        <v>153</v>
      </c>
      <c r="BM136" s="249" t="s">
        <v>280</v>
      </c>
    </row>
    <row r="137" s="2" customFormat="1" ht="16.5" customHeight="1">
      <c r="A137" s="39"/>
      <c r="B137" s="40"/>
      <c r="C137" s="237" t="s">
        <v>213</v>
      </c>
      <c r="D137" s="237" t="s">
        <v>149</v>
      </c>
      <c r="E137" s="238" t="s">
        <v>1485</v>
      </c>
      <c r="F137" s="239" t="s">
        <v>1486</v>
      </c>
      <c r="G137" s="240" t="s">
        <v>1048</v>
      </c>
      <c r="H137" s="241">
        <v>1</v>
      </c>
      <c r="I137" s="242"/>
      <c r="J137" s="243">
        <f>ROUND(I137*H137,2)</f>
        <v>0</v>
      </c>
      <c r="K137" s="244"/>
      <c r="L137" s="45"/>
      <c r="M137" s="245" t="s">
        <v>1</v>
      </c>
      <c r="N137" s="246" t="s">
        <v>43</v>
      </c>
      <c r="O137" s="92"/>
      <c r="P137" s="247">
        <f>O137*H137</f>
        <v>0</v>
      </c>
      <c r="Q137" s="247">
        <v>0</v>
      </c>
      <c r="R137" s="247">
        <f>Q137*H137</f>
        <v>0</v>
      </c>
      <c r="S137" s="247">
        <v>0</v>
      </c>
      <c r="T137" s="24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9" t="s">
        <v>153</v>
      </c>
      <c r="AT137" s="249" t="s">
        <v>149</v>
      </c>
      <c r="AU137" s="249" t="s">
        <v>86</v>
      </c>
      <c r="AY137" s="18" t="s">
        <v>146</v>
      </c>
      <c r="BE137" s="250">
        <f>IF(N137="základní",J137,0)</f>
        <v>0</v>
      </c>
      <c r="BF137" s="250">
        <f>IF(N137="snížená",J137,0)</f>
        <v>0</v>
      </c>
      <c r="BG137" s="250">
        <f>IF(N137="zákl. přenesená",J137,0)</f>
        <v>0</v>
      </c>
      <c r="BH137" s="250">
        <f>IF(N137="sníž. přenesená",J137,0)</f>
        <v>0</v>
      </c>
      <c r="BI137" s="250">
        <f>IF(N137="nulová",J137,0)</f>
        <v>0</v>
      </c>
      <c r="BJ137" s="18" t="s">
        <v>86</v>
      </c>
      <c r="BK137" s="250">
        <f>ROUND(I137*H137,2)</f>
        <v>0</v>
      </c>
      <c r="BL137" s="18" t="s">
        <v>153</v>
      </c>
      <c r="BM137" s="249" t="s">
        <v>288</v>
      </c>
    </row>
    <row r="138" s="2" customFormat="1" ht="16.5" customHeight="1">
      <c r="A138" s="39"/>
      <c r="B138" s="40"/>
      <c r="C138" s="237" t="s">
        <v>217</v>
      </c>
      <c r="D138" s="237" t="s">
        <v>149</v>
      </c>
      <c r="E138" s="238" t="s">
        <v>1487</v>
      </c>
      <c r="F138" s="239" t="s">
        <v>1488</v>
      </c>
      <c r="G138" s="240" t="s">
        <v>1048</v>
      </c>
      <c r="H138" s="241">
        <v>12</v>
      </c>
      <c r="I138" s="242"/>
      <c r="J138" s="243">
        <f>ROUND(I138*H138,2)</f>
        <v>0</v>
      </c>
      <c r="K138" s="244"/>
      <c r="L138" s="45"/>
      <c r="M138" s="245" t="s">
        <v>1</v>
      </c>
      <c r="N138" s="246" t="s">
        <v>43</v>
      </c>
      <c r="O138" s="92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153</v>
      </c>
      <c r="AT138" s="249" t="s">
        <v>149</v>
      </c>
      <c r="AU138" s="249" t="s">
        <v>86</v>
      </c>
      <c r="AY138" s="18" t="s">
        <v>146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8" t="s">
        <v>86</v>
      </c>
      <c r="BK138" s="250">
        <f>ROUND(I138*H138,2)</f>
        <v>0</v>
      </c>
      <c r="BL138" s="18" t="s">
        <v>153</v>
      </c>
      <c r="BM138" s="249" t="s">
        <v>297</v>
      </c>
    </row>
    <row r="139" s="2" customFormat="1" ht="16.5" customHeight="1">
      <c r="A139" s="39"/>
      <c r="B139" s="40"/>
      <c r="C139" s="237" t="s">
        <v>8</v>
      </c>
      <c r="D139" s="237" t="s">
        <v>149</v>
      </c>
      <c r="E139" s="238" t="s">
        <v>1489</v>
      </c>
      <c r="F139" s="239" t="s">
        <v>1490</v>
      </c>
      <c r="G139" s="240" t="s">
        <v>1048</v>
      </c>
      <c r="H139" s="241">
        <v>1</v>
      </c>
      <c r="I139" s="242"/>
      <c r="J139" s="243">
        <f>ROUND(I139*H139,2)</f>
        <v>0</v>
      </c>
      <c r="K139" s="244"/>
      <c r="L139" s="45"/>
      <c r="M139" s="245" t="s">
        <v>1</v>
      </c>
      <c r="N139" s="246" t="s">
        <v>43</v>
      </c>
      <c r="O139" s="92"/>
      <c r="P139" s="247">
        <f>O139*H139</f>
        <v>0</v>
      </c>
      <c r="Q139" s="247">
        <v>0</v>
      </c>
      <c r="R139" s="247">
        <f>Q139*H139</f>
        <v>0</v>
      </c>
      <c r="S139" s="247">
        <v>0</v>
      </c>
      <c r="T139" s="24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9" t="s">
        <v>153</v>
      </c>
      <c r="AT139" s="249" t="s">
        <v>149</v>
      </c>
      <c r="AU139" s="249" t="s">
        <v>86</v>
      </c>
      <c r="AY139" s="18" t="s">
        <v>146</v>
      </c>
      <c r="BE139" s="250">
        <f>IF(N139="základní",J139,0)</f>
        <v>0</v>
      </c>
      <c r="BF139" s="250">
        <f>IF(N139="snížená",J139,0)</f>
        <v>0</v>
      </c>
      <c r="BG139" s="250">
        <f>IF(N139="zákl. přenesená",J139,0)</f>
        <v>0</v>
      </c>
      <c r="BH139" s="250">
        <f>IF(N139="sníž. přenesená",J139,0)</f>
        <v>0</v>
      </c>
      <c r="BI139" s="250">
        <f>IF(N139="nulová",J139,0)</f>
        <v>0</v>
      </c>
      <c r="BJ139" s="18" t="s">
        <v>86</v>
      </c>
      <c r="BK139" s="250">
        <f>ROUND(I139*H139,2)</f>
        <v>0</v>
      </c>
      <c r="BL139" s="18" t="s">
        <v>153</v>
      </c>
      <c r="BM139" s="249" t="s">
        <v>306</v>
      </c>
    </row>
    <row r="140" s="2" customFormat="1" ht="16.5" customHeight="1">
      <c r="A140" s="39"/>
      <c r="B140" s="40"/>
      <c r="C140" s="237" t="s">
        <v>229</v>
      </c>
      <c r="D140" s="237" t="s">
        <v>149</v>
      </c>
      <c r="E140" s="238" t="s">
        <v>1491</v>
      </c>
      <c r="F140" s="239" t="s">
        <v>1492</v>
      </c>
      <c r="G140" s="240" t="s">
        <v>1048</v>
      </c>
      <c r="H140" s="241">
        <v>1</v>
      </c>
      <c r="I140" s="242"/>
      <c r="J140" s="243">
        <f>ROUND(I140*H140,2)</f>
        <v>0</v>
      </c>
      <c r="K140" s="244"/>
      <c r="L140" s="45"/>
      <c r="M140" s="245" t="s">
        <v>1</v>
      </c>
      <c r="N140" s="246" t="s">
        <v>43</v>
      </c>
      <c r="O140" s="92"/>
      <c r="P140" s="247">
        <f>O140*H140</f>
        <v>0</v>
      </c>
      <c r="Q140" s="247">
        <v>0</v>
      </c>
      <c r="R140" s="247">
        <f>Q140*H140</f>
        <v>0</v>
      </c>
      <c r="S140" s="247">
        <v>0</v>
      </c>
      <c r="T140" s="24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9" t="s">
        <v>153</v>
      </c>
      <c r="AT140" s="249" t="s">
        <v>149</v>
      </c>
      <c r="AU140" s="249" t="s">
        <v>86</v>
      </c>
      <c r="AY140" s="18" t="s">
        <v>146</v>
      </c>
      <c r="BE140" s="250">
        <f>IF(N140="základní",J140,0)</f>
        <v>0</v>
      </c>
      <c r="BF140" s="250">
        <f>IF(N140="snížená",J140,0)</f>
        <v>0</v>
      </c>
      <c r="BG140" s="250">
        <f>IF(N140="zákl. přenesená",J140,0)</f>
        <v>0</v>
      </c>
      <c r="BH140" s="250">
        <f>IF(N140="sníž. přenesená",J140,0)</f>
        <v>0</v>
      </c>
      <c r="BI140" s="250">
        <f>IF(N140="nulová",J140,0)</f>
        <v>0</v>
      </c>
      <c r="BJ140" s="18" t="s">
        <v>86</v>
      </c>
      <c r="BK140" s="250">
        <f>ROUND(I140*H140,2)</f>
        <v>0</v>
      </c>
      <c r="BL140" s="18" t="s">
        <v>153</v>
      </c>
      <c r="BM140" s="249" t="s">
        <v>315</v>
      </c>
    </row>
    <row r="141" s="2" customFormat="1" ht="21.75" customHeight="1">
      <c r="A141" s="39"/>
      <c r="B141" s="40"/>
      <c r="C141" s="237" t="s">
        <v>243</v>
      </c>
      <c r="D141" s="237" t="s">
        <v>149</v>
      </c>
      <c r="E141" s="238" t="s">
        <v>1493</v>
      </c>
      <c r="F141" s="239" t="s">
        <v>1494</v>
      </c>
      <c r="G141" s="240" t="s">
        <v>1048</v>
      </c>
      <c r="H141" s="241">
        <v>1</v>
      </c>
      <c r="I141" s="242"/>
      <c r="J141" s="243">
        <f>ROUND(I141*H141,2)</f>
        <v>0</v>
      </c>
      <c r="K141" s="244"/>
      <c r="L141" s="45"/>
      <c r="M141" s="245" t="s">
        <v>1</v>
      </c>
      <c r="N141" s="246" t="s">
        <v>43</v>
      </c>
      <c r="O141" s="92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153</v>
      </c>
      <c r="AT141" s="249" t="s">
        <v>149</v>
      </c>
      <c r="AU141" s="249" t="s">
        <v>86</v>
      </c>
      <c r="AY141" s="18" t="s">
        <v>146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8" t="s">
        <v>86</v>
      </c>
      <c r="BK141" s="250">
        <f>ROUND(I141*H141,2)</f>
        <v>0</v>
      </c>
      <c r="BL141" s="18" t="s">
        <v>153</v>
      </c>
      <c r="BM141" s="249" t="s">
        <v>323</v>
      </c>
    </row>
    <row r="142" s="2" customFormat="1" ht="21.75" customHeight="1">
      <c r="A142" s="39"/>
      <c r="B142" s="40"/>
      <c r="C142" s="237" t="s">
        <v>253</v>
      </c>
      <c r="D142" s="237" t="s">
        <v>149</v>
      </c>
      <c r="E142" s="238" t="s">
        <v>1495</v>
      </c>
      <c r="F142" s="239" t="s">
        <v>1496</v>
      </c>
      <c r="G142" s="240" t="s">
        <v>1048</v>
      </c>
      <c r="H142" s="241">
        <v>1</v>
      </c>
      <c r="I142" s="242"/>
      <c r="J142" s="243">
        <f>ROUND(I142*H142,2)</f>
        <v>0</v>
      </c>
      <c r="K142" s="244"/>
      <c r="L142" s="45"/>
      <c r="M142" s="245" t="s">
        <v>1</v>
      </c>
      <c r="N142" s="246" t="s">
        <v>43</v>
      </c>
      <c r="O142" s="92"/>
      <c r="P142" s="247">
        <f>O142*H142</f>
        <v>0</v>
      </c>
      <c r="Q142" s="247">
        <v>0</v>
      </c>
      <c r="R142" s="247">
        <f>Q142*H142</f>
        <v>0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153</v>
      </c>
      <c r="AT142" s="249" t="s">
        <v>149</v>
      </c>
      <c r="AU142" s="249" t="s">
        <v>86</v>
      </c>
      <c r="AY142" s="18" t="s">
        <v>146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8" t="s">
        <v>86</v>
      </c>
      <c r="BK142" s="250">
        <f>ROUND(I142*H142,2)</f>
        <v>0</v>
      </c>
      <c r="BL142" s="18" t="s">
        <v>153</v>
      </c>
      <c r="BM142" s="249" t="s">
        <v>331</v>
      </c>
    </row>
    <row r="143" s="2" customFormat="1" ht="16.5" customHeight="1">
      <c r="A143" s="39"/>
      <c r="B143" s="40"/>
      <c r="C143" s="237" t="s">
        <v>257</v>
      </c>
      <c r="D143" s="237" t="s">
        <v>149</v>
      </c>
      <c r="E143" s="238" t="s">
        <v>1497</v>
      </c>
      <c r="F143" s="239" t="s">
        <v>1498</v>
      </c>
      <c r="G143" s="240" t="s">
        <v>1048</v>
      </c>
      <c r="H143" s="241">
        <v>65</v>
      </c>
      <c r="I143" s="242"/>
      <c r="J143" s="243">
        <f>ROUND(I143*H143,2)</f>
        <v>0</v>
      </c>
      <c r="K143" s="244"/>
      <c r="L143" s="45"/>
      <c r="M143" s="245" t="s">
        <v>1</v>
      </c>
      <c r="N143" s="246" t="s">
        <v>43</v>
      </c>
      <c r="O143" s="92"/>
      <c r="P143" s="247">
        <f>O143*H143</f>
        <v>0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153</v>
      </c>
      <c r="AT143" s="249" t="s">
        <v>149</v>
      </c>
      <c r="AU143" s="249" t="s">
        <v>86</v>
      </c>
      <c r="AY143" s="18" t="s">
        <v>146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8" t="s">
        <v>86</v>
      </c>
      <c r="BK143" s="250">
        <f>ROUND(I143*H143,2)</f>
        <v>0</v>
      </c>
      <c r="BL143" s="18" t="s">
        <v>153</v>
      </c>
      <c r="BM143" s="249" t="s">
        <v>342</v>
      </c>
    </row>
    <row r="144" s="2" customFormat="1" ht="16.5" customHeight="1">
      <c r="A144" s="39"/>
      <c r="B144" s="40"/>
      <c r="C144" s="237" t="s">
        <v>262</v>
      </c>
      <c r="D144" s="237" t="s">
        <v>149</v>
      </c>
      <c r="E144" s="238" t="s">
        <v>1499</v>
      </c>
      <c r="F144" s="239" t="s">
        <v>1500</v>
      </c>
      <c r="G144" s="240" t="s">
        <v>1048</v>
      </c>
      <c r="H144" s="241">
        <v>65</v>
      </c>
      <c r="I144" s="242"/>
      <c r="J144" s="243">
        <f>ROUND(I144*H144,2)</f>
        <v>0</v>
      </c>
      <c r="K144" s="244"/>
      <c r="L144" s="45"/>
      <c r="M144" s="245" t="s">
        <v>1</v>
      </c>
      <c r="N144" s="246" t="s">
        <v>43</v>
      </c>
      <c r="O144" s="92"/>
      <c r="P144" s="247">
        <f>O144*H144</f>
        <v>0</v>
      </c>
      <c r="Q144" s="247">
        <v>0</v>
      </c>
      <c r="R144" s="247">
        <f>Q144*H144</f>
        <v>0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153</v>
      </c>
      <c r="AT144" s="249" t="s">
        <v>149</v>
      </c>
      <c r="AU144" s="249" t="s">
        <v>86</v>
      </c>
      <c r="AY144" s="18" t="s">
        <v>146</v>
      </c>
      <c r="BE144" s="250">
        <f>IF(N144="základní",J144,0)</f>
        <v>0</v>
      </c>
      <c r="BF144" s="250">
        <f>IF(N144="snížená",J144,0)</f>
        <v>0</v>
      </c>
      <c r="BG144" s="250">
        <f>IF(N144="zákl. přenesená",J144,0)</f>
        <v>0</v>
      </c>
      <c r="BH144" s="250">
        <f>IF(N144="sníž. přenesená",J144,0)</f>
        <v>0</v>
      </c>
      <c r="BI144" s="250">
        <f>IF(N144="nulová",J144,0)</f>
        <v>0</v>
      </c>
      <c r="BJ144" s="18" t="s">
        <v>86</v>
      </c>
      <c r="BK144" s="250">
        <f>ROUND(I144*H144,2)</f>
        <v>0</v>
      </c>
      <c r="BL144" s="18" t="s">
        <v>153</v>
      </c>
      <c r="BM144" s="249" t="s">
        <v>350</v>
      </c>
    </row>
    <row r="145" s="2" customFormat="1" ht="16.5" customHeight="1">
      <c r="A145" s="39"/>
      <c r="B145" s="40"/>
      <c r="C145" s="237" t="s">
        <v>7</v>
      </c>
      <c r="D145" s="237" t="s">
        <v>149</v>
      </c>
      <c r="E145" s="238" t="s">
        <v>1501</v>
      </c>
      <c r="F145" s="239" t="s">
        <v>1502</v>
      </c>
      <c r="G145" s="240" t="s">
        <v>1048</v>
      </c>
      <c r="H145" s="241">
        <v>19</v>
      </c>
      <c r="I145" s="242"/>
      <c r="J145" s="243">
        <f>ROUND(I145*H145,2)</f>
        <v>0</v>
      </c>
      <c r="K145" s="244"/>
      <c r="L145" s="45"/>
      <c r="M145" s="245" t="s">
        <v>1</v>
      </c>
      <c r="N145" s="246" t="s">
        <v>43</v>
      </c>
      <c r="O145" s="92"/>
      <c r="P145" s="247">
        <f>O145*H145</f>
        <v>0</v>
      </c>
      <c r="Q145" s="247">
        <v>0</v>
      </c>
      <c r="R145" s="247">
        <f>Q145*H145</f>
        <v>0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153</v>
      </c>
      <c r="AT145" s="249" t="s">
        <v>149</v>
      </c>
      <c r="AU145" s="249" t="s">
        <v>86</v>
      </c>
      <c r="AY145" s="18" t="s">
        <v>146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8" t="s">
        <v>86</v>
      </c>
      <c r="BK145" s="250">
        <f>ROUND(I145*H145,2)</f>
        <v>0</v>
      </c>
      <c r="BL145" s="18" t="s">
        <v>153</v>
      </c>
      <c r="BM145" s="249" t="s">
        <v>362</v>
      </c>
    </row>
    <row r="146" s="2" customFormat="1" ht="16.5" customHeight="1">
      <c r="A146" s="39"/>
      <c r="B146" s="40"/>
      <c r="C146" s="237" t="s">
        <v>269</v>
      </c>
      <c r="D146" s="237" t="s">
        <v>149</v>
      </c>
      <c r="E146" s="238" t="s">
        <v>1503</v>
      </c>
      <c r="F146" s="239" t="s">
        <v>1504</v>
      </c>
      <c r="G146" s="240" t="s">
        <v>1048</v>
      </c>
      <c r="H146" s="241">
        <v>19</v>
      </c>
      <c r="I146" s="242"/>
      <c r="J146" s="243">
        <f>ROUND(I146*H146,2)</f>
        <v>0</v>
      </c>
      <c r="K146" s="244"/>
      <c r="L146" s="45"/>
      <c r="M146" s="245" t="s">
        <v>1</v>
      </c>
      <c r="N146" s="246" t="s">
        <v>43</v>
      </c>
      <c r="O146" s="92"/>
      <c r="P146" s="247">
        <f>O146*H146</f>
        <v>0</v>
      </c>
      <c r="Q146" s="247">
        <v>0</v>
      </c>
      <c r="R146" s="247">
        <f>Q146*H146</f>
        <v>0</v>
      </c>
      <c r="S146" s="247">
        <v>0</v>
      </c>
      <c r="T146" s="24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153</v>
      </c>
      <c r="AT146" s="249" t="s">
        <v>149</v>
      </c>
      <c r="AU146" s="249" t="s">
        <v>86</v>
      </c>
      <c r="AY146" s="18" t="s">
        <v>146</v>
      </c>
      <c r="BE146" s="250">
        <f>IF(N146="základní",J146,0)</f>
        <v>0</v>
      </c>
      <c r="BF146" s="250">
        <f>IF(N146="snížená",J146,0)</f>
        <v>0</v>
      </c>
      <c r="BG146" s="250">
        <f>IF(N146="zákl. přenesená",J146,0)</f>
        <v>0</v>
      </c>
      <c r="BH146" s="250">
        <f>IF(N146="sníž. přenesená",J146,0)</f>
        <v>0</v>
      </c>
      <c r="BI146" s="250">
        <f>IF(N146="nulová",J146,0)</f>
        <v>0</v>
      </c>
      <c r="BJ146" s="18" t="s">
        <v>86</v>
      </c>
      <c r="BK146" s="250">
        <f>ROUND(I146*H146,2)</f>
        <v>0</v>
      </c>
      <c r="BL146" s="18" t="s">
        <v>153</v>
      </c>
      <c r="BM146" s="249" t="s">
        <v>375</v>
      </c>
    </row>
    <row r="147" s="2" customFormat="1" ht="33" customHeight="1">
      <c r="A147" s="39"/>
      <c r="B147" s="40"/>
      <c r="C147" s="237" t="s">
        <v>275</v>
      </c>
      <c r="D147" s="237" t="s">
        <v>149</v>
      </c>
      <c r="E147" s="238" t="s">
        <v>1505</v>
      </c>
      <c r="F147" s="239" t="s">
        <v>1506</v>
      </c>
      <c r="G147" s="240" t="s">
        <v>1048</v>
      </c>
      <c r="H147" s="241">
        <v>1</v>
      </c>
      <c r="I147" s="242"/>
      <c r="J147" s="243">
        <f>ROUND(I147*H147,2)</f>
        <v>0</v>
      </c>
      <c r="K147" s="244"/>
      <c r="L147" s="45"/>
      <c r="M147" s="245" t="s">
        <v>1</v>
      </c>
      <c r="N147" s="246" t="s">
        <v>43</v>
      </c>
      <c r="O147" s="92"/>
      <c r="P147" s="247">
        <f>O147*H147</f>
        <v>0</v>
      </c>
      <c r="Q147" s="247">
        <v>0</v>
      </c>
      <c r="R147" s="247">
        <f>Q147*H147</f>
        <v>0</v>
      </c>
      <c r="S147" s="247">
        <v>0</v>
      </c>
      <c r="T147" s="24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9" t="s">
        <v>153</v>
      </c>
      <c r="AT147" s="249" t="s">
        <v>149</v>
      </c>
      <c r="AU147" s="249" t="s">
        <v>86</v>
      </c>
      <c r="AY147" s="18" t="s">
        <v>146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8" t="s">
        <v>86</v>
      </c>
      <c r="BK147" s="250">
        <f>ROUND(I147*H147,2)</f>
        <v>0</v>
      </c>
      <c r="BL147" s="18" t="s">
        <v>153</v>
      </c>
      <c r="BM147" s="249" t="s">
        <v>385</v>
      </c>
    </row>
    <row r="148" s="2" customFormat="1" ht="21.75" customHeight="1">
      <c r="A148" s="39"/>
      <c r="B148" s="40"/>
      <c r="C148" s="237" t="s">
        <v>280</v>
      </c>
      <c r="D148" s="237" t="s">
        <v>149</v>
      </c>
      <c r="E148" s="238" t="s">
        <v>1507</v>
      </c>
      <c r="F148" s="239" t="s">
        <v>1508</v>
      </c>
      <c r="G148" s="240" t="s">
        <v>1048</v>
      </c>
      <c r="H148" s="241">
        <v>1</v>
      </c>
      <c r="I148" s="242"/>
      <c r="J148" s="243">
        <f>ROUND(I148*H148,2)</f>
        <v>0</v>
      </c>
      <c r="K148" s="244"/>
      <c r="L148" s="45"/>
      <c r="M148" s="245" t="s">
        <v>1</v>
      </c>
      <c r="N148" s="246" t="s">
        <v>43</v>
      </c>
      <c r="O148" s="92"/>
      <c r="P148" s="247">
        <f>O148*H148</f>
        <v>0</v>
      </c>
      <c r="Q148" s="247">
        <v>0</v>
      </c>
      <c r="R148" s="247">
        <f>Q148*H148</f>
        <v>0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153</v>
      </c>
      <c r="AT148" s="249" t="s">
        <v>149</v>
      </c>
      <c r="AU148" s="249" t="s">
        <v>86</v>
      </c>
      <c r="AY148" s="18" t="s">
        <v>146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86</v>
      </c>
      <c r="BK148" s="250">
        <f>ROUND(I148*H148,2)</f>
        <v>0</v>
      </c>
      <c r="BL148" s="18" t="s">
        <v>153</v>
      </c>
      <c r="BM148" s="249" t="s">
        <v>393</v>
      </c>
    </row>
    <row r="149" s="2" customFormat="1" ht="16.5" customHeight="1">
      <c r="A149" s="39"/>
      <c r="B149" s="40"/>
      <c r="C149" s="237" t="s">
        <v>284</v>
      </c>
      <c r="D149" s="237" t="s">
        <v>149</v>
      </c>
      <c r="E149" s="238" t="s">
        <v>1509</v>
      </c>
      <c r="F149" s="239" t="s">
        <v>1510</v>
      </c>
      <c r="G149" s="240" t="s">
        <v>278</v>
      </c>
      <c r="H149" s="241">
        <v>1</v>
      </c>
      <c r="I149" s="242"/>
      <c r="J149" s="243">
        <f>ROUND(I149*H149,2)</f>
        <v>0</v>
      </c>
      <c r="K149" s="244"/>
      <c r="L149" s="45"/>
      <c r="M149" s="245" t="s">
        <v>1</v>
      </c>
      <c r="N149" s="246" t="s">
        <v>43</v>
      </c>
      <c r="O149" s="92"/>
      <c r="P149" s="247">
        <f>O149*H149</f>
        <v>0</v>
      </c>
      <c r="Q149" s="247">
        <v>0</v>
      </c>
      <c r="R149" s="247">
        <f>Q149*H149</f>
        <v>0</v>
      </c>
      <c r="S149" s="247">
        <v>0</v>
      </c>
      <c r="T149" s="24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153</v>
      </c>
      <c r="AT149" s="249" t="s">
        <v>149</v>
      </c>
      <c r="AU149" s="249" t="s">
        <v>86</v>
      </c>
      <c r="AY149" s="18" t="s">
        <v>146</v>
      </c>
      <c r="BE149" s="250">
        <f>IF(N149="základní",J149,0)</f>
        <v>0</v>
      </c>
      <c r="BF149" s="250">
        <f>IF(N149="snížená",J149,0)</f>
        <v>0</v>
      </c>
      <c r="BG149" s="250">
        <f>IF(N149="zákl. přenesená",J149,0)</f>
        <v>0</v>
      </c>
      <c r="BH149" s="250">
        <f>IF(N149="sníž. přenesená",J149,0)</f>
        <v>0</v>
      </c>
      <c r="BI149" s="250">
        <f>IF(N149="nulová",J149,0)</f>
        <v>0</v>
      </c>
      <c r="BJ149" s="18" t="s">
        <v>86</v>
      </c>
      <c r="BK149" s="250">
        <f>ROUND(I149*H149,2)</f>
        <v>0</v>
      </c>
      <c r="BL149" s="18" t="s">
        <v>153</v>
      </c>
      <c r="BM149" s="249" t="s">
        <v>401</v>
      </c>
    </row>
    <row r="150" s="2" customFormat="1" ht="16.5" customHeight="1">
      <c r="A150" s="39"/>
      <c r="B150" s="40"/>
      <c r="C150" s="237" t="s">
        <v>288</v>
      </c>
      <c r="D150" s="237" t="s">
        <v>149</v>
      </c>
      <c r="E150" s="238" t="s">
        <v>1511</v>
      </c>
      <c r="F150" s="239" t="s">
        <v>1512</v>
      </c>
      <c r="G150" s="240" t="s">
        <v>1048</v>
      </c>
      <c r="H150" s="241">
        <v>8</v>
      </c>
      <c r="I150" s="242"/>
      <c r="J150" s="243">
        <f>ROUND(I150*H150,2)</f>
        <v>0</v>
      </c>
      <c r="K150" s="244"/>
      <c r="L150" s="45"/>
      <c r="M150" s="245" t="s">
        <v>1</v>
      </c>
      <c r="N150" s="246" t="s">
        <v>43</v>
      </c>
      <c r="O150" s="92"/>
      <c r="P150" s="247">
        <f>O150*H150</f>
        <v>0</v>
      </c>
      <c r="Q150" s="247">
        <v>0</v>
      </c>
      <c r="R150" s="247">
        <f>Q150*H150</f>
        <v>0</v>
      </c>
      <c r="S150" s="247">
        <v>0</v>
      </c>
      <c r="T150" s="24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9" t="s">
        <v>153</v>
      </c>
      <c r="AT150" s="249" t="s">
        <v>149</v>
      </c>
      <c r="AU150" s="249" t="s">
        <v>86</v>
      </c>
      <c r="AY150" s="18" t="s">
        <v>146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8" t="s">
        <v>86</v>
      </c>
      <c r="BK150" s="250">
        <f>ROUND(I150*H150,2)</f>
        <v>0</v>
      </c>
      <c r="BL150" s="18" t="s">
        <v>153</v>
      </c>
      <c r="BM150" s="249" t="s">
        <v>410</v>
      </c>
    </row>
    <row r="151" s="2" customFormat="1" ht="16.5" customHeight="1">
      <c r="A151" s="39"/>
      <c r="B151" s="40"/>
      <c r="C151" s="237" t="s">
        <v>293</v>
      </c>
      <c r="D151" s="237" t="s">
        <v>149</v>
      </c>
      <c r="E151" s="238" t="s">
        <v>1513</v>
      </c>
      <c r="F151" s="239" t="s">
        <v>1514</v>
      </c>
      <c r="G151" s="240" t="s">
        <v>1048</v>
      </c>
      <c r="H151" s="241">
        <v>13</v>
      </c>
      <c r="I151" s="242"/>
      <c r="J151" s="243">
        <f>ROUND(I151*H151,2)</f>
        <v>0</v>
      </c>
      <c r="K151" s="244"/>
      <c r="L151" s="45"/>
      <c r="M151" s="245" t="s">
        <v>1</v>
      </c>
      <c r="N151" s="246" t="s">
        <v>43</v>
      </c>
      <c r="O151" s="92"/>
      <c r="P151" s="247">
        <f>O151*H151</f>
        <v>0</v>
      </c>
      <c r="Q151" s="247">
        <v>0</v>
      </c>
      <c r="R151" s="247">
        <f>Q151*H151</f>
        <v>0</v>
      </c>
      <c r="S151" s="247">
        <v>0</v>
      </c>
      <c r="T151" s="24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9" t="s">
        <v>153</v>
      </c>
      <c r="AT151" s="249" t="s">
        <v>149</v>
      </c>
      <c r="AU151" s="249" t="s">
        <v>86</v>
      </c>
      <c r="AY151" s="18" t="s">
        <v>146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8" t="s">
        <v>86</v>
      </c>
      <c r="BK151" s="250">
        <f>ROUND(I151*H151,2)</f>
        <v>0</v>
      </c>
      <c r="BL151" s="18" t="s">
        <v>153</v>
      </c>
      <c r="BM151" s="249" t="s">
        <v>423</v>
      </c>
    </row>
    <row r="152" s="2" customFormat="1" ht="21.75" customHeight="1">
      <c r="A152" s="39"/>
      <c r="B152" s="40"/>
      <c r="C152" s="237" t="s">
        <v>297</v>
      </c>
      <c r="D152" s="237" t="s">
        <v>149</v>
      </c>
      <c r="E152" s="238" t="s">
        <v>1515</v>
      </c>
      <c r="F152" s="239" t="s">
        <v>1516</v>
      </c>
      <c r="G152" s="240" t="s">
        <v>1048</v>
      </c>
      <c r="H152" s="241">
        <v>2</v>
      </c>
      <c r="I152" s="242"/>
      <c r="J152" s="243">
        <f>ROUND(I152*H152,2)</f>
        <v>0</v>
      </c>
      <c r="K152" s="244"/>
      <c r="L152" s="45"/>
      <c r="M152" s="245" t="s">
        <v>1</v>
      </c>
      <c r="N152" s="246" t="s">
        <v>43</v>
      </c>
      <c r="O152" s="92"/>
      <c r="P152" s="247">
        <f>O152*H152</f>
        <v>0</v>
      </c>
      <c r="Q152" s="247">
        <v>0</v>
      </c>
      <c r="R152" s="247">
        <f>Q152*H152</f>
        <v>0</v>
      </c>
      <c r="S152" s="247">
        <v>0</v>
      </c>
      <c r="T152" s="24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9" t="s">
        <v>153</v>
      </c>
      <c r="AT152" s="249" t="s">
        <v>149</v>
      </c>
      <c r="AU152" s="249" t="s">
        <v>86</v>
      </c>
      <c r="AY152" s="18" t="s">
        <v>146</v>
      </c>
      <c r="BE152" s="250">
        <f>IF(N152="základní",J152,0)</f>
        <v>0</v>
      </c>
      <c r="BF152" s="250">
        <f>IF(N152="snížená",J152,0)</f>
        <v>0</v>
      </c>
      <c r="BG152" s="250">
        <f>IF(N152="zákl. přenesená",J152,0)</f>
        <v>0</v>
      </c>
      <c r="BH152" s="250">
        <f>IF(N152="sníž. přenesená",J152,0)</f>
        <v>0</v>
      </c>
      <c r="BI152" s="250">
        <f>IF(N152="nulová",J152,0)</f>
        <v>0</v>
      </c>
      <c r="BJ152" s="18" t="s">
        <v>86</v>
      </c>
      <c r="BK152" s="250">
        <f>ROUND(I152*H152,2)</f>
        <v>0</v>
      </c>
      <c r="BL152" s="18" t="s">
        <v>153</v>
      </c>
      <c r="BM152" s="249" t="s">
        <v>432</v>
      </c>
    </row>
    <row r="153" s="2" customFormat="1" ht="21.75" customHeight="1">
      <c r="A153" s="39"/>
      <c r="B153" s="40"/>
      <c r="C153" s="237" t="s">
        <v>301</v>
      </c>
      <c r="D153" s="237" t="s">
        <v>149</v>
      </c>
      <c r="E153" s="238" t="s">
        <v>1517</v>
      </c>
      <c r="F153" s="239" t="s">
        <v>1518</v>
      </c>
      <c r="G153" s="240" t="s">
        <v>1048</v>
      </c>
      <c r="H153" s="241">
        <v>4</v>
      </c>
      <c r="I153" s="242"/>
      <c r="J153" s="243">
        <f>ROUND(I153*H153,2)</f>
        <v>0</v>
      </c>
      <c r="K153" s="244"/>
      <c r="L153" s="45"/>
      <c r="M153" s="245" t="s">
        <v>1</v>
      </c>
      <c r="N153" s="246" t="s">
        <v>43</v>
      </c>
      <c r="O153" s="92"/>
      <c r="P153" s="247">
        <f>O153*H153</f>
        <v>0</v>
      </c>
      <c r="Q153" s="247">
        <v>0</v>
      </c>
      <c r="R153" s="247">
        <f>Q153*H153</f>
        <v>0</v>
      </c>
      <c r="S153" s="247">
        <v>0</v>
      </c>
      <c r="T153" s="24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9" t="s">
        <v>153</v>
      </c>
      <c r="AT153" s="249" t="s">
        <v>149</v>
      </c>
      <c r="AU153" s="249" t="s">
        <v>86</v>
      </c>
      <c r="AY153" s="18" t="s">
        <v>146</v>
      </c>
      <c r="BE153" s="250">
        <f>IF(N153="základní",J153,0)</f>
        <v>0</v>
      </c>
      <c r="BF153" s="250">
        <f>IF(N153="snížená",J153,0)</f>
        <v>0</v>
      </c>
      <c r="BG153" s="250">
        <f>IF(N153="zákl. přenesená",J153,0)</f>
        <v>0</v>
      </c>
      <c r="BH153" s="250">
        <f>IF(N153="sníž. přenesená",J153,0)</f>
        <v>0</v>
      </c>
      <c r="BI153" s="250">
        <f>IF(N153="nulová",J153,0)</f>
        <v>0</v>
      </c>
      <c r="BJ153" s="18" t="s">
        <v>86</v>
      </c>
      <c r="BK153" s="250">
        <f>ROUND(I153*H153,2)</f>
        <v>0</v>
      </c>
      <c r="BL153" s="18" t="s">
        <v>153</v>
      </c>
      <c r="BM153" s="249" t="s">
        <v>443</v>
      </c>
    </row>
    <row r="154" s="2" customFormat="1" ht="33" customHeight="1">
      <c r="A154" s="39"/>
      <c r="B154" s="40"/>
      <c r="C154" s="237" t="s">
        <v>306</v>
      </c>
      <c r="D154" s="237" t="s">
        <v>149</v>
      </c>
      <c r="E154" s="238" t="s">
        <v>1519</v>
      </c>
      <c r="F154" s="239" t="s">
        <v>1520</v>
      </c>
      <c r="G154" s="240" t="s">
        <v>1048</v>
      </c>
      <c r="H154" s="241">
        <v>4</v>
      </c>
      <c r="I154" s="242"/>
      <c r="J154" s="243">
        <f>ROUND(I154*H154,2)</f>
        <v>0</v>
      </c>
      <c r="K154" s="244"/>
      <c r="L154" s="45"/>
      <c r="M154" s="245" t="s">
        <v>1</v>
      </c>
      <c r="N154" s="246" t="s">
        <v>43</v>
      </c>
      <c r="O154" s="92"/>
      <c r="P154" s="247">
        <f>O154*H154</f>
        <v>0</v>
      </c>
      <c r="Q154" s="247">
        <v>0</v>
      </c>
      <c r="R154" s="247">
        <f>Q154*H154</f>
        <v>0</v>
      </c>
      <c r="S154" s="247">
        <v>0</v>
      </c>
      <c r="T154" s="24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9" t="s">
        <v>153</v>
      </c>
      <c r="AT154" s="249" t="s">
        <v>149</v>
      </c>
      <c r="AU154" s="249" t="s">
        <v>86</v>
      </c>
      <c r="AY154" s="18" t="s">
        <v>146</v>
      </c>
      <c r="BE154" s="250">
        <f>IF(N154="základní",J154,0)</f>
        <v>0</v>
      </c>
      <c r="BF154" s="250">
        <f>IF(N154="snížená",J154,0)</f>
        <v>0</v>
      </c>
      <c r="BG154" s="250">
        <f>IF(N154="zákl. přenesená",J154,0)</f>
        <v>0</v>
      </c>
      <c r="BH154" s="250">
        <f>IF(N154="sníž. přenesená",J154,0)</f>
        <v>0</v>
      </c>
      <c r="BI154" s="250">
        <f>IF(N154="nulová",J154,0)</f>
        <v>0</v>
      </c>
      <c r="BJ154" s="18" t="s">
        <v>86</v>
      </c>
      <c r="BK154" s="250">
        <f>ROUND(I154*H154,2)</f>
        <v>0</v>
      </c>
      <c r="BL154" s="18" t="s">
        <v>153</v>
      </c>
      <c r="BM154" s="249" t="s">
        <v>452</v>
      </c>
    </row>
    <row r="155" s="2" customFormat="1" ht="21.75" customHeight="1">
      <c r="A155" s="39"/>
      <c r="B155" s="40"/>
      <c r="C155" s="237" t="s">
        <v>311</v>
      </c>
      <c r="D155" s="237" t="s">
        <v>149</v>
      </c>
      <c r="E155" s="238" t="s">
        <v>1521</v>
      </c>
      <c r="F155" s="239" t="s">
        <v>1522</v>
      </c>
      <c r="G155" s="240" t="s">
        <v>1048</v>
      </c>
      <c r="H155" s="241">
        <v>5</v>
      </c>
      <c r="I155" s="242"/>
      <c r="J155" s="243">
        <f>ROUND(I155*H155,2)</f>
        <v>0</v>
      </c>
      <c r="K155" s="244"/>
      <c r="L155" s="45"/>
      <c r="M155" s="245" t="s">
        <v>1</v>
      </c>
      <c r="N155" s="246" t="s">
        <v>43</v>
      </c>
      <c r="O155" s="92"/>
      <c r="P155" s="247">
        <f>O155*H155</f>
        <v>0</v>
      </c>
      <c r="Q155" s="247">
        <v>0</v>
      </c>
      <c r="R155" s="247">
        <f>Q155*H155</f>
        <v>0</v>
      </c>
      <c r="S155" s="247">
        <v>0</v>
      </c>
      <c r="T155" s="24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153</v>
      </c>
      <c r="AT155" s="249" t="s">
        <v>149</v>
      </c>
      <c r="AU155" s="249" t="s">
        <v>86</v>
      </c>
      <c r="AY155" s="18" t="s">
        <v>146</v>
      </c>
      <c r="BE155" s="250">
        <f>IF(N155="základní",J155,0)</f>
        <v>0</v>
      </c>
      <c r="BF155" s="250">
        <f>IF(N155="snížená",J155,0)</f>
        <v>0</v>
      </c>
      <c r="BG155" s="250">
        <f>IF(N155="zákl. přenesená",J155,0)</f>
        <v>0</v>
      </c>
      <c r="BH155" s="250">
        <f>IF(N155="sníž. přenesená",J155,0)</f>
        <v>0</v>
      </c>
      <c r="BI155" s="250">
        <f>IF(N155="nulová",J155,0)</f>
        <v>0</v>
      </c>
      <c r="BJ155" s="18" t="s">
        <v>86</v>
      </c>
      <c r="BK155" s="250">
        <f>ROUND(I155*H155,2)</f>
        <v>0</v>
      </c>
      <c r="BL155" s="18" t="s">
        <v>153</v>
      </c>
      <c r="BM155" s="249" t="s">
        <v>462</v>
      </c>
    </row>
    <row r="156" s="2" customFormat="1" ht="16.5" customHeight="1">
      <c r="A156" s="39"/>
      <c r="B156" s="40"/>
      <c r="C156" s="237" t="s">
        <v>315</v>
      </c>
      <c r="D156" s="237" t="s">
        <v>149</v>
      </c>
      <c r="E156" s="238" t="s">
        <v>1523</v>
      </c>
      <c r="F156" s="239" t="s">
        <v>1524</v>
      </c>
      <c r="G156" s="240" t="s">
        <v>1048</v>
      </c>
      <c r="H156" s="241">
        <v>36</v>
      </c>
      <c r="I156" s="242"/>
      <c r="J156" s="243">
        <f>ROUND(I156*H156,2)</f>
        <v>0</v>
      </c>
      <c r="K156" s="244"/>
      <c r="L156" s="45"/>
      <c r="M156" s="245" t="s">
        <v>1</v>
      </c>
      <c r="N156" s="246" t="s">
        <v>43</v>
      </c>
      <c r="O156" s="92"/>
      <c r="P156" s="247">
        <f>O156*H156</f>
        <v>0</v>
      </c>
      <c r="Q156" s="247">
        <v>0</v>
      </c>
      <c r="R156" s="247">
        <f>Q156*H156</f>
        <v>0</v>
      </c>
      <c r="S156" s="247">
        <v>0</v>
      </c>
      <c r="T156" s="24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9" t="s">
        <v>153</v>
      </c>
      <c r="AT156" s="249" t="s">
        <v>149</v>
      </c>
      <c r="AU156" s="249" t="s">
        <v>86</v>
      </c>
      <c r="AY156" s="18" t="s">
        <v>146</v>
      </c>
      <c r="BE156" s="250">
        <f>IF(N156="základní",J156,0)</f>
        <v>0</v>
      </c>
      <c r="BF156" s="250">
        <f>IF(N156="snížená",J156,0)</f>
        <v>0</v>
      </c>
      <c r="BG156" s="250">
        <f>IF(N156="zákl. přenesená",J156,0)</f>
        <v>0</v>
      </c>
      <c r="BH156" s="250">
        <f>IF(N156="sníž. přenesená",J156,0)</f>
        <v>0</v>
      </c>
      <c r="BI156" s="250">
        <f>IF(N156="nulová",J156,0)</f>
        <v>0</v>
      </c>
      <c r="BJ156" s="18" t="s">
        <v>86</v>
      </c>
      <c r="BK156" s="250">
        <f>ROUND(I156*H156,2)</f>
        <v>0</v>
      </c>
      <c r="BL156" s="18" t="s">
        <v>153</v>
      </c>
      <c r="BM156" s="249" t="s">
        <v>472</v>
      </c>
    </row>
    <row r="157" s="2" customFormat="1" ht="16.5" customHeight="1">
      <c r="A157" s="39"/>
      <c r="B157" s="40"/>
      <c r="C157" s="237" t="s">
        <v>319</v>
      </c>
      <c r="D157" s="237" t="s">
        <v>149</v>
      </c>
      <c r="E157" s="238" t="s">
        <v>1525</v>
      </c>
      <c r="F157" s="239" t="s">
        <v>1526</v>
      </c>
      <c r="G157" s="240" t="s">
        <v>197</v>
      </c>
      <c r="H157" s="241">
        <v>30</v>
      </c>
      <c r="I157" s="242"/>
      <c r="J157" s="243">
        <f>ROUND(I157*H157,2)</f>
        <v>0</v>
      </c>
      <c r="K157" s="244"/>
      <c r="L157" s="45"/>
      <c r="M157" s="245" t="s">
        <v>1</v>
      </c>
      <c r="N157" s="246" t="s">
        <v>43</v>
      </c>
      <c r="O157" s="92"/>
      <c r="P157" s="247">
        <f>O157*H157</f>
        <v>0</v>
      </c>
      <c r="Q157" s="247">
        <v>0</v>
      </c>
      <c r="R157" s="247">
        <f>Q157*H157</f>
        <v>0</v>
      </c>
      <c r="S157" s="247">
        <v>0</v>
      </c>
      <c r="T157" s="24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9" t="s">
        <v>153</v>
      </c>
      <c r="AT157" s="249" t="s">
        <v>149</v>
      </c>
      <c r="AU157" s="249" t="s">
        <v>86</v>
      </c>
      <c r="AY157" s="18" t="s">
        <v>146</v>
      </c>
      <c r="BE157" s="250">
        <f>IF(N157="základní",J157,0)</f>
        <v>0</v>
      </c>
      <c r="BF157" s="250">
        <f>IF(N157="snížená",J157,0)</f>
        <v>0</v>
      </c>
      <c r="BG157" s="250">
        <f>IF(N157="zákl. přenesená",J157,0)</f>
        <v>0</v>
      </c>
      <c r="BH157" s="250">
        <f>IF(N157="sníž. přenesená",J157,0)</f>
        <v>0</v>
      </c>
      <c r="BI157" s="250">
        <f>IF(N157="nulová",J157,0)</f>
        <v>0</v>
      </c>
      <c r="BJ157" s="18" t="s">
        <v>86</v>
      </c>
      <c r="BK157" s="250">
        <f>ROUND(I157*H157,2)</f>
        <v>0</v>
      </c>
      <c r="BL157" s="18" t="s">
        <v>153</v>
      </c>
      <c r="BM157" s="249" t="s">
        <v>480</v>
      </c>
    </row>
    <row r="158" s="2" customFormat="1" ht="16.5" customHeight="1">
      <c r="A158" s="39"/>
      <c r="B158" s="40"/>
      <c r="C158" s="237" t="s">
        <v>323</v>
      </c>
      <c r="D158" s="237" t="s">
        <v>149</v>
      </c>
      <c r="E158" s="238" t="s">
        <v>1527</v>
      </c>
      <c r="F158" s="239" t="s">
        <v>1528</v>
      </c>
      <c r="G158" s="240" t="s">
        <v>197</v>
      </c>
      <c r="H158" s="241">
        <v>15</v>
      </c>
      <c r="I158" s="242"/>
      <c r="J158" s="243">
        <f>ROUND(I158*H158,2)</f>
        <v>0</v>
      </c>
      <c r="K158" s="244"/>
      <c r="L158" s="45"/>
      <c r="M158" s="245" t="s">
        <v>1</v>
      </c>
      <c r="N158" s="246" t="s">
        <v>43</v>
      </c>
      <c r="O158" s="92"/>
      <c r="P158" s="247">
        <f>O158*H158</f>
        <v>0</v>
      </c>
      <c r="Q158" s="247">
        <v>0</v>
      </c>
      <c r="R158" s="247">
        <f>Q158*H158</f>
        <v>0</v>
      </c>
      <c r="S158" s="247">
        <v>0</v>
      </c>
      <c r="T158" s="24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9" t="s">
        <v>153</v>
      </c>
      <c r="AT158" s="249" t="s">
        <v>149</v>
      </c>
      <c r="AU158" s="249" t="s">
        <v>86</v>
      </c>
      <c r="AY158" s="18" t="s">
        <v>146</v>
      </c>
      <c r="BE158" s="250">
        <f>IF(N158="základní",J158,0)</f>
        <v>0</v>
      </c>
      <c r="BF158" s="250">
        <f>IF(N158="snížená",J158,0)</f>
        <v>0</v>
      </c>
      <c r="BG158" s="250">
        <f>IF(N158="zákl. přenesená",J158,0)</f>
        <v>0</v>
      </c>
      <c r="BH158" s="250">
        <f>IF(N158="sníž. přenesená",J158,0)</f>
        <v>0</v>
      </c>
      <c r="BI158" s="250">
        <f>IF(N158="nulová",J158,0)</f>
        <v>0</v>
      </c>
      <c r="BJ158" s="18" t="s">
        <v>86</v>
      </c>
      <c r="BK158" s="250">
        <f>ROUND(I158*H158,2)</f>
        <v>0</v>
      </c>
      <c r="BL158" s="18" t="s">
        <v>153</v>
      </c>
      <c r="BM158" s="249" t="s">
        <v>488</v>
      </c>
    </row>
    <row r="159" s="2" customFormat="1" ht="16.5" customHeight="1">
      <c r="A159" s="39"/>
      <c r="B159" s="40"/>
      <c r="C159" s="237" t="s">
        <v>327</v>
      </c>
      <c r="D159" s="237" t="s">
        <v>149</v>
      </c>
      <c r="E159" s="238" t="s">
        <v>1529</v>
      </c>
      <c r="F159" s="239" t="s">
        <v>1530</v>
      </c>
      <c r="G159" s="240" t="s">
        <v>197</v>
      </c>
      <c r="H159" s="241">
        <v>25</v>
      </c>
      <c r="I159" s="242"/>
      <c r="J159" s="243">
        <f>ROUND(I159*H159,2)</f>
        <v>0</v>
      </c>
      <c r="K159" s="244"/>
      <c r="L159" s="45"/>
      <c r="M159" s="245" t="s">
        <v>1</v>
      </c>
      <c r="N159" s="246" t="s">
        <v>43</v>
      </c>
      <c r="O159" s="92"/>
      <c r="P159" s="247">
        <f>O159*H159</f>
        <v>0</v>
      </c>
      <c r="Q159" s="247">
        <v>0</v>
      </c>
      <c r="R159" s="247">
        <f>Q159*H159</f>
        <v>0</v>
      </c>
      <c r="S159" s="247">
        <v>0</v>
      </c>
      <c r="T159" s="24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153</v>
      </c>
      <c r="AT159" s="249" t="s">
        <v>149</v>
      </c>
      <c r="AU159" s="249" t="s">
        <v>86</v>
      </c>
      <c r="AY159" s="18" t="s">
        <v>146</v>
      </c>
      <c r="BE159" s="250">
        <f>IF(N159="základní",J159,0)</f>
        <v>0</v>
      </c>
      <c r="BF159" s="250">
        <f>IF(N159="snížená",J159,0)</f>
        <v>0</v>
      </c>
      <c r="BG159" s="250">
        <f>IF(N159="zákl. přenesená",J159,0)</f>
        <v>0</v>
      </c>
      <c r="BH159" s="250">
        <f>IF(N159="sníž. přenesená",J159,0)</f>
        <v>0</v>
      </c>
      <c r="BI159" s="250">
        <f>IF(N159="nulová",J159,0)</f>
        <v>0</v>
      </c>
      <c r="BJ159" s="18" t="s">
        <v>86</v>
      </c>
      <c r="BK159" s="250">
        <f>ROUND(I159*H159,2)</f>
        <v>0</v>
      </c>
      <c r="BL159" s="18" t="s">
        <v>153</v>
      </c>
      <c r="BM159" s="249" t="s">
        <v>497</v>
      </c>
    </row>
    <row r="160" s="2" customFormat="1" ht="16.5" customHeight="1">
      <c r="A160" s="39"/>
      <c r="B160" s="40"/>
      <c r="C160" s="237" t="s">
        <v>331</v>
      </c>
      <c r="D160" s="237" t="s">
        <v>149</v>
      </c>
      <c r="E160" s="238" t="s">
        <v>1531</v>
      </c>
      <c r="F160" s="239" t="s">
        <v>1532</v>
      </c>
      <c r="G160" s="240" t="s">
        <v>197</v>
      </c>
      <c r="H160" s="241">
        <v>35</v>
      </c>
      <c r="I160" s="242"/>
      <c r="J160" s="243">
        <f>ROUND(I160*H160,2)</f>
        <v>0</v>
      </c>
      <c r="K160" s="244"/>
      <c r="L160" s="45"/>
      <c r="M160" s="245" t="s">
        <v>1</v>
      </c>
      <c r="N160" s="246" t="s">
        <v>43</v>
      </c>
      <c r="O160" s="92"/>
      <c r="P160" s="247">
        <f>O160*H160</f>
        <v>0</v>
      </c>
      <c r="Q160" s="247">
        <v>0</v>
      </c>
      <c r="R160" s="247">
        <f>Q160*H160</f>
        <v>0</v>
      </c>
      <c r="S160" s="247">
        <v>0</v>
      </c>
      <c r="T160" s="24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9" t="s">
        <v>153</v>
      </c>
      <c r="AT160" s="249" t="s">
        <v>149</v>
      </c>
      <c r="AU160" s="249" t="s">
        <v>86</v>
      </c>
      <c r="AY160" s="18" t="s">
        <v>146</v>
      </c>
      <c r="BE160" s="250">
        <f>IF(N160="základní",J160,0)</f>
        <v>0</v>
      </c>
      <c r="BF160" s="250">
        <f>IF(N160="snížená",J160,0)</f>
        <v>0</v>
      </c>
      <c r="BG160" s="250">
        <f>IF(N160="zákl. přenesená",J160,0)</f>
        <v>0</v>
      </c>
      <c r="BH160" s="250">
        <f>IF(N160="sníž. přenesená",J160,0)</f>
        <v>0</v>
      </c>
      <c r="BI160" s="250">
        <f>IF(N160="nulová",J160,0)</f>
        <v>0</v>
      </c>
      <c r="BJ160" s="18" t="s">
        <v>86</v>
      </c>
      <c r="BK160" s="250">
        <f>ROUND(I160*H160,2)</f>
        <v>0</v>
      </c>
      <c r="BL160" s="18" t="s">
        <v>153</v>
      </c>
      <c r="BM160" s="249" t="s">
        <v>506</v>
      </c>
    </row>
    <row r="161" s="2" customFormat="1" ht="16.5" customHeight="1">
      <c r="A161" s="39"/>
      <c r="B161" s="40"/>
      <c r="C161" s="237" t="s">
        <v>337</v>
      </c>
      <c r="D161" s="237" t="s">
        <v>149</v>
      </c>
      <c r="E161" s="238" t="s">
        <v>1533</v>
      </c>
      <c r="F161" s="239" t="s">
        <v>1534</v>
      </c>
      <c r="G161" s="240" t="s">
        <v>197</v>
      </c>
      <c r="H161" s="241">
        <v>85</v>
      </c>
      <c r="I161" s="242"/>
      <c r="J161" s="243">
        <f>ROUND(I161*H161,2)</f>
        <v>0</v>
      </c>
      <c r="K161" s="244"/>
      <c r="L161" s="45"/>
      <c r="M161" s="245" t="s">
        <v>1</v>
      </c>
      <c r="N161" s="246" t="s">
        <v>43</v>
      </c>
      <c r="O161" s="92"/>
      <c r="P161" s="247">
        <f>O161*H161</f>
        <v>0</v>
      </c>
      <c r="Q161" s="247">
        <v>0</v>
      </c>
      <c r="R161" s="247">
        <f>Q161*H161</f>
        <v>0</v>
      </c>
      <c r="S161" s="247">
        <v>0</v>
      </c>
      <c r="T161" s="24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9" t="s">
        <v>153</v>
      </c>
      <c r="AT161" s="249" t="s">
        <v>149</v>
      </c>
      <c r="AU161" s="249" t="s">
        <v>86</v>
      </c>
      <c r="AY161" s="18" t="s">
        <v>146</v>
      </c>
      <c r="BE161" s="250">
        <f>IF(N161="základní",J161,0)</f>
        <v>0</v>
      </c>
      <c r="BF161" s="250">
        <f>IF(N161="snížená",J161,0)</f>
        <v>0</v>
      </c>
      <c r="BG161" s="250">
        <f>IF(N161="zákl. přenesená",J161,0)</f>
        <v>0</v>
      </c>
      <c r="BH161" s="250">
        <f>IF(N161="sníž. přenesená",J161,0)</f>
        <v>0</v>
      </c>
      <c r="BI161" s="250">
        <f>IF(N161="nulová",J161,0)</f>
        <v>0</v>
      </c>
      <c r="BJ161" s="18" t="s">
        <v>86</v>
      </c>
      <c r="BK161" s="250">
        <f>ROUND(I161*H161,2)</f>
        <v>0</v>
      </c>
      <c r="BL161" s="18" t="s">
        <v>153</v>
      </c>
      <c r="BM161" s="249" t="s">
        <v>516</v>
      </c>
    </row>
    <row r="162" s="2" customFormat="1" ht="16.5" customHeight="1">
      <c r="A162" s="39"/>
      <c r="B162" s="40"/>
      <c r="C162" s="237" t="s">
        <v>342</v>
      </c>
      <c r="D162" s="237" t="s">
        <v>149</v>
      </c>
      <c r="E162" s="238" t="s">
        <v>1535</v>
      </c>
      <c r="F162" s="239" t="s">
        <v>1536</v>
      </c>
      <c r="G162" s="240" t="s">
        <v>197</v>
      </c>
      <c r="H162" s="241">
        <v>20</v>
      </c>
      <c r="I162" s="242"/>
      <c r="J162" s="243">
        <f>ROUND(I162*H162,2)</f>
        <v>0</v>
      </c>
      <c r="K162" s="244"/>
      <c r="L162" s="45"/>
      <c r="M162" s="245" t="s">
        <v>1</v>
      </c>
      <c r="N162" s="246" t="s">
        <v>43</v>
      </c>
      <c r="O162" s="92"/>
      <c r="P162" s="247">
        <f>O162*H162</f>
        <v>0</v>
      </c>
      <c r="Q162" s="247">
        <v>0</v>
      </c>
      <c r="R162" s="247">
        <f>Q162*H162</f>
        <v>0</v>
      </c>
      <c r="S162" s="247">
        <v>0</v>
      </c>
      <c r="T162" s="24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9" t="s">
        <v>153</v>
      </c>
      <c r="AT162" s="249" t="s">
        <v>149</v>
      </c>
      <c r="AU162" s="249" t="s">
        <v>86</v>
      </c>
      <c r="AY162" s="18" t="s">
        <v>146</v>
      </c>
      <c r="BE162" s="250">
        <f>IF(N162="základní",J162,0)</f>
        <v>0</v>
      </c>
      <c r="BF162" s="250">
        <f>IF(N162="snížená",J162,0)</f>
        <v>0</v>
      </c>
      <c r="BG162" s="250">
        <f>IF(N162="zákl. přenesená",J162,0)</f>
        <v>0</v>
      </c>
      <c r="BH162" s="250">
        <f>IF(N162="sníž. přenesená",J162,0)</f>
        <v>0</v>
      </c>
      <c r="BI162" s="250">
        <f>IF(N162="nulová",J162,0)</f>
        <v>0</v>
      </c>
      <c r="BJ162" s="18" t="s">
        <v>86</v>
      </c>
      <c r="BK162" s="250">
        <f>ROUND(I162*H162,2)</f>
        <v>0</v>
      </c>
      <c r="BL162" s="18" t="s">
        <v>153</v>
      </c>
      <c r="BM162" s="249" t="s">
        <v>524</v>
      </c>
    </row>
    <row r="163" s="2" customFormat="1" ht="16.5" customHeight="1">
      <c r="A163" s="39"/>
      <c r="B163" s="40"/>
      <c r="C163" s="237" t="s">
        <v>346</v>
      </c>
      <c r="D163" s="237" t="s">
        <v>149</v>
      </c>
      <c r="E163" s="238" t="s">
        <v>1537</v>
      </c>
      <c r="F163" s="239" t="s">
        <v>1538</v>
      </c>
      <c r="G163" s="240" t="s">
        <v>197</v>
      </c>
      <c r="H163" s="241">
        <v>395</v>
      </c>
      <c r="I163" s="242"/>
      <c r="J163" s="243">
        <f>ROUND(I163*H163,2)</f>
        <v>0</v>
      </c>
      <c r="K163" s="244"/>
      <c r="L163" s="45"/>
      <c r="M163" s="245" t="s">
        <v>1</v>
      </c>
      <c r="N163" s="246" t="s">
        <v>43</v>
      </c>
      <c r="O163" s="92"/>
      <c r="P163" s="247">
        <f>O163*H163</f>
        <v>0</v>
      </c>
      <c r="Q163" s="247">
        <v>0</v>
      </c>
      <c r="R163" s="247">
        <f>Q163*H163</f>
        <v>0</v>
      </c>
      <c r="S163" s="247">
        <v>0</v>
      </c>
      <c r="T163" s="24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9" t="s">
        <v>153</v>
      </c>
      <c r="AT163" s="249" t="s">
        <v>149</v>
      </c>
      <c r="AU163" s="249" t="s">
        <v>86</v>
      </c>
      <c r="AY163" s="18" t="s">
        <v>146</v>
      </c>
      <c r="BE163" s="250">
        <f>IF(N163="základní",J163,0)</f>
        <v>0</v>
      </c>
      <c r="BF163" s="250">
        <f>IF(N163="snížená",J163,0)</f>
        <v>0</v>
      </c>
      <c r="BG163" s="250">
        <f>IF(N163="zákl. přenesená",J163,0)</f>
        <v>0</v>
      </c>
      <c r="BH163" s="250">
        <f>IF(N163="sníž. přenesená",J163,0)</f>
        <v>0</v>
      </c>
      <c r="BI163" s="250">
        <f>IF(N163="nulová",J163,0)</f>
        <v>0</v>
      </c>
      <c r="BJ163" s="18" t="s">
        <v>86</v>
      </c>
      <c r="BK163" s="250">
        <f>ROUND(I163*H163,2)</f>
        <v>0</v>
      </c>
      <c r="BL163" s="18" t="s">
        <v>153</v>
      </c>
      <c r="BM163" s="249" t="s">
        <v>532</v>
      </c>
    </row>
    <row r="164" s="2" customFormat="1" ht="16.5" customHeight="1">
      <c r="A164" s="39"/>
      <c r="B164" s="40"/>
      <c r="C164" s="237" t="s">
        <v>350</v>
      </c>
      <c r="D164" s="237" t="s">
        <v>149</v>
      </c>
      <c r="E164" s="238" t="s">
        <v>1539</v>
      </c>
      <c r="F164" s="239" t="s">
        <v>1540</v>
      </c>
      <c r="G164" s="240" t="s">
        <v>197</v>
      </c>
      <c r="H164" s="241">
        <v>275</v>
      </c>
      <c r="I164" s="242"/>
      <c r="J164" s="243">
        <f>ROUND(I164*H164,2)</f>
        <v>0</v>
      </c>
      <c r="K164" s="244"/>
      <c r="L164" s="45"/>
      <c r="M164" s="245" t="s">
        <v>1</v>
      </c>
      <c r="N164" s="246" t="s">
        <v>43</v>
      </c>
      <c r="O164" s="92"/>
      <c r="P164" s="247">
        <f>O164*H164</f>
        <v>0</v>
      </c>
      <c r="Q164" s="247">
        <v>0</v>
      </c>
      <c r="R164" s="247">
        <f>Q164*H164</f>
        <v>0</v>
      </c>
      <c r="S164" s="247">
        <v>0</v>
      </c>
      <c r="T164" s="24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9" t="s">
        <v>153</v>
      </c>
      <c r="AT164" s="249" t="s">
        <v>149</v>
      </c>
      <c r="AU164" s="249" t="s">
        <v>86</v>
      </c>
      <c r="AY164" s="18" t="s">
        <v>146</v>
      </c>
      <c r="BE164" s="250">
        <f>IF(N164="základní",J164,0)</f>
        <v>0</v>
      </c>
      <c r="BF164" s="250">
        <f>IF(N164="snížená",J164,0)</f>
        <v>0</v>
      </c>
      <c r="BG164" s="250">
        <f>IF(N164="zákl. přenesená",J164,0)</f>
        <v>0</v>
      </c>
      <c r="BH164" s="250">
        <f>IF(N164="sníž. přenesená",J164,0)</f>
        <v>0</v>
      </c>
      <c r="BI164" s="250">
        <f>IF(N164="nulová",J164,0)</f>
        <v>0</v>
      </c>
      <c r="BJ164" s="18" t="s">
        <v>86</v>
      </c>
      <c r="BK164" s="250">
        <f>ROUND(I164*H164,2)</f>
        <v>0</v>
      </c>
      <c r="BL164" s="18" t="s">
        <v>153</v>
      </c>
      <c r="BM164" s="249" t="s">
        <v>544</v>
      </c>
    </row>
    <row r="165" s="2" customFormat="1" ht="16.5" customHeight="1">
      <c r="A165" s="39"/>
      <c r="B165" s="40"/>
      <c r="C165" s="237" t="s">
        <v>355</v>
      </c>
      <c r="D165" s="237" t="s">
        <v>149</v>
      </c>
      <c r="E165" s="238" t="s">
        <v>1541</v>
      </c>
      <c r="F165" s="239" t="s">
        <v>1542</v>
      </c>
      <c r="G165" s="240" t="s">
        <v>197</v>
      </c>
      <c r="H165" s="241">
        <v>120</v>
      </c>
      <c r="I165" s="242"/>
      <c r="J165" s="243">
        <f>ROUND(I165*H165,2)</f>
        <v>0</v>
      </c>
      <c r="K165" s="244"/>
      <c r="L165" s="45"/>
      <c r="M165" s="245" t="s">
        <v>1</v>
      </c>
      <c r="N165" s="246" t="s">
        <v>43</v>
      </c>
      <c r="O165" s="92"/>
      <c r="P165" s="247">
        <f>O165*H165</f>
        <v>0</v>
      </c>
      <c r="Q165" s="247">
        <v>0</v>
      </c>
      <c r="R165" s="247">
        <f>Q165*H165</f>
        <v>0</v>
      </c>
      <c r="S165" s="247">
        <v>0</v>
      </c>
      <c r="T165" s="24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9" t="s">
        <v>153</v>
      </c>
      <c r="AT165" s="249" t="s">
        <v>149</v>
      </c>
      <c r="AU165" s="249" t="s">
        <v>86</v>
      </c>
      <c r="AY165" s="18" t="s">
        <v>146</v>
      </c>
      <c r="BE165" s="250">
        <f>IF(N165="základní",J165,0)</f>
        <v>0</v>
      </c>
      <c r="BF165" s="250">
        <f>IF(N165="snížená",J165,0)</f>
        <v>0</v>
      </c>
      <c r="BG165" s="250">
        <f>IF(N165="zákl. přenesená",J165,0)</f>
        <v>0</v>
      </c>
      <c r="BH165" s="250">
        <f>IF(N165="sníž. přenesená",J165,0)</f>
        <v>0</v>
      </c>
      <c r="BI165" s="250">
        <f>IF(N165="nulová",J165,0)</f>
        <v>0</v>
      </c>
      <c r="BJ165" s="18" t="s">
        <v>86</v>
      </c>
      <c r="BK165" s="250">
        <f>ROUND(I165*H165,2)</f>
        <v>0</v>
      </c>
      <c r="BL165" s="18" t="s">
        <v>153</v>
      </c>
      <c r="BM165" s="249" t="s">
        <v>553</v>
      </c>
    </row>
    <row r="166" s="2" customFormat="1" ht="21.75" customHeight="1">
      <c r="A166" s="39"/>
      <c r="B166" s="40"/>
      <c r="C166" s="237" t="s">
        <v>362</v>
      </c>
      <c r="D166" s="237" t="s">
        <v>149</v>
      </c>
      <c r="E166" s="238" t="s">
        <v>1543</v>
      </c>
      <c r="F166" s="239" t="s">
        <v>1544</v>
      </c>
      <c r="G166" s="240" t="s">
        <v>197</v>
      </c>
      <c r="H166" s="241">
        <v>30</v>
      </c>
      <c r="I166" s="242"/>
      <c r="J166" s="243">
        <f>ROUND(I166*H166,2)</f>
        <v>0</v>
      </c>
      <c r="K166" s="244"/>
      <c r="L166" s="45"/>
      <c r="M166" s="245" t="s">
        <v>1</v>
      </c>
      <c r="N166" s="246" t="s">
        <v>43</v>
      </c>
      <c r="O166" s="92"/>
      <c r="P166" s="247">
        <f>O166*H166</f>
        <v>0</v>
      </c>
      <c r="Q166" s="247">
        <v>0</v>
      </c>
      <c r="R166" s="247">
        <f>Q166*H166</f>
        <v>0</v>
      </c>
      <c r="S166" s="247">
        <v>0</v>
      </c>
      <c r="T166" s="24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9" t="s">
        <v>153</v>
      </c>
      <c r="AT166" s="249" t="s">
        <v>149</v>
      </c>
      <c r="AU166" s="249" t="s">
        <v>86</v>
      </c>
      <c r="AY166" s="18" t="s">
        <v>146</v>
      </c>
      <c r="BE166" s="250">
        <f>IF(N166="základní",J166,0)</f>
        <v>0</v>
      </c>
      <c r="BF166" s="250">
        <f>IF(N166="snížená",J166,0)</f>
        <v>0</v>
      </c>
      <c r="BG166" s="250">
        <f>IF(N166="zákl. přenesená",J166,0)</f>
        <v>0</v>
      </c>
      <c r="BH166" s="250">
        <f>IF(N166="sníž. přenesená",J166,0)</f>
        <v>0</v>
      </c>
      <c r="BI166" s="250">
        <f>IF(N166="nulová",J166,0)</f>
        <v>0</v>
      </c>
      <c r="BJ166" s="18" t="s">
        <v>86</v>
      </c>
      <c r="BK166" s="250">
        <f>ROUND(I166*H166,2)</f>
        <v>0</v>
      </c>
      <c r="BL166" s="18" t="s">
        <v>153</v>
      </c>
      <c r="BM166" s="249" t="s">
        <v>561</v>
      </c>
    </row>
    <row r="167" s="2" customFormat="1" ht="21.75" customHeight="1">
      <c r="A167" s="39"/>
      <c r="B167" s="40"/>
      <c r="C167" s="237" t="s">
        <v>368</v>
      </c>
      <c r="D167" s="237" t="s">
        <v>149</v>
      </c>
      <c r="E167" s="238" t="s">
        <v>1545</v>
      </c>
      <c r="F167" s="239" t="s">
        <v>1546</v>
      </c>
      <c r="G167" s="240" t="s">
        <v>197</v>
      </c>
      <c r="H167" s="241">
        <v>15</v>
      </c>
      <c r="I167" s="242"/>
      <c r="J167" s="243">
        <f>ROUND(I167*H167,2)</f>
        <v>0</v>
      </c>
      <c r="K167" s="244"/>
      <c r="L167" s="45"/>
      <c r="M167" s="245" t="s">
        <v>1</v>
      </c>
      <c r="N167" s="246" t="s">
        <v>43</v>
      </c>
      <c r="O167" s="92"/>
      <c r="P167" s="247">
        <f>O167*H167</f>
        <v>0</v>
      </c>
      <c r="Q167" s="247">
        <v>0</v>
      </c>
      <c r="R167" s="247">
        <f>Q167*H167</f>
        <v>0</v>
      </c>
      <c r="S167" s="247">
        <v>0</v>
      </c>
      <c r="T167" s="24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9" t="s">
        <v>153</v>
      </c>
      <c r="AT167" s="249" t="s">
        <v>149</v>
      </c>
      <c r="AU167" s="249" t="s">
        <v>86</v>
      </c>
      <c r="AY167" s="18" t="s">
        <v>146</v>
      </c>
      <c r="BE167" s="250">
        <f>IF(N167="základní",J167,0)</f>
        <v>0</v>
      </c>
      <c r="BF167" s="250">
        <f>IF(N167="snížená",J167,0)</f>
        <v>0</v>
      </c>
      <c r="BG167" s="250">
        <f>IF(N167="zákl. přenesená",J167,0)</f>
        <v>0</v>
      </c>
      <c r="BH167" s="250">
        <f>IF(N167="sníž. přenesená",J167,0)</f>
        <v>0</v>
      </c>
      <c r="BI167" s="250">
        <f>IF(N167="nulová",J167,0)</f>
        <v>0</v>
      </c>
      <c r="BJ167" s="18" t="s">
        <v>86</v>
      </c>
      <c r="BK167" s="250">
        <f>ROUND(I167*H167,2)</f>
        <v>0</v>
      </c>
      <c r="BL167" s="18" t="s">
        <v>153</v>
      </c>
      <c r="BM167" s="249" t="s">
        <v>569</v>
      </c>
    </row>
    <row r="168" s="2" customFormat="1" ht="21.75" customHeight="1">
      <c r="A168" s="39"/>
      <c r="B168" s="40"/>
      <c r="C168" s="237" t="s">
        <v>375</v>
      </c>
      <c r="D168" s="237" t="s">
        <v>149</v>
      </c>
      <c r="E168" s="238" t="s">
        <v>1547</v>
      </c>
      <c r="F168" s="239" t="s">
        <v>1548</v>
      </c>
      <c r="G168" s="240" t="s">
        <v>197</v>
      </c>
      <c r="H168" s="241">
        <v>40</v>
      </c>
      <c r="I168" s="242"/>
      <c r="J168" s="243">
        <f>ROUND(I168*H168,2)</f>
        <v>0</v>
      </c>
      <c r="K168" s="244"/>
      <c r="L168" s="45"/>
      <c r="M168" s="245" t="s">
        <v>1</v>
      </c>
      <c r="N168" s="246" t="s">
        <v>43</v>
      </c>
      <c r="O168" s="92"/>
      <c r="P168" s="247">
        <f>O168*H168</f>
        <v>0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9" t="s">
        <v>153</v>
      </c>
      <c r="AT168" s="249" t="s">
        <v>149</v>
      </c>
      <c r="AU168" s="249" t="s">
        <v>86</v>
      </c>
      <c r="AY168" s="18" t="s">
        <v>146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8" t="s">
        <v>86</v>
      </c>
      <c r="BK168" s="250">
        <f>ROUND(I168*H168,2)</f>
        <v>0</v>
      </c>
      <c r="BL168" s="18" t="s">
        <v>153</v>
      </c>
      <c r="BM168" s="249" t="s">
        <v>1331</v>
      </c>
    </row>
    <row r="169" s="2" customFormat="1" ht="16.5" customHeight="1">
      <c r="A169" s="39"/>
      <c r="B169" s="40"/>
      <c r="C169" s="237" t="s">
        <v>381</v>
      </c>
      <c r="D169" s="237" t="s">
        <v>149</v>
      </c>
      <c r="E169" s="238" t="s">
        <v>1549</v>
      </c>
      <c r="F169" s="239" t="s">
        <v>1550</v>
      </c>
      <c r="G169" s="240" t="s">
        <v>197</v>
      </c>
      <c r="H169" s="241">
        <v>30</v>
      </c>
      <c r="I169" s="242"/>
      <c r="J169" s="243">
        <f>ROUND(I169*H169,2)</f>
        <v>0</v>
      </c>
      <c r="K169" s="244"/>
      <c r="L169" s="45"/>
      <c r="M169" s="245" t="s">
        <v>1</v>
      </c>
      <c r="N169" s="246" t="s">
        <v>43</v>
      </c>
      <c r="O169" s="92"/>
      <c r="P169" s="247">
        <f>O169*H169</f>
        <v>0</v>
      </c>
      <c r="Q169" s="247">
        <v>0</v>
      </c>
      <c r="R169" s="247">
        <f>Q169*H169</f>
        <v>0</v>
      </c>
      <c r="S169" s="247">
        <v>0</v>
      </c>
      <c r="T169" s="24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9" t="s">
        <v>153</v>
      </c>
      <c r="AT169" s="249" t="s">
        <v>149</v>
      </c>
      <c r="AU169" s="249" t="s">
        <v>86</v>
      </c>
      <c r="AY169" s="18" t="s">
        <v>146</v>
      </c>
      <c r="BE169" s="250">
        <f>IF(N169="základní",J169,0)</f>
        <v>0</v>
      </c>
      <c r="BF169" s="250">
        <f>IF(N169="snížená",J169,0)</f>
        <v>0</v>
      </c>
      <c r="BG169" s="250">
        <f>IF(N169="zákl. přenesená",J169,0)</f>
        <v>0</v>
      </c>
      <c r="BH169" s="250">
        <f>IF(N169="sníž. přenesená",J169,0)</f>
        <v>0</v>
      </c>
      <c r="BI169" s="250">
        <f>IF(N169="nulová",J169,0)</f>
        <v>0</v>
      </c>
      <c r="BJ169" s="18" t="s">
        <v>86</v>
      </c>
      <c r="BK169" s="250">
        <f>ROUND(I169*H169,2)</f>
        <v>0</v>
      </c>
      <c r="BL169" s="18" t="s">
        <v>153</v>
      </c>
      <c r="BM169" s="249" t="s">
        <v>1338</v>
      </c>
    </row>
    <row r="170" s="2" customFormat="1" ht="16.5" customHeight="1">
      <c r="A170" s="39"/>
      <c r="B170" s="40"/>
      <c r="C170" s="237" t="s">
        <v>385</v>
      </c>
      <c r="D170" s="237" t="s">
        <v>149</v>
      </c>
      <c r="E170" s="238" t="s">
        <v>1551</v>
      </c>
      <c r="F170" s="239" t="s">
        <v>1552</v>
      </c>
      <c r="G170" s="240" t="s">
        <v>197</v>
      </c>
      <c r="H170" s="241">
        <v>810</v>
      </c>
      <c r="I170" s="242"/>
      <c r="J170" s="243">
        <f>ROUND(I170*H170,2)</f>
        <v>0</v>
      </c>
      <c r="K170" s="244"/>
      <c r="L170" s="45"/>
      <c r="M170" s="245" t="s">
        <v>1</v>
      </c>
      <c r="N170" s="246" t="s">
        <v>43</v>
      </c>
      <c r="O170" s="92"/>
      <c r="P170" s="247">
        <f>O170*H170</f>
        <v>0</v>
      </c>
      <c r="Q170" s="247">
        <v>0</v>
      </c>
      <c r="R170" s="247">
        <f>Q170*H170</f>
        <v>0</v>
      </c>
      <c r="S170" s="247">
        <v>0</v>
      </c>
      <c r="T170" s="24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9" t="s">
        <v>153</v>
      </c>
      <c r="AT170" s="249" t="s">
        <v>149</v>
      </c>
      <c r="AU170" s="249" t="s">
        <v>86</v>
      </c>
      <c r="AY170" s="18" t="s">
        <v>146</v>
      </c>
      <c r="BE170" s="250">
        <f>IF(N170="základní",J170,0)</f>
        <v>0</v>
      </c>
      <c r="BF170" s="250">
        <f>IF(N170="snížená",J170,0)</f>
        <v>0</v>
      </c>
      <c r="BG170" s="250">
        <f>IF(N170="zákl. přenesená",J170,0)</f>
        <v>0</v>
      </c>
      <c r="BH170" s="250">
        <f>IF(N170="sníž. přenesená",J170,0)</f>
        <v>0</v>
      </c>
      <c r="BI170" s="250">
        <f>IF(N170="nulová",J170,0)</f>
        <v>0</v>
      </c>
      <c r="BJ170" s="18" t="s">
        <v>86</v>
      </c>
      <c r="BK170" s="250">
        <f>ROUND(I170*H170,2)</f>
        <v>0</v>
      </c>
      <c r="BL170" s="18" t="s">
        <v>153</v>
      </c>
      <c r="BM170" s="249" t="s">
        <v>1345</v>
      </c>
    </row>
    <row r="171" s="2" customFormat="1" ht="16.5" customHeight="1">
      <c r="A171" s="39"/>
      <c r="B171" s="40"/>
      <c r="C171" s="237" t="s">
        <v>389</v>
      </c>
      <c r="D171" s="237" t="s">
        <v>149</v>
      </c>
      <c r="E171" s="238" t="s">
        <v>1553</v>
      </c>
      <c r="F171" s="239" t="s">
        <v>1554</v>
      </c>
      <c r="G171" s="240" t="s">
        <v>197</v>
      </c>
      <c r="H171" s="241">
        <v>10</v>
      </c>
      <c r="I171" s="242"/>
      <c r="J171" s="243">
        <f>ROUND(I171*H171,2)</f>
        <v>0</v>
      </c>
      <c r="K171" s="244"/>
      <c r="L171" s="45"/>
      <c r="M171" s="245" t="s">
        <v>1</v>
      </c>
      <c r="N171" s="246" t="s">
        <v>43</v>
      </c>
      <c r="O171" s="92"/>
      <c r="P171" s="247">
        <f>O171*H171</f>
        <v>0</v>
      </c>
      <c r="Q171" s="247">
        <v>0</v>
      </c>
      <c r="R171" s="247">
        <f>Q171*H171</f>
        <v>0</v>
      </c>
      <c r="S171" s="247">
        <v>0</v>
      </c>
      <c r="T171" s="24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9" t="s">
        <v>153</v>
      </c>
      <c r="AT171" s="249" t="s">
        <v>149</v>
      </c>
      <c r="AU171" s="249" t="s">
        <v>86</v>
      </c>
      <c r="AY171" s="18" t="s">
        <v>146</v>
      </c>
      <c r="BE171" s="250">
        <f>IF(N171="základní",J171,0)</f>
        <v>0</v>
      </c>
      <c r="BF171" s="250">
        <f>IF(N171="snížená",J171,0)</f>
        <v>0</v>
      </c>
      <c r="BG171" s="250">
        <f>IF(N171="zákl. přenesená",J171,0)</f>
        <v>0</v>
      </c>
      <c r="BH171" s="250">
        <f>IF(N171="sníž. přenesená",J171,0)</f>
        <v>0</v>
      </c>
      <c r="BI171" s="250">
        <f>IF(N171="nulová",J171,0)</f>
        <v>0</v>
      </c>
      <c r="BJ171" s="18" t="s">
        <v>86</v>
      </c>
      <c r="BK171" s="250">
        <f>ROUND(I171*H171,2)</f>
        <v>0</v>
      </c>
      <c r="BL171" s="18" t="s">
        <v>153</v>
      </c>
      <c r="BM171" s="249" t="s">
        <v>1349</v>
      </c>
    </row>
    <row r="172" s="2" customFormat="1" ht="16.5" customHeight="1">
      <c r="A172" s="39"/>
      <c r="B172" s="40"/>
      <c r="C172" s="237" t="s">
        <v>393</v>
      </c>
      <c r="D172" s="237" t="s">
        <v>149</v>
      </c>
      <c r="E172" s="238" t="s">
        <v>1555</v>
      </c>
      <c r="F172" s="239" t="s">
        <v>1556</v>
      </c>
      <c r="G172" s="240" t="s">
        <v>197</v>
      </c>
      <c r="H172" s="241">
        <v>55</v>
      </c>
      <c r="I172" s="242"/>
      <c r="J172" s="243">
        <f>ROUND(I172*H172,2)</f>
        <v>0</v>
      </c>
      <c r="K172" s="244"/>
      <c r="L172" s="45"/>
      <c r="M172" s="245" t="s">
        <v>1</v>
      </c>
      <c r="N172" s="246" t="s">
        <v>43</v>
      </c>
      <c r="O172" s="92"/>
      <c r="P172" s="247">
        <f>O172*H172</f>
        <v>0</v>
      </c>
      <c r="Q172" s="247">
        <v>0</v>
      </c>
      <c r="R172" s="247">
        <f>Q172*H172</f>
        <v>0</v>
      </c>
      <c r="S172" s="247">
        <v>0</v>
      </c>
      <c r="T172" s="24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9" t="s">
        <v>153</v>
      </c>
      <c r="AT172" s="249" t="s">
        <v>149</v>
      </c>
      <c r="AU172" s="249" t="s">
        <v>86</v>
      </c>
      <c r="AY172" s="18" t="s">
        <v>146</v>
      </c>
      <c r="BE172" s="250">
        <f>IF(N172="základní",J172,0)</f>
        <v>0</v>
      </c>
      <c r="BF172" s="250">
        <f>IF(N172="snížená",J172,0)</f>
        <v>0</v>
      </c>
      <c r="BG172" s="250">
        <f>IF(N172="zákl. přenesená",J172,0)</f>
        <v>0</v>
      </c>
      <c r="BH172" s="250">
        <f>IF(N172="sníž. přenesená",J172,0)</f>
        <v>0</v>
      </c>
      <c r="BI172" s="250">
        <f>IF(N172="nulová",J172,0)</f>
        <v>0</v>
      </c>
      <c r="BJ172" s="18" t="s">
        <v>86</v>
      </c>
      <c r="BK172" s="250">
        <f>ROUND(I172*H172,2)</f>
        <v>0</v>
      </c>
      <c r="BL172" s="18" t="s">
        <v>153</v>
      </c>
      <c r="BM172" s="249" t="s">
        <v>1355</v>
      </c>
    </row>
    <row r="173" s="2" customFormat="1" ht="16.5" customHeight="1">
      <c r="A173" s="39"/>
      <c r="B173" s="40"/>
      <c r="C173" s="237" t="s">
        <v>397</v>
      </c>
      <c r="D173" s="237" t="s">
        <v>149</v>
      </c>
      <c r="E173" s="238" t="s">
        <v>1557</v>
      </c>
      <c r="F173" s="239" t="s">
        <v>1558</v>
      </c>
      <c r="G173" s="240" t="s">
        <v>197</v>
      </c>
      <c r="H173" s="241">
        <v>65</v>
      </c>
      <c r="I173" s="242"/>
      <c r="J173" s="243">
        <f>ROUND(I173*H173,2)</f>
        <v>0</v>
      </c>
      <c r="K173" s="244"/>
      <c r="L173" s="45"/>
      <c r="M173" s="245" t="s">
        <v>1</v>
      </c>
      <c r="N173" s="246" t="s">
        <v>43</v>
      </c>
      <c r="O173" s="92"/>
      <c r="P173" s="247">
        <f>O173*H173</f>
        <v>0</v>
      </c>
      <c r="Q173" s="247">
        <v>0</v>
      </c>
      <c r="R173" s="247">
        <f>Q173*H173</f>
        <v>0</v>
      </c>
      <c r="S173" s="247">
        <v>0</v>
      </c>
      <c r="T173" s="24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9" t="s">
        <v>153</v>
      </c>
      <c r="AT173" s="249" t="s">
        <v>149</v>
      </c>
      <c r="AU173" s="249" t="s">
        <v>86</v>
      </c>
      <c r="AY173" s="18" t="s">
        <v>146</v>
      </c>
      <c r="BE173" s="250">
        <f>IF(N173="základní",J173,0)</f>
        <v>0</v>
      </c>
      <c r="BF173" s="250">
        <f>IF(N173="snížená",J173,0)</f>
        <v>0</v>
      </c>
      <c r="BG173" s="250">
        <f>IF(N173="zákl. přenesená",J173,0)</f>
        <v>0</v>
      </c>
      <c r="BH173" s="250">
        <f>IF(N173="sníž. přenesená",J173,0)</f>
        <v>0</v>
      </c>
      <c r="BI173" s="250">
        <f>IF(N173="nulová",J173,0)</f>
        <v>0</v>
      </c>
      <c r="BJ173" s="18" t="s">
        <v>86</v>
      </c>
      <c r="BK173" s="250">
        <f>ROUND(I173*H173,2)</f>
        <v>0</v>
      </c>
      <c r="BL173" s="18" t="s">
        <v>153</v>
      </c>
      <c r="BM173" s="249" t="s">
        <v>1364</v>
      </c>
    </row>
    <row r="174" s="2" customFormat="1" ht="16.5" customHeight="1">
      <c r="A174" s="39"/>
      <c r="B174" s="40"/>
      <c r="C174" s="237" t="s">
        <v>401</v>
      </c>
      <c r="D174" s="237" t="s">
        <v>149</v>
      </c>
      <c r="E174" s="238" t="s">
        <v>1559</v>
      </c>
      <c r="F174" s="239" t="s">
        <v>1560</v>
      </c>
      <c r="G174" s="240" t="s">
        <v>1048</v>
      </c>
      <c r="H174" s="241">
        <v>25</v>
      </c>
      <c r="I174" s="242"/>
      <c r="J174" s="243">
        <f>ROUND(I174*H174,2)</f>
        <v>0</v>
      </c>
      <c r="K174" s="244"/>
      <c r="L174" s="45"/>
      <c r="M174" s="245" t="s">
        <v>1</v>
      </c>
      <c r="N174" s="246" t="s">
        <v>43</v>
      </c>
      <c r="O174" s="92"/>
      <c r="P174" s="247">
        <f>O174*H174</f>
        <v>0</v>
      </c>
      <c r="Q174" s="247">
        <v>0</v>
      </c>
      <c r="R174" s="247">
        <f>Q174*H174</f>
        <v>0</v>
      </c>
      <c r="S174" s="247">
        <v>0</v>
      </c>
      <c r="T174" s="24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9" t="s">
        <v>153</v>
      </c>
      <c r="AT174" s="249" t="s">
        <v>149</v>
      </c>
      <c r="AU174" s="249" t="s">
        <v>86</v>
      </c>
      <c r="AY174" s="18" t="s">
        <v>146</v>
      </c>
      <c r="BE174" s="250">
        <f>IF(N174="základní",J174,0)</f>
        <v>0</v>
      </c>
      <c r="BF174" s="250">
        <f>IF(N174="snížená",J174,0)</f>
        <v>0</v>
      </c>
      <c r="BG174" s="250">
        <f>IF(N174="zákl. přenesená",J174,0)</f>
        <v>0</v>
      </c>
      <c r="BH174" s="250">
        <f>IF(N174="sníž. přenesená",J174,0)</f>
        <v>0</v>
      </c>
      <c r="BI174" s="250">
        <f>IF(N174="nulová",J174,0)</f>
        <v>0</v>
      </c>
      <c r="BJ174" s="18" t="s">
        <v>86</v>
      </c>
      <c r="BK174" s="250">
        <f>ROUND(I174*H174,2)</f>
        <v>0</v>
      </c>
      <c r="BL174" s="18" t="s">
        <v>153</v>
      </c>
      <c r="BM174" s="249" t="s">
        <v>1372</v>
      </c>
    </row>
    <row r="175" s="2" customFormat="1" ht="16.5" customHeight="1">
      <c r="A175" s="39"/>
      <c r="B175" s="40"/>
      <c r="C175" s="237" t="s">
        <v>406</v>
      </c>
      <c r="D175" s="237" t="s">
        <v>149</v>
      </c>
      <c r="E175" s="238" t="s">
        <v>1561</v>
      </c>
      <c r="F175" s="239" t="s">
        <v>1562</v>
      </c>
      <c r="G175" s="240" t="s">
        <v>1048</v>
      </c>
      <c r="H175" s="241">
        <v>22</v>
      </c>
      <c r="I175" s="242"/>
      <c r="J175" s="243">
        <f>ROUND(I175*H175,2)</f>
        <v>0</v>
      </c>
      <c r="K175" s="244"/>
      <c r="L175" s="45"/>
      <c r="M175" s="245" t="s">
        <v>1</v>
      </c>
      <c r="N175" s="246" t="s">
        <v>43</v>
      </c>
      <c r="O175" s="92"/>
      <c r="P175" s="247">
        <f>O175*H175</f>
        <v>0</v>
      </c>
      <c r="Q175" s="247">
        <v>0</v>
      </c>
      <c r="R175" s="247">
        <f>Q175*H175</f>
        <v>0</v>
      </c>
      <c r="S175" s="247">
        <v>0</v>
      </c>
      <c r="T175" s="24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9" t="s">
        <v>153</v>
      </c>
      <c r="AT175" s="249" t="s">
        <v>149</v>
      </c>
      <c r="AU175" s="249" t="s">
        <v>86</v>
      </c>
      <c r="AY175" s="18" t="s">
        <v>146</v>
      </c>
      <c r="BE175" s="250">
        <f>IF(N175="základní",J175,0)</f>
        <v>0</v>
      </c>
      <c r="BF175" s="250">
        <f>IF(N175="snížená",J175,0)</f>
        <v>0</v>
      </c>
      <c r="BG175" s="250">
        <f>IF(N175="zákl. přenesená",J175,0)</f>
        <v>0</v>
      </c>
      <c r="BH175" s="250">
        <f>IF(N175="sníž. přenesená",J175,0)</f>
        <v>0</v>
      </c>
      <c r="BI175" s="250">
        <f>IF(N175="nulová",J175,0)</f>
        <v>0</v>
      </c>
      <c r="BJ175" s="18" t="s">
        <v>86</v>
      </c>
      <c r="BK175" s="250">
        <f>ROUND(I175*H175,2)</f>
        <v>0</v>
      </c>
      <c r="BL175" s="18" t="s">
        <v>153</v>
      </c>
      <c r="BM175" s="249" t="s">
        <v>1379</v>
      </c>
    </row>
    <row r="176" s="2" customFormat="1" ht="16.5" customHeight="1">
      <c r="A176" s="39"/>
      <c r="B176" s="40"/>
      <c r="C176" s="237" t="s">
        <v>410</v>
      </c>
      <c r="D176" s="237" t="s">
        <v>149</v>
      </c>
      <c r="E176" s="238" t="s">
        <v>1563</v>
      </c>
      <c r="F176" s="239" t="s">
        <v>1564</v>
      </c>
      <c r="G176" s="240" t="s">
        <v>1048</v>
      </c>
      <c r="H176" s="241">
        <v>15</v>
      </c>
      <c r="I176" s="242"/>
      <c r="J176" s="243">
        <f>ROUND(I176*H176,2)</f>
        <v>0</v>
      </c>
      <c r="K176" s="244"/>
      <c r="L176" s="45"/>
      <c r="M176" s="245" t="s">
        <v>1</v>
      </c>
      <c r="N176" s="246" t="s">
        <v>43</v>
      </c>
      <c r="O176" s="92"/>
      <c r="P176" s="247">
        <f>O176*H176</f>
        <v>0</v>
      </c>
      <c r="Q176" s="247">
        <v>0</v>
      </c>
      <c r="R176" s="247">
        <f>Q176*H176</f>
        <v>0</v>
      </c>
      <c r="S176" s="247">
        <v>0</v>
      </c>
      <c r="T176" s="24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9" t="s">
        <v>153</v>
      </c>
      <c r="AT176" s="249" t="s">
        <v>149</v>
      </c>
      <c r="AU176" s="249" t="s">
        <v>86</v>
      </c>
      <c r="AY176" s="18" t="s">
        <v>146</v>
      </c>
      <c r="BE176" s="250">
        <f>IF(N176="základní",J176,0)</f>
        <v>0</v>
      </c>
      <c r="BF176" s="250">
        <f>IF(N176="snížená",J176,0)</f>
        <v>0</v>
      </c>
      <c r="BG176" s="250">
        <f>IF(N176="zákl. přenesená",J176,0)</f>
        <v>0</v>
      </c>
      <c r="BH176" s="250">
        <f>IF(N176="sníž. přenesená",J176,0)</f>
        <v>0</v>
      </c>
      <c r="BI176" s="250">
        <f>IF(N176="nulová",J176,0)</f>
        <v>0</v>
      </c>
      <c r="BJ176" s="18" t="s">
        <v>86</v>
      </c>
      <c r="BK176" s="250">
        <f>ROUND(I176*H176,2)</f>
        <v>0</v>
      </c>
      <c r="BL176" s="18" t="s">
        <v>153</v>
      </c>
      <c r="BM176" s="249" t="s">
        <v>1393</v>
      </c>
    </row>
    <row r="177" s="2" customFormat="1" ht="55.5" customHeight="1">
      <c r="A177" s="39"/>
      <c r="B177" s="40"/>
      <c r="C177" s="237" t="s">
        <v>417</v>
      </c>
      <c r="D177" s="237" t="s">
        <v>149</v>
      </c>
      <c r="E177" s="238" t="s">
        <v>1565</v>
      </c>
      <c r="F177" s="239" t="s">
        <v>1566</v>
      </c>
      <c r="G177" s="240" t="s">
        <v>1048</v>
      </c>
      <c r="H177" s="241">
        <v>12</v>
      </c>
      <c r="I177" s="242"/>
      <c r="J177" s="243">
        <f>ROUND(I177*H177,2)</f>
        <v>0</v>
      </c>
      <c r="K177" s="244"/>
      <c r="L177" s="45"/>
      <c r="M177" s="245" t="s">
        <v>1</v>
      </c>
      <c r="N177" s="246" t="s">
        <v>43</v>
      </c>
      <c r="O177" s="92"/>
      <c r="P177" s="247">
        <f>O177*H177</f>
        <v>0</v>
      </c>
      <c r="Q177" s="247">
        <v>0</v>
      </c>
      <c r="R177" s="247">
        <f>Q177*H177</f>
        <v>0</v>
      </c>
      <c r="S177" s="247">
        <v>0</v>
      </c>
      <c r="T177" s="24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9" t="s">
        <v>153</v>
      </c>
      <c r="AT177" s="249" t="s">
        <v>149</v>
      </c>
      <c r="AU177" s="249" t="s">
        <v>86</v>
      </c>
      <c r="AY177" s="18" t="s">
        <v>146</v>
      </c>
      <c r="BE177" s="250">
        <f>IF(N177="základní",J177,0)</f>
        <v>0</v>
      </c>
      <c r="BF177" s="250">
        <f>IF(N177="snížená",J177,0)</f>
        <v>0</v>
      </c>
      <c r="BG177" s="250">
        <f>IF(N177="zákl. přenesená",J177,0)</f>
        <v>0</v>
      </c>
      <c r="BH177" s="250">
        <f>IF(N177="sníž. přenesená",J177,0)</f>
        <v>0</v>
      </c>
      <c r="BI177" s="250">
        <f>IF(N177="nulová",J177,0)</f>
        <v>0</v>
      </c>
      <c r="BJ177" s="18" t="s">
        <v>86</v>
      </c>
      <c r="BK177" s="250">
        <f>ROUND(I177*H177,2)</f>
        <v>0</v>
      </c>
      <c r="BL177" s="18" t="s">
        <v>153</v>
      </c>
      <c r="BM177" s="249" t="s">
        <v>1403</v>
      </c>
    </row>
    <row r="178" s="2" customFormat="1" ht="21.75" customHeight="1">
      <c r="A178" s="39"/>
      <c r="B178" s="40"/>
      <c r="C178" s="237" t="s">
        <v>423</v>
      </c>
      <c r="D178" s="237" t="s">
        <v>149</v>
      </c>
      <c r="E178" s="238" t="s">
        <v>1567</v>
      </c>
      <c r="F178" s="239" t="s">
        <v>1568</v>
      </c>
      <c r="G178" s="240" t="s">
        <v>197</v>
      </c>
      <c r="H178" s="241">
        <v>35</v>
      </c>
      <c r="I178" s="242"/>
      <c r="J178" s="243">
        <f>ROUND(I178*H178,2)</f>
        <v>0</v>
      </c>
      <c r="K178" s="244"/>
      <c r="L178" s="45"/>
      <c r="M178" s="245" t="s">
        <v>1</v>
      </c>
      <c r="N178" s="246" t="s">
        <v>43</v>
      </c>
      <c r="O178" s="92"/>
      <c r="P178" s="247">
        <f>O178*H178</f>
        <v>0</v>
      </c>
      <c r="Q178" s="247">
        <v>0</v>
      </c>
      <c r="R178" s="247">
        <f>Q178*H178</f>
        <v>0</v>
      </c>
      <c r="S178" s="247">
        <v>0</v>
      </c>
      <c r="T178" s="24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9" t="s">
        <v>153</v>
      </c>
      <c r="AT178" s="249" t="s">
        <v>149</v>
      </c>
      <c r="AU178" s="249" t="s">
        <v>86</v>
      </c>
      <c r="AY178" s="18" t="s">
        <v>146</v>
      </c>
      <c r="BE178" s="250">
        <f>IF(N178="základní",J178,0)</f>
        <v>0</v>
      </c>
      <c r="BF178" s="250">
        <f>IF(N178="snížená",J178,0)</f>
        <v>0</v>
      </c>
      <c r="BG178" s="250">
        <f>IF(N178="zákl. přenesená",J178,0)</f>
        <v>0</v>
      </c>
      <c r="BH178" s="250">
        <f>IF(N178="sníž. přenesená",J178,0)</f>
        <v>0</v>
      </c>
      <c r="BI178" s="250">
        <f>IF(N178="nulová",J178,0)</f>
        <v>0</v>
      </c>
      <c r="BJ178" s="18" t="s">
        <v>86</v>
      </c>
      <c r="BK178" s="250">
        <f>ROUND(I178*H178,2)</f>
        <v>0</v>
      </c>
      <c r="BL178" s="18" t="s">
        <v>153</v>
      </c>
      <c r="BM178" s="249" t="s">
        <v>1411</v>
      </c>
    </row>
    <row r="179" s="2" customFormat="1" ht="16.5" customHeight="1">
      <c r="A179" s="39"/>
      <c r="B179" s="40"/>
      <c r="C179" s="237" t="s">
        <v>428</v>
      </c>
      <c r="D179" s="237" t="s">
        <v>149</v>
      </c>
      <c r="E179" s="238" t="s">
        <v>1569</v>
      </c>
      <c r="F179" s="239" t="s">
        <v>1570</v>
      </c>
      <c r="G179" s="240" t="s">
        <v>197</v>
      </c>
      <c r="H179" s="241">
        <v>35</v>
      </c>
      <c r="I179" s="242"/>
      <c r="J179" s="243">
        <f>ROUND(I179*H179,2)</f>
        <v>0</v>
      </c>
      <c r="K179" s="244"/>
      <c r="L179" s="45"/>
      <c r="M179" s="245" t="s">
        <v>1</v>
      </c>
      <c r="N179" s="246" t="s">
        <v>43</v>
      </c>
      <c r="O179" s="92"/>
      <c r="P179" s="247">
        <f>O179*H179</f>
        <v>0</v>
      </c>
      <c r="Q179" s="247">
        <v>0</v>
      </c>
      <c r="R179" s="247">
        <f>Q179*H179</f>
        <v>0</v>
      </c>
      <c r="S179" s="247">
        <v>0</v>
      </c>
      <c r="T179" s="24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9" t="s">
        <v>153</v>
      </c>
      <c r="AT179" s="249" t="s">
        <v>149</v>
      </c>
      <c r="AU179" s="249" t="s">
        <v>86</v>
      </c>
      <c r="AY179" s="18" t="s">
        <v>146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8" t="s">
        <v>86</v>
      </c>
      <c r="BK179" s="250">
        <f>ROUND(I179*H179,2)</f>
        <v>0</v>
      </c>
      <c r="BL179" s="18" t="s">
        <v>153</v>
      </c>
      <c r="BM179" s="249" t="s">
        <v>1417</v>
      </c>
    </row>
    <row r="180" s="2" customFormat="1" ht="21.75" customHeight="1">
      <c r="A180" s="39"/>
      <c r="B180" s="40"/>
      <c r="C180" s="237" t="s">
        <v>432</v>
      </c>
      <c r="D180" s="237" t="s">
        <v>149</v>
      </c>
      <c r="E180" s="238" t="s">
        <v>1571</v>
      </c>
      <c r="F180" s="239" t="s">
        <v>1572</v>
      </c>
      <c r="G180" s="240" t="s">
        <v>197</v>
      </c>
      <c r="H180" s="241">
        <v>40</v>
      </c>
      <c r="I180" s="242"/>
      <c r="J180" s="243">
        <f>ROUND(I180*H180,2)</f>
        <v>0</v>
      </c>
      <c r="K180" s="244"/>
      <c r="L180" s="45"/>
      <c r="M180" s="245" t="s">
        <v>1</v>
      </c>
      <c r="N180" s="246" t="s">
        <v>43</v>
      </c>
      <c r="O180" s="92"/>
      <c r="P180" s="247">
        <f>O180*H180</f>
        <v>0</v>
      </c>
      <c r="Q180" s="247">
        <v>0</v>
      </c>
      <c r="R180" s="247">
        <f>Q180*H180</f>
        <v>0</v>
      </c>
      <c r="S180" s="247">
        <v>0</v>
      </c>
      <c r="T180" s="24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9" t="s">
        <v>153</v>
      </c>
      <c r="AT180" s="249" t="s">
        <v>149</v>
      </c>
      <c r="AU180" s="249" t="s">
        <v>86</v>
      </c>
      <c r="AY180" s="18" t="s">
        <v>146</v>
      </c>
      <c r="BE180" s="250">
        <f>IF(N180="základní",J180,0)</f>
        <v>0</v>
      </c>
      <c r="BF180" s="250">
        <f>IF(N180="snížená",J180,0)</f>
        <v>0</v>
      </c>
      <c r="BG180" s="250">
        <f>IF(N180="zákl. přenesená",J180,0)</f>
        <v>0</v>
      </c>
      <c r="BH180" s="250">
        <f>IF(N180="sníž. přenesená",J180,0)</f>
        <v>0</v>
      </c>
      <c r="BI180" s="250">
        <f>IF(N180="nulová",J180,0)</f>
        <v>0</v>
      </c>
      <c r="BJ180" s="18" t="s">
        <v>86</v>
      </c>
      <c r="BK180" s="250">
        <f>ROUND(I180*H180,2)</f>
        <v>0</v>
      </c>
      <c r="BL180" s="18" t="s">
        <v>153</v>
      </c>
      <c r="BM180" s="249" t="s">
        <v>1421</v>
      </c>
    </row>
    <row r="181" s="2" customFormat="1" ht="21.75" customHeight="1">
      <c r="A181" s="39"/>
      <c r="B181" s="40"/>
      <c r="C181" s="237" t="s">
        <v>436</v>
      </c>
      <c r="D181" s="237" t="s">
        <v>149</v>
      </c>
      <c r="E181" s="238" t="s">
        <v>1573</v>
      </c>
      <c r="F181" s="239" t="s">
        <v>1574</v>
      </c>
      <c r="G181" s="240" t="s">
        <v>197</v>
      </c>
      <c r="H181" s="241">
        <v>40</v>
      </c>
      <c r="I181" s="242"/>
      <c r="J181" s="243">
        <f>ROUND(I181*H181,2)</f>
        <v>0</v>
      </c>
      <c r="K181" s="244"/>
      <c r="L181" s="45"/>
      <c r="M181" s="245" t="s">
        <v>1</v>
      </c>
      <c r="N181" s="246" t="s">
        <v>43</v>
      </c>
      <c r="O181" s="92"/>
      <c r="P181" s="247">
        <f>O181*H181</f>
        <v>0</v>
      </c>
      <c r="Q181" s="247">
        <v>0</v>
      </c>
      <c r="R181" s="247">
        <f>Q181*H181</f>
        <v>0</v>
      </c>
      <c r="S181" s="247">
        <v>0</v>
      </c>
      <c r="T181" s="24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9" t="s">
        <v>153</v>
      </c>
      <c r="AT181" s="249" t="s">
        <v>149</v>
      </c>
      <c r="AU181" s="249" t="s">
        <v>86</v>
      </c>
      <c r="AY181" s="18" t="s">
        <v>146</v>
      </c>
      <c r="BE181" s="250">
        <f>IF(N181="základní",J181,0)</f>
        <v>0</v>
      </c>
      <c r="BF181" s="250">
        <f>IF(N181="snížená",J181,0)</f>
        <v>0</v>
      </c>
      <c r="BG181" s="250">
        <f>IF(N181="zákl. přenesená",J181,0)</f>
        <v>0</v>
      </c>
      <c r="BH181" s="250">
        <f>IF(N181="sníž. přenesená",J181,0)</f>
        <v>0</v>
      </c>
      <c r="BI181" s="250">
        <f>IF(N181="nulová",J181,0)</f>
        <v>0</v>
      </c>
      <c r="BJ181" s="18" t="s">
        <v>86</v>
      </c>
      <c r="BK181" s="250">
        <f>ROUND(I181*H181,2)</f>
        <v>0</v>
      </c>
      <c r="BL181" s="18" t="s">
        <v>153</v>
      </c>
      <c r="BM181" s="249" t="s">
        <v>1429</v>
      </c>
    </row>
    <row r="182" s="12" customFormat="1" ht="25.92" customHeight="1">
      <c r="A182" s="12"/>
      <c r="B182" s="221"/>
      <c r="C182" s="222"/>
      <c r="D182" s="223" t="s">
        <v>77</v>
      </c>
      <c r="E182" s="224" t="s">
        <v>1575</v>
      </c>
      <c r="F182" s="224" t="s">
        <v>1576</v>
      </c>
      <c r="G182" s="222"/>
      <c r="H182" s="222"/>
      <c r="I182" s="225"/>
      <c r="J182" s="226">
        <f>BK182</f>
        <v>0</v>
      </c>
      <c r="K182" s="222"/>
      <c r="L182" s="227"/>
      <c r="M182" s="228"/>
      <c r="N182" s="229"/>
      <c r="O182" s="229"/>
      <c r="P182" s="230">
        <f>SUM(P183:P191)</f>
        <v>0</v>
      </c>
      <c r="Q182" s="229"/>
      <c r="R182" s="230">
        <f>SUM(R183:R191)</f>
        <v>0</v>
      </c>
      <c r="S182" s="229"/>
      <c r="T182" s="231">
        <f>SUM(T183:T191)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2" t="s">
        <v>86</v>
      </c>
      <c r="AT182" s="233" t="s">
        <v>77</v>
      </c>
      <c r="AU182" s="233" t="s">
        <v>78</v>
      </c>
      <c r="AY182" s="232" t="s">
        <v>146</v>
      </c>
      <c r="BK182" s="234">
        <f>SUM(BK183:BK191)</f>
        <v>0</v>
      </c>
    </row>
    <row r="183" s="2" customFormat="1" ht="66.75" customHeight="1">
      <c r="A183" s="39"/>
      <c r="B183" s="40"/>
      <c r="C183" s="237" t="s">
        <v>443</v>
      </c>
      <c r="D183" s="237" t="s">
        <v>149</v>
      </c>
      <c r="E183" s="238" t="s">
        <v>1577</v>
      </c>
      <c r="F183" s="239" t="s">
        <v>1578</v>
      </c>
      <c r="G183" s="240" t="s">
        <v>1048</v>
      </c>
      <c r="H183" s="241">
        <v>1</v>
      </c>
      <c r="I183" s="242"/>
      <c r="J183" s="243">
        <f>ROUND(I183*H183,2)</f>
        <v>0</v>
      </c>
      <c r="K183" s="244"/>
      <c r="L183" s="45"/>
      <c r="M183" s="245" t="s">
        <v>1</v>
      </c>
      <c r="N183" s="246" t="s">
        <v>43</v>
      </c>
      <c r="O183" s="92"/>
      <c r="P183" s="247">
        <f>O183*H183</f>
        <v>0</v>
      </c>
      <c r="Q183" s="247">
        <v>0</v>
      </c>
      <c r="R183" s="247">
        <f>Q183*H183</f>
        <v>0</v>
      </c>
      <c r="S183" s="247">
        <v>0</v>
      </c>
      <c r="T183" s="24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9" t="s">
        <v>153</v>
      </c>
      <c r="AT183" s="249" t="s">
        <v>149</v>
      </c>
      <c r="AU183" s="249" t="s">
        <v>86</v>
      </c>
      <c r="AY183" s="18" t="s">
        <v>146</v>
      </c>
      <c r="BE183" s="250">
        <f>IF(N183="základní",J183,0)</f>
        <v>0</v>
      </c>
      <c r="BF183" s="250">
        <f>IF(N183="snížená",J183,0)</f>
        <v>0</v>
      </c>
      <c r="BG183" s="250">
        <f>IF(N183="zákl. přenesená",J183,0)</f>
        <v>0</v>
      </c>
      <c r="BH183" s="250">
        <f>IF(N183="sníž. přenesená",J183,0)</f>
        <v>0</v>
      </c>
      <c r="BI183" s="250">
        <f>IF(N183="nulová",J183,0)</f>
        <v>0</v>
      </c>
      <c r="BJ183" s="18" t="s">
        <v>86</v>
      </c>
      <c r="BK183" s="250">
        <f>ROUND(I183*H183,2)</f>
        <v>0</v>
      </c>
      <c r="BL183" s="18" t="s">
        <v>153</v>
      </c>
      <c r="BM183" s="249" t="s">
        <v>1443</v>
      </c>
    </row>
    <row r="184" s="2" customFormat="1" ht="66.75" customHeight="1">
      <c r="A184" s="39"/>
      <c r="B184" s="40"/>
      <c r="C184" s="237" t="s">
        <v>448</v>
      </c>
      <c r="D184" s="237" t="s">
        <v>149</v>
      </c>
      <c r="E184" s="238" t="s">
        <v>1579</v>
      </c>
      <c r="F184" s="239" t="s">
        <v>1580</v>
      </c>
      <c r="G184" s="240" t="s">
        <v>1048</v>
      </c>
      <c r="H184" s="241">
        <v>1</v>
      </c>
      <c r="I184" s="242"/>
      <c r="J184" s="243">
        <f>ROUND(I184*H184,2)</f>
        <v>0</v>
      </c>
      <c r="K184" s="244"/>
      <c r="L184" s="45"/>
      <c r="M184" s="245" t="s">
        <v>1</v>
      </c>
      <c r="N184" s="246" t="s">
        <v>43</v>
      </c>
      <c r="O184" s="92"/>
      <c r="P184" s="247">
        <f>O184*H184</f>
        <v>0</v>
      </c>
      <c r="Q184" s="247">
        <v>0</v>
      </c>
      <c r="R184" s="247">
        <f>Q184*H184</f>
        <v>0</v>
      </c>
      <c r="S184" s="247">
        <v>0</v>
      </c>
      <c r="T184" s="24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9" t="s">
        <v>153</v>
      </c>
      <c r="AT184" s="249" t="s">
        <v>149</v>
      </c>
      <c r="AU184" s="249" t="s">
        <v>86</v>
      </c>
      <c r="AY184" s="18" t="s">
        <v>146</v>
      </c>
      <c r="BE184" s="250">
        <f>IF(N184="základní",J184,0)</f>
        <v>0</v>
      </c>
      <c r="BF184" s="250">
        <f>IF(N184="snížená",J184,0)</f>
        <v>0</v>
      </c>
      <c r="BG184" s="250">
        <f>IF(N184="zákl. přenesená",J184,0)</f>
        <v>0</v>
      </c>
      <c r="BH184" s="250">
        <f>IF(N184="sníž. přenesená",J184,0)</f>
        <v>0</v>
      </c>
      <c r="BI184" s="250">
        <f>IF(N184="nulová",J184,0)</f>
        <v>0</v>
      </c>
      <c r="BJ184" s="18" t="s">
        <v>86</v>
      </c>
      <c r="BK184" s="250">
        <f>ROUND(I184*H184,2)</f>
        <v>0</v>
      </c>
      <c r="BL184" s="18" t="s">
        <v>153</v>
      </c>
      <c r="BM184" s="249" t="s">
        <v>1317</v>
      </c>
    </row>
    <row r="185" s="2" customFormat="1" ht="55.5" customHeight="1">
      <c r="A185" s="39"/>
      <c r="B185" s="40"/>
      <c r="C185" s="237" t="s">
        <v>452</v>
      </c>
      <c r="D185" s="237" t="s">
        <v>149</v>
      </c>
      <c r="E185" s="238" t="s">
        <v>1581</v>
      </c>
      <c r="F185" s="239" t="s">
        <v>1582</v>
      </c>
      <c r="G185" s="240" t="s">
        <v>1048</v>
      </c>
      <c r="H185" s="241">
        <v>1</v>
      </c>
      <c r="I185" s="242"/>
      <c r="J185" s="243">
        <f>ROUND(I185*H185,2)</f>
        <v>0</v>
      </c>
      <c r="K185" s="244"/>
      <c r="L185" s="45"/>
      <c r="M185" s="245" t="s">
        <v>1</v>
      </c>
      <c r="N185" s="246" t="s">
        <v>43</v>
      </c>
      <c r="O185" s="92"/>
      <c r="P185" s="247">
        <f>O185*H185</f>
        <v>0</v>
      </c>
      <c r="Q185" s="247">
        <v>0</v>
      </c>
      <c r="R185" s="247">
        <f>Q185*H185</f>
        <v>0</v>
      </c>
      <c r="S185" s="247">
        <v>0</v>
      </c>
      <c r="T185" s="24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9" t="s">
        <v>153</v>
      </c>
      <c r="AT185" s="249" t="s">
        <v>149</v>
      </c>
      <c r="AU185" s="249" t="s">
        <v>86</v>
      </c>
      <c r="AY185" s="18" t="s">
        <v>146</v>
      </c>
      <c r="BE185" s="250">
        <f>IF(N185="základní",J185,0)</f>
        <v>0</v>
      </c>
      <c r="BF185" s="250">
        <f>IF(N185="snížená",J185,0)</f>
        <v>0</v>
      </c>
      <c r="BG185" s="250">
        <f>IF(N185="zákl. přenesená",J185,0)</f>
        <v>0</v>
      </c>
      <c r="BH185" s="250">
        <f>IF(N185="sníž. přenesená",J185,0)</f>
        <v>0</v>
      </c>
      <c r="BI185" s="250">
        <f>IF(N185="nulová",J185,0)</f>
        <v>0</v>
      </c>
      <c r="BJ185" s="18" t="s">
        <v>86</v>
      </c>
      <c r="BK185" s="250">
        <f>ROUND(I185*H185,2)</f>
        <v>0</v>
      </c>
      <c r="BL185" s="18" t="s">
        <v>153</v>
      </c>
      <c r="BM185" s="249" t="s">
        <v>1583</v>
      </c>
    </row>
    <row r="186" s="2" customFormat="1" ht="33" customHeight="1">
      <c r="A186" s="39"/>
      <c r="B186" s="40"/>
      <c r="C186" s="237" t="s">
        <v>456</v>
      </c>
      <c r="D186" s="237" t="s">
        <v>149</v>
      </c>
      <c r="E186" s="238" t="s">
        <v>1584</v>
      </c>
      <c r="F186" s="239" t="s">
        <v>1585</v>
      </c>
      <c r="G186" s="240" t="s">
        <v>1048</v>
      </c>
      <c r="H186" s="241">
        <v>1</v>
      </c>
      <c r="I186" s="242"/>
      <c r="J186" s="243">
        <f>ROUND(I186*H186,2)</f>
        <v>0</v>
      </c>
      <c r="K186" s="244"/>
      <c r="L186" s="45"/>
      <c r="M186" s="245" t="s">
        <v>1</v>
      </c>
      <c r="N186" s="246" t="s">
        <v>43</v>
      </c>
      <c r="O186" s="92"/>
      <c r="P186" s="247">
        <f>O186*H186</f>
        <v>0</v>
      </c>
      <c r="Q186" s="247">
        <v>0</v>
      </c>
      <c r="R186" s="247">
        <f>Q186*H186</f>
        <v>0</v>
      </c>
      <c r="S186" s="247">
        <v>0</v>
      </c>
      <c r="T186" s="24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9" t="s">
        <v>153</v>
      </c>
      <c r="AT186" s="249" t="s">
        <v>149</v>
      </c>
      <c r="AU186" s="249" t="s">
        <v>86</v>
      </c>
      <c r="AY186" s="18" t="s">
        <v>146</v>
      </c>
      <c r="BE186" s="250">
        <f>IF(N186="základní",J186,0)</f>
        <v>0</v>
      </c>
      <c r="BF186" s="250">
        <f>IF(N186="snížená",J186,0)</f>
        <v>0</v>
      </c>
      <c r="BG186" s="250">
        <f>IF(N186="zákl. přenesená",J186,0)</f>
        <v>0</v>
      </c>
      <c r="BH186" s="250">
        <f>IF(N186="sníž. přenesená",J186,0)</f>
        <v>0</v>
      </c>
      <c r="BI186" s="250">
        <f>IF(N186="nulová",J186,0)</f>
        <v>0</v>
      </c>
      <c r="BJ186" s="18" t="s">
        <v>86</v>
      </c>
      <c r="BK186" s="250">
        <f>ROUND(I186*H186,2)</f>
        <v>0</v>
      </c>
      <c r="BL186" s="18" t="s">
        <v>153</v>
      </c>
      <c r="BM186" s="249" t="s">
        <v>1586</v>
      </c>
    </row>
    <row r="187" s="2" customFormat="1" ht="44.25" customHeight="1">
      <c r="A187" s="39"/>
      <c r="B187" s="40"/>
      <c r="C187" s="237" t="s">
        <v>462</v>
      </c>
      <c r="D187" s="237" t="s">
        <v>149</v>
      </c>
      <c r="E187" s="238" t="s">
        <v>1587</v>
      </c>
      <c r="F187" s="239" t="s">
        <v>1588</v>
      </c>
      <c r="G187" s="240" t="s">
        <v>1048</v>
      </c>
      <c r="H187" s="241">
        <v>1</v>
      </c>
      <c r="I187" s="242"/>
      <c r="J187" s="243">
        <f>ROUND(I187*H187,2)</f>
        <v>0</v>
      </c>
      <c r="K187" s="244"/>
      <c r="L187" s="45"/>
      <c r="M187" s="245" t="s">
        <v>1</v>
      </c>
      <c r="N187" s="246" t="s">
        <v>43</v>
      </c>
      <c r="O187" s="92"/>
      <c r="P187" s="247">
        <f>O187*H187</f>
        <v>0</v>
      </c>
      <c r="Q187" s="247">
        <v>0</v>
      </c>
      <c r="R187" s="247">
        <f>Q187*H187</f>
        <v>0</v>
      </c>
      <c r="S187" s="247">
        <v>0</v>
      </c>
      <c r="T187" s="24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9" t="s">
        <v>153</v>
      </c>
      <c r="AT187" s="249" t="s">
        <v>149</v>
      </c>
      <c r="AU187" s="249" t="s">
        <v>86</v>
      </c>
      <c r="AY187" s="18" t="s">
        <v>146</v>
      </c>
      <c r="BE187" s="250">
        <f>IF(N187="základní",J187,0)</f>
        <v>0</v>
      </c>
      <c r="BF187" s="250">
        <f>IF(N187="snížená",J187,0)</f>
        <v>0</v>
      </c>
      <c r="BG187" s="250">
        <f>IF(N187="zákl. přenesená",J187,0)</f>
        <v>0</v>
      </c>
      <c r="BH187" s="250">
        <f>IF(N187="sníž. přenesená",J187,0)</f>
        <v>0</v>
      </c>
      <c r="BI187" s="250">
        <f>IF(N187="nulová",J187,0)</f>
        <v>0</v>
      </c>
      <c r="BJ187" s="18" t="s">
        <v>86</v>
      </c>
      <c r="BK187" s="250">
        <f>ROUND(I187*H187,2)</f>
        <v>0</v>
      </c>
      <c r="BL187" s="18" t="s">
        <v>153</v>
      </c>
      <c r="BM187" s="249" t="s">
        <v>1589</v>
      </c>
    </row>
    <row r="188" s="2" customFormat="1" ht="44.25" customHeight="1">
      <c r="A188" s="39"/>
      <c r="B188" s="40"/>
      <c r="C188" s="237" t="s">
        <v>467</v>
      </c>
      <c r="D188" s="237" t="s">
        <v>149</v>
      </c>
      <c r="E188" s="238" t="s">
        <v>1590</v>
      </c>
      <c r="F188" s="239" t="s">
        <v>1591</v>
      </c>
      <c r="G188" s="240" t="s">
        <v>1048</v>
      </c>
      <c r="H188" s="241">
        <v>2</v>
      </c>
      <c r="I188" s="242"/>
      <c r="J188" s="243">
        <f>ROUND(I188*H188,2)</f>
        <v>0</v>
      </c>
      <c r="K188" s="244"/>
      <c r="L188" s="45"/>
      <c r="M188" s="245" t="s">
        <v>1</v>
      </c>
      <c r="N188" s="246" t="s">
        <v>43</v>
      </c>
      <c r="O188" s="92"/>
      <c r="P188" s="247">
        <f>O188*H188</f>
        <v>0</v>
      </c>
      <c r="Q188" s="247">
        <v>0</v>
      </c>
      <c r="R188" s="247">
        <f>Q188*H188</f>
        <v>0</v>
      </c>
      <c r="S188" s="247">
        <v>0</v>
      </c>
      <c r="T188" s="24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9" t="s">
        <v>153</v>
      </c>
      <c r="AT188" s="249" t="s">
        <v>149</v>
      </c>
      <c r="AU188" s="249" t="s">
        <v>86</v>
      </c>
      <c r="AY188" s="18" t="s">
        <v>146</v>
      </c>
      <c r="BE188" s="250">
        <f>IF(N188="základní",J188,0)</f>
        <v>0</v>
      </c>
      <c r="BF188" s="250">
        <f>IF(N188="snížená",J188,0)</f>
        <v>0</v>
      </c>
      <c r="BG188" s="250">
        <f>IF(N188="zákl. přenesená",J188,0)</f>
        <v>0</v>
      </c>
      <c r="BH188" s="250">
        <f>IF(N188="sníž. přenesená",J188,0)</f>
        <v>0</v>
      </c>
      <c r="BI188" s="250">
        <f>IF(N188="nulová",J188,0)</f>
        <v>0</v>
      </c>
      <c r="BJ188" s="18" t="s">
        <v>86</v>
      </c>
      <c r="BK188" s="250">
        <f>ROUND(I188*H188,2)</f>
        <v>0</v>
      </c>
      <c r="BL188" s="18" t="s">
        <v>153</v>
      </c>
      <c r="BM188" s="249" t="s">
        <v>1592</v>
      </c>
    </row>
    <row r="189" s="2" customFormat="1" ht="44.25" customHeight="1">
      <c r="A189" s="39"/>
      <c r="B189" s="40"/>
      <c r="C189" s="237" t="s">
        <v>472</v>
      </c>
      <c r="D189" s="237" t="s">
        <v>149</v>
      </c>
      <c r="E189" s="238" t="s">
        <v>1593</v>
      </c>
      <c r="F189" s="239" t="s">
        <v>1594</v>
      </c>
      <c r="G189" s="240" t="s">
        <v>1048</v>
      </c>
      <c r="H189" s="241">
        <v>2</v>
      </c>
      <c r="I189" s="242"/>
      <c r="J189" s="243">
        <f>ROUND(I189*H189,2)</f>
        <v>0</v>
      </c>
      <c r="K189" s="244"/>
      <c r="L189" s="45"/>
      <c r="M189" s="245" t="s">
        <v>1</v>
      </c>
      <c r="N189" s="246" t="s">
        <v>43</v>
      </c>
      <c r="O189" s="92"/>
      <c r="P189" s="247">
        <f>O189*H189</f>
        <v>0</v>
      </c>
      <c r="Q189" s="247">
        <v>0</v>
      </c>
      <c r="R189" s="247">
        <f>Q189*H189</f>
        <v>0</v>
      </c>
      <c r="S189" s="247">
        <v>0</v>
      </c>
      <c r="T189" s="24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9" t="s">
        <v>153</v>
      </c>
      <c r="AT189" s="249" t="s">
        <v>149</v>
      </c>
      <c r="AU189" s="249" t="s">
        <v>86</v>
      </c>
      <c r="AY189" s="18" t="s">
        <v>146</v>
      </c>
      <c r="BE189" s="250">
        <f>IF(N189="základní",J189,0)</f>
        <v>0</v>
      </c>
      <c r="BF189" s="250">
        <f>IF(N189="snížená",J189,0)</f>
        <v>0</v>
      </c>
      <c r="BG189" s="250">
        <f>IF(N189="zákl. přenesená",J189,0)</f>
        <v>0</v>
      </c>
      <c r="BH189" s="250">
        <f>IF(N189="sníž. přenesená",J189,0)</f>
        <v>0</v>
      </c>
      <c r="BI189" s="250">
        <f>IF(N189="nulová",J189,0)</f>
        <v>0</v>
      </c>
      <c r="BJ189" s="18" t="s">
        <v>86</v>
      </c>
      <c r="BK189" s="250">
        <f>ROUND(I189*H189,2)</f>
        <v>0</v>
      </c>
      <c r="BL189" s="18" t="s">
        <v>153</v>
      </c>
      <c r="BM189" s="249" t="s">
        <v>1595</v>
      </c>
    </row>
    <row r="190" s="2" customFormat="1" ht="44.25" customHeight="1">
      <c r="A190" s="39"/>
      <c r="B190" s="40"/>
      <c r="C190" s="237" t="s">
        <v>476</v>
      </c>
      <c r="D190" s="237" t="s">
        <v>149</v>
      </c>
      <c r="E190" s="238" t="s">
        <v>1596</v>
      </c>
      <c r="F190" s="239" t="s">
        <v>1597</v>
      </c>
      <c r="G190" s="240" t="s">
        <v>1048</v>
      </c>
      <c r="H190" s="241">
        <v>1</v>
      </c>
      <c r="I190" s="242"/>
      <c r="J190" s="243">
        <f>ROUND(I190*H190,2)</f>
        <v>0</v>
      </c>
      <c r="K190" s="244"/>
      <c r="L190" s="45"/>
      <c r="M190" s="245" t="s">
        <v>1</v>
      </c>
      <c r="N190" s="246" t="s">
        <v>43</v>
      </c>
      <c r="O190" s="92"/>
      <c r="P190" s="247">
        <f>O190*H190</f>
        <v>0</v>
      </c>
      <c r="Q190" s="247">
        <v>0</v>
      </c>
      <c r="R190" s="247">
        <f>Q190*H190</f>
        <v>0</v>
      </c>
      <c r="S190" s="247">
        <v>0</v>
      </c>
      <c r="T190" s="24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9" t="s">
        <v>153</v>
      </c>
      <c r="AT190" s="249" t="s">
        <v>149</v>
      </c>
      <c r="AU190" s="249" t="s">
        <v>86</v>
      </c>
      <c r="AY190" s="18" t="s">
        <v>146</v>
      </c>
      <c r="BE190" s="250">
        <f>IF(N190="základní",J190,0)</f>
        <v>0</v>
      </c>
      <c r="BF190" s="250">
        <f>IF(N190="snížená",J190,0)</f>
        <v>0</v>
      </c>
      <c r="BG190" s="250">
        <f>IF(N190="zákl. přenesená",J190,0)</f>
        <v>0</v>
      </c>
      <c r="BH190" s="250">
        <f>IF(N190="sníž. přenesená",J190,0)</f>
        <v>0</v>
      </c>
      <c r="BI190" s="250">
        <f>IF(N190="nulová",J190,0)</f>
        <v>0</v>
      </c>
      <c r="BJ190" s="18" t="s">
        <v>86</v>
      </c>
      <c r="BK190" s="250">
        <f>ROUND(I190*H190,2)</f>
        <v>0</v>
      </c>
      <c r="BL190" s="18" t="s">
        <v>153</v>
      </c>
      <c r="BM190" s="249" t="s">
        <v>1598</v>
      </c>
    </row>
    <row r="191" s="2" customFormat="1" ht="33" customHeight="1">
      <c r="A191" s="39"/>
      <c r="B191" s="40"/>
      <c r="C191" s="237" t="s">
        <v>480</v>
      </c>
      <c r="D191" s="237" t="s">
        <v>149</v>
      </c>
      <c r="E191" s="238" t="s">
        <v>1599</v>
      </c>
      <c r="F191" s="239" t="s">
        <v>1600</v>
      </c>
      <c r="G191" s="240" t="s">
        <v>1048</v>
      </c>
      <c r="H191" s="241">
        <v>1</v>
      </c>
      <c r="I191" s="242"/>
      <c r="J191" s="243">
        <f>ROUND(I191*H191,2)</f>
        <v>0</v>
      </c>
      <c r="K191" s="244"/>
      <c r="L191" s="45"/>
      <c r="M191" s="245" t="s">
        <v>1</v>
      </c>
      <c r="N191" s="246" t="s">
        <v>43</v>
      </c>
      <c r="O191" s="92"/>
      <c r="P191" s="247">
        <f>O191*H191</f>
        <v>0</v>
      </c>
      <c r="Q191" s="247">
        <v>0</v>
      </c>
      <c r="R191" s="247">
        <f>Q191*H191</f>
        <v>0</v>
      </c>
      <c r="S191" s="247">
        <v>0</v>
      </c>
      <c r="T191" s="24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9" t="s">
        <v>153</v>
      </c>
      <c r="AT191" s="249" t="s">
        <v>149</v>
      </c>
      <c r="AU191" s="249" t="s">
        <v>86</v>
      </c>
      <c r="AY191" s="18" t="s">
        <v>146</v>
      </c>
      <c r="BE191" s="250">
        <f>IF(N191="základní",J191,0)</f>
        <v>0</v>
      </c>
      <c r="BF191" s="250">
        <f>IF(N191="snížená",J191,0)</f>
        <v>0</v>
      </c>
      <c r="BG191" s="250">
        <f>IF(N191="zákl. přenesená",J191,0)</f>
        <v>0</v>
      </c>
      <c r="BH191" s="250">
        <f>IF(N191="sníž. přenesená",J191,0)</f>
        <v>0</v>
      </c>
      <c r="BI191" s="250">
        <f>IF(N191="nulová",J191,0)</f>
        <v>0</v>
      </c>
      <c r="BJ191" s="18" t="s">
        <v>86</v>
      </c>
      <c r="BK191" s="250">
        <f>ROUND(I191*H191,2)</f>
        <v>0</v>
      </c>
      <c r="BL191" s="18" t="s">
        <v>153</v>
      </c>
      <c r="BM191" s="249" t="s">
        <v>1601</v>
      </c>
    </row>
    <row r="192" s="12" customFormat="1" ht="25.92" customHeight="1">
      <c r="A192" s="12"/>
      <c r="B192" s="221"/>
      <c r="C192" s="222"/>
      <c r="D192" s="223" t="s">
        <v>77</v>
      </c>
      <c r="E192" s="224" t="s">
        <v>1602</v>
      </c>
      <c r="F192" s="224" t="s">
        <v>1603</v>
      </c>
      <c r="G192" s="222"/>
      <c r="H192" s="222"/>
      <c r="I192" s="225"/>
      <c r="J192" s="226">
        <f>BK192</f>
        <v>0</v>
      </c>
      <c r="K192" s="222"/>
      <c r="L192" s="227"/>
      <c r="M192" s="228"/>
      <c r="N192" s="229"/>
      <c r="O192" s="229"/>
      <c r="P192" s="230">
        <f>SUM(P193:P199)</f>
        <v>0</v>
      </c>
      <c r="Q192" s="229"/>
      <c r="R192" s="230">
        <f>SUM(R193:R199)</f>
        <v>0</v>
      </c>
      <c r="S192" s="229"/>
      <c r="T192" s="231">
        <f>SUM(T193:T199)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2" t="s">
        <v>86</v>
      </c>
      <c r="AT192" s="233" t="s">
        <v>77</v>
      </c>
      <c r="AU192" s="233" t="s">
        <v>78</v>
      </c>
      <c r="AY192" s="232" t="s">
        <v>146</v>
      </c>
      <c r="BK192" s="234">
        <f>SUM(BK193:BK199)</f>
        <v>0</v>
      </c>
    </row>
    <row r="193" s="2" customFormat="1" ht="16.5" customHeight="1">
      <c r="A193" s="39"/>
      <c r="B193" s="40"/>
      <c r="C193" s="237" t="s">
        <v>484</v>
      </c>
      <c r="D193" s="237" t="s">
        <v>149</v>
      </c>
      <c r="E193" s="238" t="s">
        <v>1604</v>
      </c>
      <c r="F193" s="239" t="s">
        <v>1605</v>
      </c>
      <c r="G193" s="240" t="s">
        <v>1048</v>
      </c>
      <c r="H193" s="241">
        <v>2</v>
      </c>
      <c r="I193" s="242"/>
      <c r="J193" s="243">
        <f>ROUND(I193*H193,2)</f>
        <v>0</v>
      </c>
      <c r="K193" s="244"/>
      <c r="L193" s="45"/>
      <c r="M193" s="245" t="s">
        <v>1</v>
      </c>
      <c r="N193" s="246" t="s">
        <v>43</v>
      </c>
      <c r="O193" s="92"/>
      <c r="P193" s="247">
        <f>O193*H193</f>
        <v>0</v>
      </c>
      <c r="Q193" s="247">
        <v>0</v>
      </c>
      <c r="R193" s="247">
        <f>Q193*H193</f>
        <v>0</v>
      </c>
      <c r="S193" s="247">
        <v>0</v>
      </c>
      <c r="T193" s="24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9" t="s">
        <v>153</v>
      </c>
      <c r="AT193" s="249" t="s">
        <v>149</v>
      </c>
      <c r="AU193" s="249" t="s">
        <v>86</v>
      </c>
      <c r="AY193" s="18" t="s">
        <v>146</v>
      </c>
      <c r="BE193" s="250">
        <f>IF(N193="základní",J193,0)</f>
        <v>0</v>
      </c>
      <c r="BF193" s="250">
        <f>IF(N193="snížená",J193,0)</f>
        <v>0</v>
      </c>
      <c r="BG193" s="250">
        <f>IF(N193="zákl. přenesená",J193,0)</f>
        <v>0</v>
      </c>
      <c r="BH193" s="250">
        <f>IF(N193="sníž. přenesená",J193,0)</f>
        <v>0</v>
      </c>
      <c r="BI193" s="250">
        <f>IF(N193="nulová",J193,0)</f>
        <v>0</v>
      </c>
      <c r="BJ193" s="18" t="s">
        <v>86</v>
      </c>
      <c r="BK193" s="250">
        <f>ROUND(I193*H193,2)</f>
        <v>0</v>
      </c>
      <c r="BL193" s="18" t="s">
        <v>153</v>
      </c>
      <c r="BM193" s="249" t="s">
        <v>1606</v>
      </c>
    </row>
    <row r="194" s="2" customFormat="1" ht="21.75" customHeight="1">
      <c r="A194" s="39"/>
      <c r="B194" s="40"/>
      <c r="C194" s="237" t="s">
        <v>488</v>
      </c>
      <c r="D194" s="237" t="s">
        <v>149</v>
      </c>
      <c r="E194" s="238" t="s">
        <v>1607</v>
      </c>
      <c r="F194" s="239" t="s">
        <v>1608</v>
      </c>
      <c r="G194" s="240" t="s">
        <v>197</v>
      </c>
      <c r="H194" s="241">
        <v>6</v>
      </c>
      <c r="I194" s="242"/>
      <c r="J194" s="243">
        <f>ROUND(I194*H194,2)</f>
        <v>0</v>
      </c>
      <c r="K194" s="244"/>
      <c r="L194" s="45"/>
      <c r="M194" s="245" t="s">
        <v>1</v>
      </c>
      <c r="N194" s="246" t="s">
        <v>43</v>
      </c>
      <c r="O194" s="92"/>
      <c r="P194" s="247">
        <f>O194*H194</f>
        <v>0</v>
      </c>
      <c r="Q194" s="247">
        <v>0</v>
      </c>
      <c r="R194" s="247">
        <f>Q194*H194</f>
        <v>0</v>
      </c>
      <c r="S194" s="247">
        <v>0</v>
      </c>
      <c r="T194" s="24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9" t="s">
        <v>153</v>
      </c>
      <c r="AT194" s="249" t="s">
        <v>149</v>
      </c>
      <c r="AU194" s="249" t="s">
        <v>86</v>
      </c>
      <c r="AY194" s="18" t="s">
        <v>146</v>
      </c>
      <c r="BE194" s="250">
        <f>IF(N194="základní",J194,0)</f>
        <v>0</v>
      </c>
      <c r="BF194" s="250">
        <f>IF(N194="snížená",J194,0)</f>
        <v>0</v>
      </c>
      <c r="BG194" s="250">
        <f>IF(N194="zákl. přenesená",J194,0)</f>
        <v>0</v>
      </c>
      <c r="BH194" s="250">
        <f>IF(N194="sníž. přenesená",J194,0)</f>
        <v>0</v>
      </c>
      <c r="BI194" s="250">
        <f>IF(N194="nulová",J194,0)</f>
        <v>0</v>
      </c>
      <c r="BJ194" s="18" t="s">
        <v>86</v>
      </c>
      <c r="BK194" s="250">
        <f>ROUND(I194*H194,2)</f>
        <v>0</v>
      </c>
      <c r="BL194" s="18" t="s">
        <v>153</v>
      </c>
      <c r="BM194" s="249" t="s">
        <v>1609</v>
      </c>
    </row>
    <row r="195" s="2" customFormat="1" ht="21.75" customHeight="1">
      <c r="A195" s="39"/>
      <c r="B195" s="40"/>
      <c r="C195" s="237" t="s">
        <v>493</v>
      </c>
      <c r="D195" s="237" t="s">
        <v>149</v>
      </c>
      <c r="E195" s="238" t="s">
        <v>1610</v>
      </c>
      <c r="F195" s="239" t="s">
        <v>1611</v>
      </c>
      <c r="G195" s="240" t="s">
        <v>500</v>
      </c>
      <c r="H195" s="241">
        <v>100</v>
      </c>
      <c r="I195" s="242"/>
      <c r="J195" s="243">
        <f>ROUND(I195*H195,2)</f>
        <v>0</v>
      </c>
      <c r="K195" s="244"/>
      <c r="L195" s="45"/>
      <c r="M195" s="245" t="s">
        <v>1</v>
      </c>
      <c r="N195" s="246" t="s">
        <v>43</v>
      </c>
      <c r="O195" s="92"/>
      <c r="P195" s="247">
        <f>O195*H195</f>
        <v>0</v>
      </c>
      <c r="Q195" s="247">
        <v>0</v>
      </c>
      <c r="R195" s="247">
        <f>Q195*H195</f>
        <v>0</v>
      </c>
      <c r="S195" s="247">
        <v>0</v>
      </c>
      <c r="T195" s="24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9" t="s">
        <v>153</v>
      </c>
      <c r="AT195" s="249" t="s">
        <v>149</v>
      </c>
      <c r="AU195" s="249" t="s">
        <v>86</v>
      </c>
      <c r="AY195" s="18" t="s">
        <v>146</v>
      </c>
      <c r="BE195" s="250">
        <f>IF(N195="základní",J195,0)</f>
        <v>0</v>
      </c>
      <c r="BF195" s="250">
        <f>IF(N195="snížená",J195,0)</f>
        <v>0</v>
      </c>
      <c r="BG195" s="250">
        <f>IF(N195="zákl. přenesená",J195,0)</f>
        <v>0</v>
      </c>
      <c r="BH195" s="250">
        <f>IF(N195="sníž. přenesená",J195,0)</f>
        <v>0</v>
      </c>
      <c r="BI195" s="250">
        <f>IF(N195="nulová",J195,0)</f>
        <v>0</v>
      </c>
      <c r="BJ195" s="18" t="s">
        <v>86</v>
      </c>
      <c r="BK195" s="250">
        <f>ROUND(I195*H195,2)</f>
        <v>0</v>
      </c>
      <c r="BL195" s="18" t="s">
        <v>153</v>
      </c>
      <c r="BM195" s="249" t="s">
        <v>1612</v>
      </c>
    </row>
    <row r="196" s="2" customFormat="1" ht="16.5" customHeight="1">
      <c r="A196" s="39"/>
      <c r="B196" s="40"/>
      <c r="C196" s="237" t="s">
        <v>497</v>
      </c>
      <c r="D196" s="237" t="s">
        <v>149</v>
      </c>
      <c r="E196" s="238" t="s">
        <v>1613</v>
      </c>
      <c r="F196" s="239" t="s">
        <v>1614</v>
      </c>
      <c r="G196" s="240" t="s">
        <v>500</v>
      </c>
      <c r="H196" s="241">
        <v>100</v>
      </c>
      <c r="I196" s="242"/>
      <c r="J196" s="243">
        <f>ROUND(I196*H196,2)</f>
        <v>0</v>
      </c>
      <c r="K196" s="244"/>
      <c r="L196" s="45"/>
      <c r="M196" s="245" t="s">
        <v>1</v>
      </c>
      <c r="N196" s="246" t="s">
        <v>43</v>
      </c>
      <c r="O196" s="92"/>
      <c r="P196" s="247">
        <f>O196*H196</f>
        <v>0</v>
      </c>
      <c r="Q196" s="247">
        <v>0</v>
      </c>
      <c r="R196" s="247">
        <f>Q196*H196</f>
        <v>0</v>
      </c>
      <c r="S196" s="247">
        <v>0</v>
      </c>
      <c r="T196" s="24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9" t="s">
        <v>153</v>
      </c>
      <c r="AT196" s="249" t="s">
        <v>149</v>
      </c>
      <c r="AU196" s="249" t="s">
        <v>86</v>
      </c>
      <c r="AY196" s="18" t="s">
        <v>146</v>
      </c>
      <c r="BE196" s="250">
        <f>IF(N196="základní",J196,0)</f>
        <v>0</v>
      </c>
      <c r="BF196" s="250">
        <f>IF(N196="snížená",J196,0)</f>
        <v>0</v>
      </c>
      <c r="BG196" s="250">
        <f>IF(N196="zákl. přenesená",J196,0)</f>
        <v>0</v>
      </c>
      <c r="BH196" s="250">
        <f>IF(N196="sníž. přenesená",J196,0)</f>
        <v>0</v>
      </c>
      <c r="BI196" s="250">
        <f>IF(N196="nulová",J196,0)</f>
        <v>0</v>
      </c>
      <c r="BJ196" s="18" t="s">
        <v>86</v>
      </c>
      <c r="BK196" s="250">
        <f>ROUND(I196*H196,2)</f>
        <v>0</v>
      </c>
      <c r="BL196" s="18" t="s">
        <v>153</v>
      </c>
      <c r="BM196" s="249" t="s">
        <v>1615</v>
      </c>
    </row>
    <row r="197" s="2" customFormat="1" ht="33" customHeight="1">
      <c r="A197" s="39"/>
      <c r="B197" s="40"/>
      <c r="C197" s="237" t="s">
        <v>502</v>
      </c>
      <c r="D197" s="237" t="s">
        <v>149</v>
      </c>
      <c r="E197" s="238" t="s">
        <v>1616</v>
      </c>
      <c r="F197" s="239" t="s">
        <v>1617</v>
      </c>
      <c r="G197" s="240" t="s">
        <v>152</v>
      </c>
      <c r="H197" s="241">
        <v>2</v>
      </c>
      <c r="I197" s="242"/>
      <c r="J197" s="243">
        <f>ROUND(I197*H197,2)</f>
        <v>0</v>
      </c>
      <c r="K197" s="244"/>
      <c r="L197" s="45"/>
      <c r="M197" s="245" t="s">
        <v>1</v>
      </c>
      <c r="N197" s="246" t="s">
        <v>43</v>
      </c>
      <c r="O197" s="92"/>
      <c r="P197" s="247">
        <f>O197*H197</f>
        <v>0</v>
      </c>
      <c r="Q197" s="247">
        <v>0</v>
      </c>
      <c r="R197" s="247">
        <f>Q197*H197</f>
        <v>0</v>
      </c>
      <c r="S197" s="247">
        <v>0</v>
      </c>
      <c r="T197" s="24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9" t="s">
        <v>153</v>
      </c>
      <c r="AT197" s="249" t="s">
        <v>149</v>
      </c>
      <c r="AU197" s="249" t="s">
        <v>86</v>
      </c>
      <c r="AY197" s="18" t="s">
        <v>146</v>
      </c>
      <c r="BE197" s="250">
        <f>IF(N197="základní",J197,0)</f>
        <v>0</v>
      </c>
      <c r="BF197" s="250">
        <f>IF(N197="snížená",J197,0)</f>
        <v>0</v>
      </c>
      <c r="BG197" s="250">
        <f>IF(N197="zákl. přenesená",J197,0)</f>
        <v>0</v>
      </c>
      <c r="BH197" s="250">
        <f>IF(N197="sníž. přenesená",J197,0)</f>
        <v>0</v>
      </c>
      <c r="BI197" s="250">
        <f>IF(N197="nulová",J197,0)</f>
        <v>0</v>
      </c>
      <c r="BJ197" s="18" t="s">
        <v>86</v>
      </c>
      <c r="BK197" s="250">
        <f>ROUND(I197*H197,2)</f>
        <v>0</v>
      </c>
      <c r="BL197" s="18" t="s">
        <v>153</v>
      </c>
      <c r="BM197" s="249" t="s">
        <v>1618</v>
      </c>
    </row>
    <row r="198" s="2" customFormat="1" ht="21.75" customHeight="1">
      <c r="A198" s="39"/>
      <c r="B198" s="40"/>
      <c r="C198" s="237" t="s">
        <v>506</v>
      </c>
      <c r="D198" s="237" t="s">
        <v>149</v>
      </c>
      <c r="E198" s="238" t="s">
        <v>1619</v>
      </c>
      <c r="F198" s="239" t="s">
        <v>1620</v>
      </c>
      <c r="G198" s="240" t="s">
        <v>197</v>
      </c>
      <c r="H198" s="241">
        <v>6</v>
      </c>
      <c r="I198" s="242"/>
      <c r="J198" s="243">
        <f>ROUND(I198*H198,2)</f>
        <v>0</v>
      </c>
      <c r="K198" s="244"/>
      <c r="L198" s="45"/>
      <c r="M198" s="245" t="s">
        <v>1</v>
      </c>
      <c r="N198" s="246" t="s">
        <v>43</v>
      </c>
      <c r="O198" s="92"/>
      <c r="P198" s="247">
        <f>O198*H198</f>
        <v>0</v>
      </c>
      <c r="Q198" s="247">
        <v>0</v>
      </c>
      <c r="R198" s="247">
        <f>Q198*H198</f>
        <v>0</v>
      </c>
      <c r="S198" s="247">
        <v>0</v>
      </c>
      <c r="T198" s="24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9" t="s">
        <v>153</v>
      </c>
      <c r="AT198" s="249" t="s">
        <v>149</v>
      </c>
      <c r="AU198" s="249" t="s">
        <v>86</v>
      </c>
      <c r="AY198" s="18" t="s">
        <v>146</v>
      </c>
      <c r="BE198" s="250">
        <f>IF(N198="základní",J198,0)</f>
        <v>0</v>
      </c>
      <c r="BF198" s="250">
        <f>IF(N198="snížená",J198,0)</f>
        <v>0</v>
      </c>
      <c r="BG198" s="250">
        <f>IF(N198="zákl. přenesená",J198,0)</f>
        <v>0</v>
      </c>
      <c r="BH198" s="250">
        <f>IF(N198="sníž. přenesená",J198,0)</f>
        <v>0</v>
      </c>
      <c r="BI198" s="250">
        <f>IF(N198="nulová",J198,0)</f>
        <v>0</v>
      </c>
      <c r="BJ198" s="18" t="s">
        <v>86</v>
      </c>
      <c r="BK198" s="250">
        <f>ROUND(I198*H198,2)</f>
        <v>0</v>
      </c>
      <c r="BL198" s="18" t="s">
        <v>153</v>
      </c>
      <c r="BM198" s="249" t="s">
        <v>1621</v>
      </c>
    </row>
    <row r="199" s="2" customFormat="1" ht="16.5" customHeight="1">
      <c r="A199" s="39"/>
      <c r="B199" s="40"/>
      <c r="C199" s="237" t="s">
        <v>512</v>
      </c>
      <c r="D199" s="237" t="s">
        <v>149</v>
      </c>
      <c r="E199" s="238" t="s">
        <v>1622</v>
      </c>
      <c r="F199" s="239" t="s">
        <v>1623</v>
      </c>
      <c r="G199" s="240" t="s">
        <v>500</v>
      </c>
      <c r="H199" s="241">
        <v>100</v>
      </c>
      <c r="I199" s="242"/>
      <c r="J199" s="243">
        <f>ROUND(I199*H199,2)</f>
        <v>0</v>
      </c>
      <c r="K199" s="244"/>
      <c r="L199" s="45"/>
      <c r="M199" s="245" t="s">
        <v>1</v>
      </c>
      <c r="N199" s="246" t="s">
        <v>43</v>
      </c>
      <c r="O199" s="92"/>
      <c r="P199" s="247">
        <f>O199*H199</f>
        <v>0</v>
      </c>
      <c r="Q199" s="247">
        <v>0</v>
      </c>
      <c r="R199" s="247">
        <f>Q199*H199</f>
        <v>0</v>
      </c>
      <c r="S199" s="247">
        <v>0</v>
      </c>
      <c r="T199" s="24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9" t="s">
        <v>153</v>
      </c>
      <c r="AT199" s="249" t="s">
        <v>149</v>
      </c>
      <c r="AU199" s="249" t="s">
        <v>86</v>
      </c>
      <c r="AY199" s="18" t="s">
        <v>146</v>
      </c>
      <c r="BE199" s="250">
        <f>IF(N199="základní",J199,0)</f>
        <v>0</v>
      </c>
      <c r="BF199" s="250">
        <f>IF(N199="snížená",J199,0)</f>
        <v>0</v>
      </c>
      <c r="BG199" s="250">
        <f>IF(N199="zákl. přenesená",J199,0)</f>
        <v>0</v>
      </c>
      <c r="BH199" s="250">
        <f>IF(N199="sníž. přenesená",J199,0)</f>
        <v>0</v>
      </c>
      <c r="BI199" s="250">
        <f>IF(N199="nulová",J199,0)</f>
        <v>0</v>
      </c>
      <c r="BJ199" s="18" t="s">
        <v>86</v>
      </c>
      <c r="BK199" s="250">
        <f>ROUND(I199*H199,2)</f>
        <v>0</v>
      </c>
      <c r="BL199" s="18" t="s">
        <v>153</v>
      </c>
      <c r="BM199" s="249" t="s">
        <v>1624</v>
      </c>
    </row>
    <row r="200" s="12" customFormat="1" ht="25.92" customHeight="1">
      <c r="A200" s="12"/>
      <c r="B200" s="221"/>
      <c r="C200" s="222"/>
      <c r="D200" s="223" t="s">
        <v>77</v>
      </c>
      <c r="E200" s="224" t="s">
        <v>1625</v>
      </c>
      <c r="F200" s="224" t="s">
        <v>1626</v>
      </c>
      <c r="G200" s="222"/>
      <c r="H200" s="222"/>
      <c r="I200" s="225"/>
      <c r="J200" s="226">
        <f>BK200</f>
        <v>0</v>
      </c>
      <c r="K200" s="222"/>
      <c r="L200" s="227"/>
      <c r="M200" s="228"/>
      <c r="N200" s="229"/>
      <c r="O200" s="229"/>
      <c r="P200" s="230">
        <f>SUM(P201:P206)</f>
        <v>0</v>
      </c>
      <c r="Q200" s="229"/>
      <c r="R200" s="230">
        <f>SUM(R201:R206)</f>
        <v>0</v>
      </c>
      <c r="S200" s="229"/>
      <c r="T200" s="231">
        <f>SUM(T201:T206)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2" t="s">
        <v>86</v>
      </c>
      <c r="AT200" s="233" t="s">
        <v>77</v>
      </c>
      <c r="AU200" s="233" t="s">
        <v>78</v>
      </c>
      <c r="AY200" s="232" t="s">
        <v>146</v>
      </c>
      <c r="BK200" s="234">
        <f>SUM(BK201:BK206)</f>
        <v>0</v>
      </c>
    </row>
    <row r="201" s="2" customFormat="1" ht="16.5" customHeight="1">
      <c r="A201" s="39"/>
      <c r="B201" s="40"/>
      <c r="C201" s="237" t="s">
        <v>516</v>
      </c>
      <c r="D201" s="237" t="s">
        <v>149</v>
      </c>
      <c r="E201" s="238" t="s">
        <v>1627</v>
      </c>
      <c r="F201" s="239" t="s">
        <v>1628</v>
      </c>
      <c r="G201" s="240" t="s">
        <v>197</v>
      </c>
      <c r="H201" s="241">
        <v>350</v>
      </c>
      <c r="I201" s="242"/>
      <c r="J201" s="243">
        <f>ROUND(I201*H201,2)</f>
        <v>0</v>
      </c>
      <c r="K201" s="244"/>
      <c r="L201" s="45"/>
      <c r="M201" s="245" t="s">
        <v>1</v>
      </c>
      <c r="N201" s="246" t="s">
        <v>43</v>
      </c>
      <c r="O201" s="92"/>
      <c r="P201" s="247">
        <f>O201*H201</f>
        <v>0</v>
      </c>
      <c r="Q201" s="247">
        <v>0</v>
      </c>
      <c r="R201" s="247">
        <f>Q201*H201</f>
        <v>0</v>
      </c>
      <c r="S201" s="247">
        <v>0</v>
      </c>
      <c r="T201" s="24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9" t="s">
        <v>153</v>
      </c>
      <c r="AT201" s="249" t="s">
        <v>149</v>
      </c>
      <c r="AU201" s="249" t="s">
        <v>86</v>
      </c>
      <c r="AY201" s="18" t="s">
        <v>146</v>
      </c>
      <c r="BE201" s="250">
        <f>IF(N201="základní",J201,0)</f>
        <v>0</v>
      </c>
      <c r="BF201" s="250">
        <f>IF(N201="snížená",J201,0)</f>
        <v>0</v>
      </c>
      <c r="BG201" s="250">
        <f>IF(N201="zákl. přenesená",J201,0)</f>
        <v>0</v>
      </c>
      <c r="BH201" s="250">
        <f>IF(N201="sníž. přenesená",J201,0)</f>
        <v>0</v>
      </c>
      <c r="BI201" s="250">
        <f>IF(N201="nulová",J201,0)</f>
        <v>0</v>
      </c>
      <c r="BJ201" s="18" t="s">
        <v>86</v>
      </c>
      <c r="BK201" s="250">
        <f>ROUND(I201*H201,2)</f>
        <v>0</v>
      </c>
      <c r="BL201" s="18" t="s">
        <v>153</v>
      </c>
      <c r="BM201" s="249" t="s">
        <v>1629</v>
      </c>
    </row>
    <row r="202" s="2" customFormat="1" ht="16.5" customHeight="1">
      <c r="A202" s="39"/>
      <c r="B202" s="40"/>
      <c r="C202" s="237" t="s">
        <v>520</v>
      </c>
      <c r="D202" s="237" t="s">
        <v>149</v>
      </c>
      <c r="E202" s="238" t="s">
        <v>1630</v>
      </c>
      <c r="F202" s="239" t="s">
        <v>1631</v>
      </c>
      <c r="G202" s="240" t="s">
        <v>1048</v>
      </c>
      <c r="H202" s="241">
        <v>17</v>
      </c>
      <c r="I202" s="242"/>
      <c r="J202" s="243">
        <f>ROUND(I202*H202,2)</f>
        <v>0</v>
      </c>
      <c r="K202" s="244"/>
      <c r="L202" s="45"/>
      <c r="M202" s="245" t="s">
        <v>1</v>
      </c>
      <c r="N202" s="246" t="s">
        <v>43</v>
      </c>
      <c r="O202" s="92"/>
      <c r="P202" s="247">
        <f>O202*H202</f>
        <v>0</v>
      </c>
      <c r="Q202" s="247">
        <v>0</v>
      </c>
      <c r="R202" s="247">
        <f>Q202*H202</f>
        <v>0</v>
      </c>
      <c r="S202" s="247">
        <v>0</v>
      </c>
      <c r="T202" s="24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9" t="s">
        <v>153</v>
      </c>
      <c r="AT202" s="249" t="s">
        <v>149</v>
      </c>
      <c r="AU202" s="249" t="s">
        <v>86</v>
      </c>
      <c r="AY202" s="18" t="s">
        <v>146</v>
      </c>
      <c r="BE202" s="250">
        <f>IF(N202="základní",J202,0)</f>
        <v>0</v>
      </c>
      <c r="BF202" s="250">
        <f>IF(N202="snížená",J202,0)</f>
        <v>0</v>
      </c>
      <c r="BG202" s="250">
        <f>IF(N202="zákl. přenesená",J202,0)</f>
        <v>0</v>
      </c>
      <c r="BH202" s="250">
        <f>IF(N202="sníž. přenesená",J202,0)</f>
        <v>0</v>
      </c>
      <c r="BI202" s="250">
        <f>IF(N202="nulová",J202,0)</f>
        <v>0</v>
      </c>
      <c r="BJ202" s="18" t="s">
        <v>86</v>
      </c>
      <c r="BK202" s="250">
        <f>ROUND(I202*H202,2)</f>
        <v>0</v>
      </c>
      <c r="BL202" s="18" t="s">
        <v>153</v>
      </c>
      <c r="BM202" s="249" t="s">
        <v>1632</v>
      </c>
    </row>
    <row r="203" s="2" customFormat="1" ht="16.5" customHeight="1">
      <c r="A203" s="39"/>
      <c r="B203" s="40"/>
      <c r="C203" s="237" t="s">
        <v>524</v>
      </c>
      <c r="D203" s="237" t="s">
        <v>149</v>
      </c>
      <c r="E203" s="238" t="s">
        <v>1633</v>
      </c>
      <c r="F203" s="239" t="s">
        <v>1634</v>
      </c>
      <c r="G203" s="240" t="s">
        <v>1048</v>
      </c>
      <c r="H203" s="241">
        <v>35</v>
      </c>
      <c r="I203" s="242"/>
      <c r="J203" s="243">
        <f>ROUND(I203*H203,2)</f>
        <v>0</v>
      </c>
      <c r="K203" s="244"/>
      <c r="L203" s="45"/>
      <c r="M203" s="245" t="s">
        <v>1</v>
      </c>
      <c r="N203" s="246" t="s">
        <v>43</v>
      </c>
      <c r="O203" s="92"/>
      <c r="P203" s="247">
        <f>O203*H203</f>
        <v>0</v>
      </c>
      <c r="Q203" s="247">
        <v>0</v>
      </c>
      <c r="R203" s="247">
        <f>Q203*H203</f>
        <v>0</v>
      </c>
      <c r="S203" s="247">
        <v>0</v>
      </c>
      <c r="T203" s="24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9" t="s">
        <v>153</v>
      </c>
      <c r="AT203" s="249" t="s">
        <v>149</v>
      </c>
      <c r="AU203" s="249" t="s">
        <v>86</v>
      </c>
      <c r="AY203" s="18" t="s">
        <v>146</v>
      </c>
      <c r="BE203" s="250">
        <f>IF(N203="základní",J203,0)</f>
        <v>0</v>
      </c>
      <c r="BF203" s="250">
        <f>IF(N203="snížená",J203,0)</f>
        <v>0</v>
      </c>
      <c r="BG203" s="250">
        <f>IF(N203="zákl. přenesená",J203,0)</f>
        <v>0</v>
      </c>
      <c r="BH203" s="250">
        <f>IF(N203="sníž. přenesená",J203,0)</f>
        <v>0</v>
      </c>
      <c r="BI203" s="250">
        <f>IF(N203="nulová",J203,0)</f>
        <v>0</v>
      </c>
      <c r="BJ203" s="18" t="s">
        <v>86</v>
      </c>
      <c r="BK203" s="250">
        <f>ROUND(I203*H203,2)</f>
        <v>0</v>
      </c>
      <c r="BL203" s="18" t="s">
        <v>153</v>
      </c>
      <c r="BM203" s="249" t="s">
        <v>1635</v>
      </c>
    </row>
    <row r="204" s="2" customFormat="1" ht="16.5" customHeight="1">
      <c r="A204" s="39"/>
      <c r="B204" s="40"/>
      <c r="C204" s="237" t="s">
        <v>528</v>
      </c>
      <c r="D204" s="237" t="s">
        <v>149</v>
      </c>
      <c r="E204" s="238" t="s">
        <v>1636</v>
      </c>
      <c r="F204" s="239" t="s">
        <v>1637</v>
      </c>
      <c r="G204" s="240" t="s">
        <v>1048</v>
      </c>
      <c r="H204" s="241">
        <v>5</v>
      </c>
      <c r="I204" s="242"/>
      <c r="J204" s="243">
        <f>ROUND(I204*H204,2)</f>
        <v>0</v>
      </c>
      <c r="K204" s="244"/>
      <c r="L204" s="45"/>
      <c r="M204" s="245" t="s">
        <v>1</v>
      </c>
      <c r="N204" s="246" t="s">
        <v>43</v>
      </c>
      <c r="O204" s="92"/>
      <c r="P204" s="247">
        <f>O204*H204</f>
        <v>0</v>
      </c>
      <c r="Q204" s="247">
        <v>0</v>
      </c>
      <c r="R204" s="247">
        <f>Q204*H204</f>
        <v>0</v>
      </c>
      <c r="S204" s="247">
        <v>0</v>
      </c>
      <c r="T204" s="24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9" t="s">
        <v>153</v>
      </c>
      <c r="AT204" s="249" t="s">
        <v>149</v>
      </c>
      <c r="AU204" s="249" t="s">
        <v>86</v>
      </c>
      <c r="AY204" s="18" t="s">
        <v>146</v>
      </c>
      <c r="BE204" s="250">
        <f>IF(N204="základní",J204,0)</f>
        <v>0</v>
      </c>
      <c r="BF204" s="250">
        <f>IF(N204="snížená",J204,0)</f>
        <v>0</v>
      </c>
      <c r="BG204" s="250">
        <f>IF(N204="zákl. přenesená",J204,0)</f>
        <v>0</v>
      </c>
      <c r="BH204" s="250">
        <f>IF(N204="sníž. přenesená",J204,0)</f>
        <v>0</v>
      </c>
      <c r="BI204" s="250">
        <f>IF(N204="nulová",J204,0)</f>
        <v>0</v>
      </c>
      <c r="BJ204" s="18" t="s">
        <v>86</v>
      </c>
      <c r="BK204" s="250">
        <f>ROUND(I204*H204,2)</f>
        <v>0</v>
      </c>
      <c r="BL204" s="18" t="s">
        <v>153</v>
      </c>
      <c r="BM204" s="249" t="s">
        <v>1638</v>
      </c>
    </row>
    <row r="205" s="2" customFormat="1" ht="16.5" customHeight="1">
      <c r="A205" s="39"/>
      <c r="B205" s="40"/>
      <c r="C205" s="237" t="s">
        <v>532</v>
      </c>
      <c r="D205" s="237" t="s">
        <v>149</v>
      </c>
      <c r="E205" s="238" t="s">
        <v>1639</v>
      </c>
      <c r="F205" s="239" t="s">
        <v>1640</v>
      </c>
      <c r="G205" s="240" t="s">
        <v>1048</v>
      </c>
      <c r="H205" s="241">
        <v>12</v>
      </c>
      <c r="I205" s="242"/>
      <c r="J205" s="243">
        <f>ROUND(I205*H205,2)</f>
        <v>0</v>
      </c>
      <c r="K205" s="244"/>
      <c r="L205" s="45"/>
      <c r="M205" s="245" t="s">
        <v>1</v>
      </c>
      <c r="N205" s="246" t="s">
        <v>43</v>
      </c>
      <c r="O205" s="92"/>
      <c r="P205" s="247">
        <f>O205*H205</f>
        <v>0</v>
      </c>
      <c r="Q205" s="247">
        <v>0</v>
      </c>
      <c r="R205" s="247">
        <f>Q205*H205</f>
        <v>0</v>
      </c>
      <c r="S205" s="247">
        <v>0</v>
      </c>
      <c r="T205" s="24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9" t="s">
        <v>153</v>
      </c>
      <c r="AT205" s="249" t="s">
        <v>149</v>
      </c>
      <c r="AU205" s="249" t="s">
        <v>86</v>
      </c>
      <c r="AY205" s="18" t="s">
        <v>146</v>
      </c>
      <c r="BE205" s="250">
        <f>IF(N205="základní",J205,0)</f>
        <v>0</v>
      </c>
      <c r="BF205" s="250">
        <f>IF(N205="snížená",J205,0)</f>
        <v>0</v>
      </c>
      <c r="BG205" s="250">
        <f>IF(N205="zákl. přenesená",J205,0)</f>
        <v>0</v>
      </c>
      <c r="BH205" s="250">
        <f>IF(N205="sníž. přenesená",J205,0)</f>
        <v>0</v>
      </c>
      <c r="BI205" s="250">
        <f>IF(N205="nulová",J205,0)</f>
        <v>0</v>
      </c>
      <c r="BJ205" s="18" t="s">
        <v>86</v>
      </c>
      <c r="BK205" s="250">
        <f>ROUND(I205*H205,2)</f>
        <v>0</v>
      </c>
      <c r="BL205" s="18" t="s">
        <v>153</v>
      </c>
      <c r="BM205" s="249" t="s">
        <v>1641</v>
      </c>
    </row>
    <row r="206" s="2" customFormat="1" ht="16.5" customHeight="1">
      <c r="A206" s="39"/>
      <c r="B206" s="40"/>
      <c r="C206" s="237" t="s">
        <v>537</v>
      </c>
      <c r="D206" s="237" t="s">
        <v>149</v>
      </c>
      <c r="E206" s="238" t="s">
        <v>1642</v>
      </c>
      <c r="F206" s="239" t="s">
        <v>1643</v>
      </c>
      <c r="G206" s="240" t="s">
        <v>278</v>
      </c>
      <c r="H206" s="241">
        <v>1</v>
      </c>
      <c r="I206" s="242"/>
      <c r="J206" s="243">
        <f>ROUND(I206*H206,2)</f>
        <v>0</v>
      </c>
      <c r="K206" s="244"/>
      <c r="L206" s="45"/>
      <c r="M206" s="245" t="s">
        <v>1</v>
      </c>
      <c r="N206" s="246" t="s">
        <v>43</v>
      </c>
      <c r="O206" s="92"/>
      <c r="P206" s="247">
        <f>O206*H206</f>
        <v>0</v>
      </c>
      <c r="Q206" s="247">
        <v>0</v>
      </c>
      <c r="R206" s="247">
        <f>Q206*H206</f>
        <v>0</v>
      </c>
      <c r="S206" s="247">
        <v>0</v>
      </c>
      <c r="T206" s="24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9" t="s">
        <v>153</v>
      </c>
      <c r="AT206" s="249" t="s">
        <v>149</v>
      </c>
      <c r="AU206" s="249" t="s">
        <v>86</v>
      </c>
      <c r="AY206" s="18" t="s">
        <v>146</v>
      </c>
      <c r="BE206" s="250">
        <f>IF(N206="základní",J206,0)</f>
        <v>0</v>
      </c>
      <c r="BF206" s="250">
        <f>IF(N206="snížená",J206,0)</f>
        <v>0</v>
      </c>
      <c r="BG206" s="250">
        <f>IF(N206="zákl. přenesená",J206,0)</f>
        <v>0</v>
      </c>
      <c r="BH206" s="250">
        <f>IF(N206="sníž. přenesená",J206,0)</f>
        <v>0</v>
      </c>
      <c r="BI206" s="250">
        <f>IF(N206="nulová",J206,0)</f>
        <v>0</v>
      </c>
      <c r="BJ206" s="18" t="s">
        <v>86</v>
      </c>
      <c r="BK206" s="250">
        <f>ROUND(I206*H206,2)</f>
        <v>0</v>
      </c>
      <c r="BL206" s="18" t="s">
        <v>153</v>
      </c>
      <c r="BM206" s="249" t="s">
        <v>1644</v>
      </c>
    </row>
    <row r="207" s="12" customFormat="1" ht="25.92" customHeight="1">
      <c r="A207" s="12"/>
      <c r="B207" s="221"/>
      <c r="C207" s="222"/>
      <c r="D207" s="223" t="s">
        <v>77</v>
      </c>
      <c r="E207" s="224" t="s">
        <v>1645</v>
      </c>
      <c r="F207" s="224" t="s">
        <v>1646</v>
      </c>
      <c r="G207" s="222"/>
      <c r="H207" s="222"/>
      <c r="I207" s="225"/>
      <c r="J207" s="226">
        <f>BK207</f>
        <v>0</v>
      </c>
      <c r="K207" s="222"/>
      <c r="L207" s="227"/>
      <c r="M207" s="228"/>
      <c r="N207" s="229"/>
      <c r="O207" s="229"/>
      <c r="P207" s="230">
        <f>SUM(P208:P239)</f>
        <v>0</v>
      </c>
      <c r="Q207" s="229"/>
      <c r="R207" s="230">
        <f>SUM(R208:R239)</f>
        <v>0</v>
      </c>
      <c r="S207" s="229"/>
      <c r="T207" s="231">
        <f>SUM(T208:T239)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2" t="s">
        <v>86</v>
      </c>
      <c r="AT207" s="233" t="s">
        <v>77</v>
      </c>
      <c r="AU207" s="233" t="s">
        <v>78</v>
      </c>
      <c r="AY207" s="232" t="s">
        <v>146</v>
      </c>
      <c r="BK207" s="234">
        <f>SUM(BK208:BK239)</f>
        <v>0</v>
      </c>
    </row>
    <row r="208" s="2" customFormat="1" ht="16.5" customHeight="1">
      <c r="A208" s="39"/>
      <c r="B208" s="40"/>
      <c r="C208" s="237" t="s">
        <v>544</v>
      </c>
      <c r="D208" s="237" t="s">
        <v>149</v>
      </c>
      <c r="E208" s="238" t="s">
        <v>1647</v>
      </c>
      <c r="F208" s="239" t="s">
        <v>1648</v>
      </c>
      <c r="G208" s="240" t="s">
        <v>197</v>
      </c>
      <c r="H208" s="241">
        <v>65</v>
      </c>
      <c r="I208" s="242"/>
      <c r="J208" s="243">
        <f>ROUND(I208*H208,2)</f>
        <v>0</v>
      </c>
      <c r="K208" s="244"/>
      <c r="L208" s="45"/>
      <c r="M208" s="245" t="s">
        <v>1</v>
      </c>
      <c r="N208" s="246" t="s">
        <v>43</v>
      </c>
      <c r="O208" s="92"/>
      <c r="P208" s="247">
        <f>O208*H208</f>
        <v>0</v>
      </c>
      <c r="Q208" s="247">
        <v>0</v>
      </c>
      <c r="R208" s="247">
        <f>Q208*H208</f>
        <v>0</v>
      </c>
      <c r="S208" s="247">
        <v>0</v>
      </c>
      <c r="T208" s="24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9" t="s">
        <v>153</v>
      </c>
      <c r="AT208" s="249" t="s">
        <v>149</v>
      </c>
      <c r="AU208" s="249" t="s">
        <v>86</v>
      </c>
      <c r="AY208" s="18" t="s">
        <v>146</v>
      </c>
      <c r="BE208" s="250">
        <f>IF(N208="základní",J208,0)</f>
        <v>0</v>
      </c>
      <c r="BF208" s="250">
        <f>IF(N208="snížená",J208,0)</f>
        <v>0</v>
      </c>
      <c r="BG208" s="250">
        <f>IF(N208="zákl. přenesená",J208,0)</f>
        <v>0</v>
      </c>
      <c r="BH208" s="250">
        <f>IF(N208="sníž. přenesená",J208,0)</f>
        <v>0</v>
      </c>
      <c r="BI208" s="250">
        <f>IF(N208="nulová",J208,0)</f>
        <v>0</v>
      </c>
      <c r="BJ208" s="18" t="s">
        <v>86</v>
      </c>
      <c r="BK208" s="250">
        <f>ROUND(I208*H208,2)</f>
        <v>0</v>
      </c>
      <c r="BL208" s="18" t="s">
        <v>153</v>
      </c>
      <c r="BM208" s="249" t="s">
        <v>1649</v>
      </c>
    </row>
    <row r="209" s="2" customFormat="1" ht="16.5" customHeight="1">
      <c r="A209" s="39"/>
      <c r="B209" s="40"/>
      <c r="C209" s="237" t="s">
        <v>548</v>
      </c>
      <c r="D209" s="237" t="s">
        <v>149</v>
      </c>
      <c r="E209" s="238" t="s">
        <v>1650</v>
      </c>
      <c r="F209" s="239" t="s">
        <v>1651</v>
      </c>
      <c r="G209" s="240" t="s">
        <v>197</v>
      </c>
      <c r="H209" s="241">
        <v>65</v>
      </c>
      <c r="I209" s="242"/>
      <c r="J209" s="243">
        <f>ROUND(I209*H209,2)</f>
        <v>0</v>
      </c>
      <c r="K209" s="244"/>
      <c r="L209" s="45"/>
      <c r="M209" s="245" t="s">
        <v>1</v>
      </c>
      <c r="N209" s="246" t="s">
        <v>43</v>
      </c>
      <c r="O209" s="92"/>
      <c r="P209" s="247">
        <f>O209*H209</f>
        <v>0</v>
      </c>
      <c r="Q209" s="247">
        <v>0</v>
      </c>
      <c r="R209" s="247">
        <f>Q209*H209</f>
        <v>0</v>
      </c>
      <c r="S209" s="247">
        <v>0</v>
      </c>
      <c r="T209" s="24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9" t="s">
        <v>153</v>
      </c>
      <c r="AT209" s="249" t="s">
        <v>149</v>
      </c>
      <c r="AU209" s="249" t="s">
        <v>86</v>
      </c>
      <c r="AY209" s="18" t="s">
        <v>146</v>
      </c>
      <c r="BE209" s="250">
        <f>IF(N209="základní",J209,0)</f>
        <v>0</v>
      </c>
      <c r="BF209" s="250">
        <f>IF(N209="snížená",J209,0)</f>
        <v>0</v>
      </c>
      <c r="BG209" s="250">
        <f>IF(N209="zákl. přenesená",J209,0)</f>
        <v>0</v>
      </c>
      <c r="BH209" s="250">
        <f>IF(N209="sníž. přenesená",J209,0)</f>
        <v>0</v>
      </c>
      <c r="BI209" s="250">
        <f>IF(N209="nulová",J209,0)</f>
        <v>0</v>
      </c>
      <c r="BJ209" s="18" t="s">
        <v>86</v>
      </c>
      <c r="BK209" s="250">
        <f>ROUND(I209*H209,2)</f>
        <v>0</v>
      </c>
      <c r="BL209" s="18" t="s">
        <v>153</v>
      </c>
      <c r="BM209" s="249" t="s">
        <v>1652</v>
      </c>
    </row>
    <row r="210" s="2" customFormat="1" ht="16.5" customHeight="1">
      <c r="A210" s="39"/>
      <c r="B210" s="40"/>
      <c r="C210" s="237" t="s">
        <v>553</v>
      </c>
      <c r="D210" s="237" t="s">
        <v>149</v>
      </c>
      <c r="E210" s="238" t="s">
        <v>1653</v>
      </c>
      <c r="F210" s="239" t="s">
        <v>1654</v>
      </c>
      <c r="G210" s="240" t="s">
        <v>197</v>
      </c>
      <c r="H210" s="241">
        <v>20</v>
      </c>
      <c r="I210" s="242"/>
      <c r="J210" s="243">
        <f>ROUND(I210*H210,2)</f>
        <v>0</v>
      </c>
      <c r="K210" s="244"/>
      <c r="L210" s="45"/>
      <c r="M210" s="245" t="s">
        <v>1</v>
      </c>
      <c r="N210" s="246" t="s">
        <v>43</v>
      </c>
      <c r="O210" s="92"/>
      <c r="P210" s="247">
        <f>O210*H210</f>
        <v>0</v>
      </c>
      <c r="Q210" s="247">
        <v>0</v>
      </c>
      <c r="R210" s="247">
        <f>Q210*H210</f>
        <v>0</v>
      </c>
      <c r="S210" s="247">
        <v>0</v>
      </c>
      <c r="T210" s="24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9" t="s">
        <v>153</v>
      </c>
      <c r="AT210" s="249" t="s">
        <v>149</v>
      </c>
      <c r="AU210" s="249" t="s">
        <v>86</v>
      </c>
      <c r="AY210" s="18" t="s">
        <v>146</v>
      </c>
      <c r="BE210" s="250">
        <f>IF(N210="základní",J210,0)</f>
        <v>0</v>
      </c>
      <c r="BF210" s="250">
        <f>IF(N210="snížená",J210,0)</f>
        <v>0</v>
      </c>
      <c r="BG210" s="250">
        <f>IF(N210="zákl. přenesená",J210,0)</f>
        <v>0</v>
      </c>
      <c r="BH210" s="250">
        <f>IF(N210="sníž. přenesená",J210,0)</f>
        <v>0</v>
      </c>
      <c r="BI210" s="250">
        <f>IF(N210="nulová",J210,0)</f>
        <v>0</v>
      </c>
      <c r="BJ210" s="18" t="s">
        <v>86</v>
      </c>
      <c r="BK210" s="250">
        <f>ROUND(I210*H210,2)</f>
        <v>0</v>
      </c>
      <c r="BL210" s="18" t="s">
        <v>153</v>
      </c>
      <c r="BM210" s="249" t="s">
        <v>1655</v>
      </c>
    </row>
    <row r="211" s="2" customFormat="1" ht="16.5" customHeight="1">
      <c r="A211" s="39"/>
      <c r="B211" s="40"/>
      <c r="C211" s="237" t="s">
        <v>557</v>
      </c>
      <c r="D211" s="237" t="s">
        <v>149</v>
      </c>
      <c r="E211" s="238" t="s">
        <v>1656</v>
      </c>
      <c r="F211" s="239" t="s">
        <v>1657</v>
      </c>
      <c r="G211" s="240" t="s">
        <v>197</v>
      </c>
      <c r="H211" s="241">
        <v>20</v>
      </c>
      <c r="I211" s="242"/>
      <c r="J211" s="243">
        <f>ROUND(I211*H211,2)</f>
        <v>0</v>
      </c>
      <c r="K211" s="244"/>
      <c r="L211" s="45"/>
      <c r="M211" s="245" t="s">
        <v>1</v>
      </c>
      <c r="N211" s="246" t="s">
        <v>43</v>
      </c>
      <c r="O211" s="92"/>
      <c r="P211" s="247">
        <f>O211*H211</f>
        <v>0</v>
      </c>
      <c r="Q211" s="247">
        <v>0</v>
      </c>
      <c r="R211" s="247">
        <f>Q211*H211</f>
        <v>0</v>
      </c>
      <c r="S211" s="247">
        <v>0</v>
      </c>
      <c r="T211" s="24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9" t="s">
        <v>153</v>
      </c>
      <c r="AT211" s="249" t="s">
        <v>149</v>
      </c>
      <c r="AU211" s="249" t="s">
        <v>86</v>
      </c>
      <c r="AY211" s="18" t="s">
        <v>146</v>
      </c>
      <c r="BE211" s="250">
        <f>IF(N211="základní",J211,0)</f>
        <v>0</v>
      </c>
      <c r="BF211" s="250">
        <f>IF(N211="snížená",J211,0)</f>
        <v>0</v>
      </c>
      <c r="BG211" s="250">
        <f>IF(N211="zákl. přenesená",J211,0)</f>
        <v>0</v>
      </c>
      <c r="BH211" s="250">
        <f>IF(N211="sníž. přenesená",J211,0)</f>
        <v>0</v>
      </c>
      <c r="BI211" s="250">
        <f>IF(N211="nulová",J211,0)</f>
        <v>0</v>
      </c>
      <c r="BJ211" s="18" t="s">
        <v>86</v>
      </c>
      <c r="BK211" s="250">
        <f>ROUND(I211*H211,2)</f>
        <v>0</v>
      </c>
      <c r="BL211" s="18" t="s">
        <v>153</v>
      </c>
      <c r="BM211" s="249" t="s">
        <v>1658</v>
      </c>
    </row>
    <row r="212" s="2" customFormat="1" ht="16.5" customHeight="1">
      <c r="A212" s="39"/>
      <c r="B212" s="40"/>
      <c r="C212" s="237" t="s">
        <v>561</v>
      </c>
      <c r="D212" s="237" t="s">
        <v>149</v>
      </c>
      <c r="E212" s="238" t="s">
        <v>1659</v>
      </c>
      <c r="F212" s="239" t="s">
        <v>1660</v>
      </c>
      <c r="G212" s="240" t="s">
        <v>197</v>
      </c>
      <c r="H212" s="241">
        <v>8</v>
      </c>
      <c r="I212" s="242"/>
      <c r="J212" s="243">
        <f>ROUND(I212*H212,2)</f>
        <v>0</v>
      </c>
      <c r="K212" s="244"/>
      <c r="L212" s="45"/>
      <c r="M212" s="245" t="s">
        <v>1</v>
      </c>
      <c r="N212" s="246" t="s">
        <v>43</v>
      </c>
      <c r="O212" s="92"/>
      <c r="P212" s="247">
        <f>O212*H212</f>
        <v>0</v>
      </c>
      <c r="Q212" s="247">
        <v>0</v>
      </c>
      <c r="R212" s="247">
        <f>Q212*H212</f>
        <v>0</v>
      </c>
      <c r="S212" s="247">
        <v>0</v>
      </c>
      <c r="T212" s="24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9" t="s">
        <v>153</v>
      </c>
      <c r="AT212" s="249" t="s">
        <v>149</v>
      </c>
      <c r="AU212" s="249" t="s">
        <v>86</v>
      </c>
      <c r="AY212" s="18" t="s">
        <v>146</v>
      </c>
      <c r="BE212" s="250">
        <f>IF(N212="základní",J212,0)</f>
        <v>0</v>
      </c>
      <c r="BF212" s="250">
        <f>IF(N212="snížená",J212,0)</f>
        <v>0</v>
      </c>
      <c r="BG212" s="250">
        <f>IF(N212="zákl. přenesená",J212,0)</f>
        <v>0</v>
      </c>
      <c r="BH212" s="250">
        <f>IF(N212="sníž. přenesená",J212,0)</f>
        <v>0</v>
      </c>
      <c r="BI212" s="250">
        <f>IF(N212="nulová",J212,0)</f>
        <v>0</v>
      </c>
      <c r="BJ212" s="18" t="s">
        <v>86</v>
      </c>
      <c r="BK212" s="250">
        <f>ROUND(I212*H212,2)</f>
        <v>0</v>
      </c>
      <c r="BL212" s="18" t="s">
        <v>153</v>
      </c>
      <c r="BM212" s="249" t="s">
        <v>1661</v>
      </c>
    </row>
    <row r="213" s="2" customFormat="1" ht="16.5" customHeight="1">
      <c r="A213" s="39"/>
      <c r="B213" s="40"/>
      <c r="C213" s="237" t="s">
        <v>565</v>
      </c>
      <c r="D213" s="237" t="s">
        <v>149</v>
      </c>
      <c r="E213" s="238" t="s">
        <v>1662</v>
      </c>
      <c r="F213" s="239" t="s">
        <v>1663</v>
      </c>
      <c r="G213" s="240" t="s">
        <v>1048</v>
      </c>
      <c r="H213" s="241">
        <v>8</v>
      </c>
      <c r="I213" s="242"/>
      <c r="J213" s="243">
        <f>ROUND(I213*H213,2)</f>
        <v>0</v>
      </c>
      <c r="K213" s="244"/>
      <c r="L213" s="45"/>
      <c r="M213" s="245" t="s">
        <v>1</v>
      </c>
      <c r="N213" s="246" t="s">
        <v>43</v>
      </c>
      <c r="O213" s="92"/>
      <c r="P213" s="247">
        <f>O213*H213</f>
        <v>0</v>
      </c>
      <c r="Q213" s="247">
        <v>0</v>
      </c>
      <c r="R213" s="247">
        <f>Q213*H213</f>
        <v>0</v>
      </c>
      <c r="S213" s="247">
        <v>0</v>
      </c>
      <c r="T213" s="24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9" t="s">
        <v>153</v>
      </c>
      <c r="AT213" s="249" t="s">
        <v>149</v>
      </c>
      <c r="AU213" s="249" t="s">
        <v>86</v>
      </c>
      <c r="AY213" s="18" t="s">
        <v>146</v>
      </c>
      <c r="BE213" s="250">
        <f>IF(N213="základní",J213,0)</f>
        <v>0</v>
      </c>
      <c r="BF213" s="250">
        <f>IF(N213="snížená",J213,0)</f>
        <v>0</v>
      </c>
      <c r="BG213" s="250">
        <f>IF(N213="zákl. přenesená",J213,0)</f>
        <v>0</v>
      </c>
      <c r="BH213" s="250">
        <f>IF(N213="sníž. přenesená",J213,0)</f>
        <v>0</v>
      </c>
      <c r="BI213" s="250">
        <f>IF(N213="nulová",J213,0)</f>
        <v>0</v>
      </c>
      <c r="BJ213" s="18" t="s">
        <v>86</v>
      </c>
      <c r="BK213" s="250">
        <f>ROUND(I213*H213,2)</f>
        <v>0</v>
      </c>
      <c r="BL213" s="18" t="s">
        <v>153</v>
      </c>
      <c r="BM213" s="249" t="s">
        <v>1664</v>
      </c>
    </row>
    <row r="214" s="2" customFormat="1" ht="33" customHeight="1">
      <c r="A214" s="39"/>
      <c r="B214" s="40"/>
      <c r="C214" s="237" t="s">
        <v>569</v>
      </c>
      <c r="D214" s="237" t="s">
        <v>149</v>
      </c>
      <c r="E214" s="238" t="s">
        <v>1665</v>
      </c>
      <c r="F214" s="239" t="s">
        <v>1666</v>
      </c>
      <c r="G214" s="240" t="s">
        <v>1048</v>
      </c>
      <c r="H214" s="241">
        <v>1</v>
      </c>
      <c r="I214" s="242"/>
      <c r="J214" s="243">
        <f>ROUND(I214*H214,2)</f>
        <v>0</v>
      </c>
      <c r="K214" s="244"/>
      <c r="L214" s="45"/>
      <c r="M214" s="245" t="s">
        <v>1</v>
      </c>
      <c r="N214" s="246" t="s">
        <v>43</v>
      </c>
      <c r="O214" s="92"/>
      <c r="P214" s="247">
        <f>O214*H214</f>
        <v>0</v>
      </c>
      <c r="Q214" s="247">
        <v>0</v>
      </c>
      <c r="R214" s="247">
        <f>Q214*H214</f>
        <v>0</v>
      </c>
      <c r="S214" s="247">
        <v>0</v>
      </c>
      <c r="T214" s="248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9" t="s">
        <v>153</v>
      </c>
      <c r="AT214" s="249" t="s">
        <v>149</v>
      </c>
      <c r="AU214" s="249" t="s">
        <v>86</v>
      </c>
      <c r="AY214" s="18" t="s">
        <v>146</v>
      </c>
      <c r="BE214" s="250">
        <f>IF(N214="základní",J214,0)</f>
        <v>0</v>
      </c>
      <c r="BF214" s="250">
        <f>IF(N214="snížená",J214,0)</f>
        <v>0</v>
      </c>
      <c r="BG214" s="250">
        <f>IF(N214="zákl. přenesená",J214,0)</f>
        <v>0</v>
      </c>
      <c r="BH214" s="250">
        <f>IF(N214="sníž. přenesená",J214,0)</f>
        <v>0</v>
      </c>
      <c r="BI214" s="250">
        <f>IF(N214="nulová",J214,0)</f>
        <v>0</v>
      </c>
      <c r="BJ214" s="18" t="s">
        <v>86</v>
      </c>
      <c r="BK214" s="250">
        <f>ROUND(I214*H214,2)</f>
        <v>0</v>
      </c>
      <c r="BL214" s="18" t="s">
        <v>153</v>
      </c>
      <c r="BM214" s="249" t="s">
        <v>1667</v>
      </c>
    </row>
    <row r="215" s="2" customFormat="1" ht="21.75" customHeight="1">
      <c r="A215" s="39"/>
      <c r="B215" s="40"/>
      <c r="C215" s="237" t="s">
        <v>573</v>
      </c>
      <c r="D215" s="237" t="s">
        <v>149</v>
      </c>
      <c r="E215" s="238" t="s">
        <v>1668</v>
      </c>
      <c r="F215" s="239" t="s">
        <v>1669</v>
      </c>
      <c r="G215" s="240" t="s">
        <v>1048</v>
      </c>
      <c r="H215" s="241">
        <v>1</v>
      </c>
      <c r="I215" s="242"/>
      <c r="J215" s="243">
        <f>ROUND(I215*H215,2)</f>
        <v>0</v>
      </c>
      <c r="K215" s="244"/>
      <c r="L215" s="45"/>
      <c r="M215" s="245" t="s">
        <v>1</v>
      </c>
      <c r="N215" s="246" t="s">
        <v>43</v>
      </c>
      <c r="O215" s="92"/>
      <c r="P215" s="247">
        <f>O215*H215</f>
        <v>0</v>
      </c>
      <c r="Q215" s="247">
        <v>0</v>
      </c>
      <c r="R215" s="247">
        <f>Q215*H215</f>
        <v>0</v>
      </c>
      <c r="S215" s="247">
        <v>0</v>
      </c>
      <c r="T215" s="24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9" t="s">
        <v>153</v>
      </c>
      <c r="AT215" s="249" t="s">
        <v>149</v>
      </c>
      <c r="AU215" s="249" t="s">
        <v>86</v>
      </c>
      <c r="AY215" s="18" t="s">
        <v>146</v>
      </c>
      <c r="BE215" s="250">
        <f>IF(N215="základní",J215,0)</f>
        <v>0</v>
      </c>
      <c r="BF215" s="250">
        <f>IF(N215="snížená",J215,0)</f>
        <v>0</v>
      </c>
      <c r="BG215" s="250">
        <f>IF(N215="zákl. přenesená",J215,0)</f>
        <v>0</v>
      </c>
      <c r="BH215" s="250">
        <f>IF(N215="sníž. přenesená",J215,0)</f>
        <v>0</v>
      </c>
      <c r="BI215" s="250">
        <f>IF(N215="nulová",J215,0)</f>
        <v>0</v>
      </c>
      <c r="BJ215" s="18" t="s">
        <v>86</v>
      </c>
      <c r="BK215" s="250">
        <f>ROUND(I215*H215,2)</f>
        <v>0</v>
      </c>
      <c r="BL215" s="18" t="s">
        <v>153</v>
      </c>
      <c r="BM215" s="249" t="s">
        <v>1670</v>
      </c>
    </row>
    <row r="216" s="2" customFormat="1" ht="16.5" customHeight="1">
      <c r="A216" s="39"/>
      <c r="B216" s="40"/>
      <c r="C216" s="237" t="s">
        <v>1331</v>
      </c>
      <c r="D216" s="237" t="s">
        <v>149</v>
      </c>
      <c r="E216" s="238" t="s">
        <v>1671</v>
      </c>
      <c r="F216" s="239" t="s">
        <v>1672</v>
      </c>
      <c r="G216" s="240" t="s">
        <v>197</v>
      </c>
      <c r="H216" s="241">
        <v>90</v>
      </c>
      <c r="I216" s="242"/>
      <c r="J216" s="243">
        <f>ROUND(I216*H216,2)</f>
        <v>0</v>
      </c>
      <c r="K216" s="244"/>
      <c r="L216" s="45"/>
      <c r="M216" s="245" t="s">
        <v>1</v>
      </c>
      <c r="N216" s="246" t="s">
        <v>43</v>
      </c>
      <c r="O216" s="92"/>
      <c r="P216" s="247">
        <f>O216*H216</f>
        <v>0</v>
      </c>
      <c r="Q216" s="247">
        <v>0</v>
      </c>
      <c r="R216" s="247">
        <f>Q216*H216</f>
        <v>0</v>
      </c>
      <c r="S216" s="247">
        <v>0</v>
      </c>
      <c r="T216" s="24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9" t="s">
        <v>153</v>
      </c>
      <c r="AT216" s="249" t="s">
        <v>149</v>
      </c>
      <c r="AU216" s="249" t="s">
        <v>86</v>
      </c>
      <c r="AY216" s="18" t="s">
        <v>146</v>
      </c>
      <c r="BE216" s="250">
        <f>IF(N216="základní",J216,0)</f>
        <v>0</v>
      </c>
      <c r="BF216" s="250">
        <f>IF(N216="snížená",J216,0)</f>
        <v>0</v>
      </c>
      <c r="BG216" s="250">
        <f>IF(N216="zákl. přenesená",J216,0)</f>
        <v>0</v>
      </c>
      <c r="BH216" s="250">
        <f>IF(N216="sníž. přenesená",J216,0)</f>
        <v>0</v>
      </c>
      <c r="BI216" s="250">
        <f>IF(N216="nulová",J216,0)</f>
        <v>0</v>
      </c>
      <c r="BJ216" s="18" t="s">
        <v>86</v>
      </c>
      <c r="BK216" s="250">
        <f>ROUND(I216*H216,2)</f>
        <v>0</v>
      </c>
      <c r="BL216" s="18" t="s">
        <v>153</v>
      </c>
      <c r="BM216" s="249" t="s">
        <v>1673</v>
      </c>
    </row>
    <row r="217" s="2" customFormat="1" ht="21.75" customHeight="1">
      <c r="A217" s="39"/>
      <c r="B217" s="40"/>
      <c r="C217" s="237" t="s">
        <v>1335</v>
      </c>
      <c r="D217" s="237" t="s">
        <v>149</v>
      </c>
      <c r="E217" s="238" t="s">
        <v>1674</v>
      </c>
      <c r="F217" s="239" t="s">
        <v>1675</v>
      </c>
      <c r="G217" s="240" t="s">
        <v>197</v>
      </c>
      <c r="H217" s="241">
        <v>90</v>
      </c>
      <c r="I217" s="242"/>
      <c r="J217" s="243">
        <f>ROUND(I217*H217,2)</f>
        <v>0</v>
      </c>
      <c r="K217" s="244"/>
      <c r="L217" s="45"/>
      <c r="M217" s="245" t="s">
        <v>1</v>
      </c>
      <c r="N217" s="246" t="s">
        <v>43</v>
      </c>
      <c r="O217" s="92"/>
      <c r="P217" s="247">
        <f>O217*H217</f>
        <v>0</v>
      </c>
      <c r="Q217" s="247">
        <v>0</v>
      </c>
      <c r="R217" s="247">
        <f>Q217*H217</f>
        <v>0</v>
      </c>
      <c r="S217" s="247">
        <v>0</v>
      </c>
      <c r="T217" s="24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9" t="s">
        <v>153</v>
      </c>
      <c r="AT217" s="249" t="s">
        <v>149</v>
      </c>
      <c r="AU217" s="249" t="s">
        <v>86</v>
      </c>
      <c r="AY217" s="18" t="s">
        <v>146</v>
      </c>
      <c r="BE217" s="250">
        <f>IF(N217="základní",J217,0)</f>
        <v>0</v>
      </c>
      <c r="BF217" s="250">
        <f>IF(N217="snížená",J217,0)</f>
        <v>0</v>
      </c>
      <c r="BG217" s="250">
        <f>IF(N217="zákl. přenesená",J217,0)</f>
        <v>0</v>
      </c>
      <c r="BH217" s="250">
        <f>IF(N217="sníž. přenesená",J217,0)</f>
        <v>0</v>
      </c>
      <c r="BI217" s="250">
        <f>IF(N217="nulová",J217,0)</f>
        <v>0</v>
      </c>
      <c r="BJ217" s="18" t="s">
        <v>86</v>
      </c>
      <c r="BK217" s="250">
        <f>ROUND(I217*H217,2)</f>
        <v>0</v>
      </c>
      <c r="BL217" s="18" t="s">
        <v>153</v>
      </c>
      <c r="BM217" s="249" t="s">
        <v>1676</v>
      </c>
    </row>
    <row r="218" s="2" customFormat="1" ht="16.5" customHeight="1">
      <c r="A218" s="39"/>
      <c r="B218" s="40"/>
      <c r="C218" s="237" t="s">
        <v>1338</v>
      </c>
      <c r="D218" s="237" t="s">
        <v>149</v>
      </c>
      <c r="E218" s="238" t="s">
        <v>1677</v>
      </c>
      <c r="F218" s="239" t="s">
        <v>1678</v>
      </c>
      <c r="G218" s="240" t="s">
        <v>1048</v>
      </c>
      <c r="H218" s="241">
        <v>40</v>
      </c>
      <c r="I218" s="242"/>
      <c r="J218" s="243">
        <f>ROUND(I218*H218,2)</f>
        <v>0</v>
      </c>
      <c r="K218" s="244"/>
      <c r="L218" s="45"/>
      <c r="M218" s="245" t="s">
        <v>1</v>
      </c>
      <c r="N218" s="246" t="s">
        <v>43</v>
      </c>
      <c r="O218" s="92"/>
      <c r="P218" s="247">
        <f>O218*H218</f>
        <v>0</v>
      </c>
      <c r="Q218" s="247">
        <v>0</v>
      </c>
      <c r="R218" s="247">
        <f>Q218*H218</f>
        <v>0</v>
      </c>
      <c r="S218" s="247">
        <v>0</v>
      </c>
      <c r="T218" s="248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9" t="s">
        <v>153</v>
      </c>
      <c r="AT218" s="249" t="s">
        <v>149</v>
      </c>
      <c r="AU218" s="249" t="s">
        <v>86</v>
      </c>
      <c r="AY218" s="18" t="s">
        <v>146</v>
      </c>
      <c r="BE218" s="250">
        <f>IF(N218="základní",J218,0)</f>
        <v>0</v>
      </c>
      <c r="BF218" s="250">
        <f>IF(N218="snížená",J218,0)</f>
        <v>0</v>
      </c>
      <c r="BG218" s="250">
        <f>IF(N218="zákl. přenesená",J218,0)</f>
        <v>0</v>
      </c>
      <c r="BH218" s="250">
        <f>IF(N218="sníž. přenesená",J218,0)</f>
        <v>0</v>
      </c>
      <c r="BI218" s="250">
        <f>IF(N218="nulová",J218,0)</f>
        <v>0</v>
      </c>
      <c r="BJ218" s="18" t="s">
        <v>86</v>
      </c>
      <c r="BK218" s="250">
        <f>ROUND(I218*H218,2)</f>
        <v>0</v>
      </c>
      <c r="BL218" s="18" t="s">
        <v>153</v>
      </c>
      <c r="BM218" s="249" t="s">
        <v>1679</v>
      </c>
    </row>
    <row r="219" s="2" customFormat="1" ht="16.5" customHeight="1">
      <c r="A219" s="39"/>
      <c r="B219" s="40"/>
      <c r="C219" s="237" t="s">
        <v>1343</v>
      </c>
      <c r="D219" s="237" t="s">
        <v>149</v>
      </c>
      <c r="E219" s="238" t="s">
        <v>1680</v>
      </c>
      <c r="F219" s="239" t="s">
        <v>1681</v>
      </c>
      <c r="G219" s="240" t="s">
        <v>1048</v>
      </c>
      <c r="H219" s="241">
        <v>40</v>
      </c>
      <c r="I219" s="242"/>
      <c r="J219" s="243">
        <f>ROUND(I219*H219,2)</f>
        <v>0</v>
      </c>
      <c r="K219" s="244"/>
      <c r="L219" s="45"/>
      <c r="M219" s="245" t="s">
        <v>1</v>
      </c>
      <c r="N219" s="246" t="s">
        <v>43</v>
      </c>
      <c r="O219" s="92"/>
      <c r="P219" s="247">
        <f>O219*H219</f>
        <v>0</v>
      </c>
      <c r="Q219" s="247">
        <v>0</v>
      </c>
      <c r="R219" s="247">
        <f>Q219*H219</f>
        <v>0</v>
      </c>
      <c r="S219" s="247">
        <v>0</v>
      </c>
      <c r="T219" s="24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9" t="s">
        <v>153</v>
      </c>
      <c r="AT219" s="249" t="s">
        <v>149</v>
      </c>
      <c r="AU219" s="249" t="s">
        <v>86</v>
      </c>
      <c r="AY219" s="18" t="s">
        <v>146</v>
      </c>
      <c r="BE219" s="250">
        <f>IF(N219="základní",J219,0)</f>
        <v>0</v>
      </c>
      <c r="BF219" s="250">
        <f>IF(N219="snížená",J219,0)</f>
        <v>0</v>
      </c>
      <c r="BG219" s="250">
        <f>IF(N219="zákl. přenesená",J219,0)</f>
        <v>0</v>
      </c>
      <c r="BH219" s="250">
        <f>IF(N219="sníž. přenesená",J219,0)</f>
        <v>0</v>
      </c>
      <c r="BI219" s="250">
        <f>IF(N219="nulová",J219,0)</f>
        <v>0</v>
      </c>
      <c r="BJ219" s="18" t="s">
        <v>86</v>
      </c>
      <c r="BK219" s="250">
        <f>ROUND(I219*H219,2)</f>
        <v>0</v>
      </c>
      <c r="BL219" s="18" t="s">
        <v>153</v>
      </c>
      <c r="BM219" s="249" t="s">
        <v>1682</v>
      </c>
    </row>
    <row r="220" s="2" customFormat="1" ht="16.5" customHeight="1">
      <c r="A220" s="39"/>
      <c r="B220" s="40"/>
      <c r="C220" s="237" t="s">
        <v>1345</v>
      </c>
      <c r="D220" s="237" t="s">
        <v>149</v>
      </c>
      <c r="E220" s="238" t="s">
        <v>1683</v>
      </c>
      <c r="F220" s="239" t="s">
        <v>1684</v>
      </c>
      <c r="G220" s="240" t="s">
        <v>1048</v>
      </c>
      <c r="H220" s="241">
        <v>30</v>
      </c>
      <c r="I220" s="242"/>
      <c r="J220" s="243">
        <f>ROUND(I220*H220,2)</f>
        <v>0</v>
      </c>
      <c r="K220" s="244"/>
      <c r="L220" s="45"/>
      <c r="M220" s="245" t="s">
        <v>1</v>
      </c>
      <c r="N220" s="246" t="s">
        <v>43</v>
      </c>
      <c r="O220" s="92"/>
      <c r="P220" s="247">
        <f>O220*H220</f>
        <v>0</v>
      </c>
      <c r="Q220" s="247">
        <v>0</v>
      </c>
      <c r="R220" s="247">
        <f>Q220*H220</f>
        <v>0</v>
      </c>
      <c r="S220" s="247">
        <v>0</v>
      </c>
      <c r="T220" s="24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9" t="s">
        <v>153</v>
      </c>
      <c r="AT220" s="249" t="s">
        <v>149</v>
      </c>
      <c r="AU220" s="249" t="s">
        <v>86</v>
      </c>
      <c r="AY220" s="18" t="s">
        <v>146</v>
      </c>
      <c r="BE220" s="250">
        <f>IF(N220="základní",J220,0)</f>
        <v>0</v>
      </c>
      <c r="BF220" s="250">
        <f>IF(N220="snížená",J220,0)</f>
        <v>0</v>
      </c>
      <c r="BG220" s="250">
        <f>IF(N220="zákl. přenesená",J220,0)</f>
        <v>0</v>
      </c>
      <c r="BH220" s="250">
        <f>IF(N220="sníž. přenesená",J220,0)</f>
        <v>0</v>
      </c>
      <c r="BI220" s="250">
        <f>IF(N220="nulová",J220,0)</f>
        <v>0</v>
      </c>
      <c r="BJ220" s="18" t="s">
        <v>86</v>
      </c>
      <c r="BK220" s="250">
        <f>ROUND(I220*H220,2)</f>
        <v>0</v>
      </c>
      <c r="BL220" s="18" t="s">
        <v>153</v>
      </c>
      <c r="BM220" s="249" t="s">
        <v>1685</v>
      </c>
    </row>
    <row r="221" s="2" customFormat="1" ht="16.5" customHeight="1">
      <c r="A221" s="39"/>
      <c r="B221" s="40"/>
      <c r="C221" s="237" t="s">
        <v>1347</v>
      </c>
      <c r="D221" s="237" t="s">
        <v>149</v>
      </c>
      <c r="E221" s="238" t="s">
        <v>1686</v>
      </c>
      <c r="F221" s="239" t="s">
        <v>1687</v>
      </c>
      <c r="G221" s="240" t="s">
        <v>1048</v>
      </c>
      <c r="H221" s="241">
        <v>2</v>
      </c>
      <c r="I221" s="242"/>
      <c r="J221" s="243">
        <f>ROUND(I221*H221,2)</f>
        <v>0</v>
      </c>
      <c r="K221" s="244"/>
      <c r="L221" s="45"/>
      <c r="M221" s="245" t="s">
        <v>1</v>
      </c>
      <c r="N221" s="246" t="s">
        <v>43</v>
      </c>
      <c r="O221" s="92"/>
      <c r="P221" s="247">
        <f>O221*H221</f>
        <v>0</v>
      </c>
      <c r="Q221" s="247">
        <v>0</v>
      </c>
      <c r="R221" s="247">
        <f>Q221*H221</f>
        <v>0</v>
      </c>
      <c r="S221" s="247">
        <v>0</v>
      </c>
      <c r="T221" s="24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9" t="s">
        <v>153</v>
      </c>
      <c r="AT221" s="249" t="s">
        <v>149</v>
      </c>
      <c r="AU221" s="249" t="s">
        <v>86</v>
      </c>
      <c r="AY221" s="18" t="s">
        <v>146</v>
      </c>
      <c r="BE221" s="250">
        <f>IF(N221="základní",J221,0)</f>
        <v>0</v>
      </c>
      <c r="BF221" s="250">
        <f>IF(N221="snížená",J221,0)</f>
        <v>0</v>
      </c>
      <c r="BG221" s="250">
        <f>IF(N221="zákl. přenesená",J221,0)</f>
        <v>0</v>
      </c>
      <c r="BH221" s="250">
        <f>IF(N221="sníž. přenesená",J221,0)</f>
        <v>0</v>
      </c>
      <c r="BI221" s="250">
        <f>IF(N221="nulová",J221,0)</f>
        <v>0</v>
      </c>
      <c r="BJ221" s="18" t="s">
        <v>86</v>
      </c>
      <c r="BK221" s="250">
        <f>ROUND(I221*H221,2)</f>
        <v>0</v>
      </c>
      <c r="BL221" s="18" t="s">
        <v>153</v>
      </c>
      <c r="BM221" s="249" t="s">
        <v>1688</v>
      </c>
    </row>
    <row r="222" s="2" customFormat="1" ht="16.5" customHeight="1">
      <c r="A222" s="39"/>
      <c r="B222" s="40"/>
      <c r="C222" s="237" t="s">
        <v>1349</v>
      </c>
      <c r="D222" s="237" t="s">
        <v>149</v>
      </c>
      <c r="E222" s="238" t="s">
        <v>1689</v>
      </c>
      <c r="F222" s="239" t="s">
        <v>1690</v>
      </c>
      <c r="G222" s="240" t="s">
        <v>1048</v>
      </c>
      <c r="H222" s="241">
        <v>2</v>
      </c>
      <c r="I222" s="242"/>
      <c r="J222" s="243">
        <f>ROUND(I222*H222,2)</f>
        <v>0</v>
      </c>
      <c r="K222" s="244"/>
      <c r="L222" s="45"/>
      <c r="M222" s="245" t="s">
        <v>1</v>
      </c>
      <c r="N222" s="246" t="s">
        <v>43</v>
      </c>
      <c r="O222" s="92"/>
      <c r="P222" s="247">
        <f>O222*H222</f>
        <v>0</v>
      </c>
      <c r="Q222" s="247">
        <v>0</v>
      </c>
      <c r="R222" s="247">
        <f>Q222*H222</f>
        <v>0</v>
      </c>
      <c r="S222" s="247">
        <v>0</v>
      </c>
      <c r="T222" s="24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9" t="s">
        <v>153</v>
      </c>
      <c r="AT222" s="249" t="s">
        <v>149</v>
      </c>
      <c r="AU222" s="249" t="s">
        <v>86</v>
      </c>
      <c r="AY222" s="18" t="s">
        <v>146</v>
      </c>
      <c r="BE222" s="250">
        <f>IF(N222="základní",J222,0)</f>
        <v>0</v>
      </c>
      <c r="BF222" s="250">
        <f>IF(N222="snížená",J222,0)</f>
        <v>0</v>
      </c>
      <c r="BG222" s="250">
        <f>IF(N222="zákl. přenesená",J222,0)</f>
        <v>0</v>
      </c>
      <c r="BH222" s="250">
        <f>IF(N222="sníž. přenesená",J222,0)</f>
        <v>0</v>
      </c>
      <c r="BI222" s="250">
        <f>IF(N222="nulová",J222,0)</f>
        <v>0</v>
      </c>
      <c r="BJ222" s="18" t="s">
        <v>86</v>
      </c>
      <c r="BK222" s="250">
        <f>ROUND(I222*H222,2)</f>
        <v>0</v>
      </c>
      <c r="BL222" s="18" t="s">
        <v>153</v>
      </c>
      <c r="BM222" s="249" t="s">
        <v>1691</v>
      </c>
    </row>
    <row r="223" s="2" customFormat="1" ht="16.5" customHeight="1">
      <c r="A223" s="39"/>
      <c r="B223" s="40"/>
      <c r="C223" s="237" t="s">
        <v>1353</v>
      </c>
      <c r="D223" s="237" t="s">
        <v>149</v>
      </c>
      <c r="E223" s="238" t="s">
        <v>1692</v>
      </c>
      <c r="F223" s="239" t="s">
        <v>1693</v>
      </c>
      <c r="G223" s="240" t="s">
        <v>1048</v>
      </c>
      <c r="H223" s="241">
        <v>2</v>
      </c>
      <c r="I223" s="242"/>
      <c r="J223" s="243">
        <f>ROUND(I223*H223,2)</f>
        <v>0</v>
      </c>
      <c r="K223" s="244"/>
      <c r="L223" s="45"/>
      <c r="M223" s="245" t="s">
        <v>1</v>
      </c>
      <c r="N223" s="246" t="s">
        <v>43</v>
      </c>
      <c r="O223" s="92"/>
      <c r="P223" s="247">
        <f>O223*H223</f>
        <v>0</v>
      </c>
      <c r="Q223" s="247">
        <v>0</v>
      </c>
      <c r="R223" s="247">
        <f>Q223*H223</f>
        <v>0</v>
      </c>
      <c r="S223" s="247">
        <v>0</v>
      </c>
      <c r="T223" s="24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9" t="s">
        <v>153</v>
      </c>
      <c r="AT223" s="249" t="s">
        <v>149</v>
      </c>
      <c r="AU223" s="249" t="s">
        <v>86</v>
      </c>
      <c r="AY223" s="18" t="s">
        <v>146</v>
      </c>
      <c r="BE223" s="250">
        <f>IF(N223="základní",J223,0)</f>
        <v>0</v>
      </c>
      <c r="BF223" s="250">
        <f>IF(N223="snížená",J223,0)</f>
        <v>0</v>
      </c>
      <c r="BG223" s="250">
        <f>IF(N223="zákl. přenesená",J223,0)</f>
        <v>0</v>
      </c>
      <c r="BH223" s="250">
        <f>IF(N223="sníž. přenesená",J223,0)</f>
        <v>0</v>
      </c>
      <c r="BI223" s="250">
        <f>IF(N223="nulová",J223,0)</f>
        <v>0</v>
      </c>
      <c r="BJ223" s="18" t="s">
        <v>86</v>
      </c>
      <c r="BK223" s="250">
        <f>ROUND(I223*H223,2)</f>
        <v>0</v>
      </c>
      <c r="BL223" s="18" t="s">
        <v>153</v>
      </c>
      <c r="BM223" s="249" t="s">
        <v>1694</v>
      </c>
    </row>
    <row r="224" s="2" customFormat="1" ht="16.5" customHeight="1">
      <c r="A224" s="39"/>
      <c r="B224" s="40"/>
      <c r="C224" s="237" t="s">
        <v>1355</v>
      </c>
      <c r="D224" s="237" t="s">
        <v>149</v>
      </c>
      <c r="E224" s="238" t="s">
        <v>1695</v>
      </c>
      <c r="F224" s="239" t="s">
        <v>1696</v>
      </c>
      <c r="G224" s="240" t="s">
        <v>1048</v>
      </c>
      <c r="H224" s="241">
        <v>2</v>
      </c>
      <c r="I224" s="242"/>
      <c r="J224" s="243">
        <f>ROUND(I224*H224,2)</f>
        <v>0</v>
      </c>
      <c r="K224" s="244"/>
      <c r="L224" s="45"/>
      <c r="M224" s="245" t="s">
        <v>1</v>
      </c>
      <c r="N224" s="246" t="s">
        <v>43</v>
      </c>
      <c r="O224" s="92"/>
      <c r="P224" s="247">
        <f>O224*H224</f>
        <v>0</v>
      </c>
      <c r="Q224" s="247">
        <v>0</v>
      </c>
      <c r="R224" s="247">
        <f>Q224*H224</f>
        <v>0</v>
      </c>
      <c r="S224" s="247">
        <v>0</v>
      </c>
      <c r="T224" s="24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9" t="s">
        <v>153</v>
      </c>
      <c r="AT224" s="249" t="s">
        <v>149</v>
      </c>
      <c r="AU224" s="249" t="s">
        <v>86</v>
      </c>
      <c r="AY224" s="18" t="s">
        <v>146</v>
      </c>
      <c r="BE224" s="250">
        <f>IF(N224="základní",J224,0)</f>
        <v>0</v>
      </c>
      <c r="BF224" s="250">
        <f>IF(N224="snížená",J224,0)</f>
        <v>0</v>
      </c>
      <c r="BG224" s="250">
        <f>IF(N224="zákl. přenesená",J224,0)</f>
        <v>0</v>
      </c>
      <c r="BH224" s="250">
        <f>IF(N224="sníž. přenesená",J224,0)</f>
        <v>0</v>
      </c>
      <c r="BI224" s="250">
        <f>IF(N224="nulová",J224,0)</f>
        <v>0</v>
      </c>
      <c r="BJ224" s="18" t="s">
        <v>86</v>
      </c>
      <c r="BK224" s="250">
        <f>ROUND(I224*H224,2)</f>
        <v>0</v>
      </c>
      <c r="BL224" s="18" t="s">
        <v>153</v>
      </c>
      <c r="BM224" s="249" t="s">
        <v>1697</v>
      </c>
    </row>
    <row r="225" s="2" customFormat="1" ht="21.75" customHeight="1">
      <c r="A225" s="39"/>
      <c r="B225" s="40"/>
      <c r="C225" s="237" t="s">
        <v>1359</v>
      </c>
      <c r="D225" s="237" t="s">
        <v>149</v>
      </c>
      <c r="E225" s="238" t="s">
        <v>1698</v>
      </c>
      <c r="F225" s="239" t="s">
        <v>1699</v>
      </c>
      <c r="G225" s="240" t="s">
        <v>1048</v>
      </c>
      <c r="H225" s="241">
        <v>2</v>
      </c>
      <c r="I225" s="242"/>
      <c r="J225" s="243">
        <f>ROUND(I225*H225,2)</f>
        <v>0</v>
      </c>
      <c r="K225" s="244"/>
      <c r="L225" s="45"/>
      <c r="M225" s="245" t="s">
        <v>1</v>
      </c>
      <c r="N225" s="246" t="s">
        <v>43</v>
      </c>
      <c r="O225" s="92"/>
      <c r="P225" s="247">
        <f>O225*H225</f>
        <v>0</v>
      </c>
      <c r="Q225" s="247">
        <v>0</v>
      </c>
      <c r="R225" s="247">
        <f>Q225*H225</f>
        <v>0</v>
      </c>
      <c r="S225" s="247">
        <v>0</v>
      </c>
      <c r="T225" s="24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9" t="s">
        <v>153</v>
      </c>
      <c r="AT225" s="249" t="s">
        <v>149</v>
      </c>
      <c r="AU225" s="249" t="s">
        <v>86</v>
      </c>
      <c r="AY225" s="18" t="s">
        <v>146</v>
      </c>
      <c r="BE225" s="250">
        <f>IF(N225="základní",J225,0)</f>
        <v>0</v>
      </c>
      <c r="BF225" s="250">
        <f>IF(N225="snížená",J225,0)</f>
        <v>0</v>
      </c>
      <c r="BG225" s="250">
        <f>IF(N225="zákl. přenesená",J225,0)</f>
        <v>0</v>
      </c>
      <c r="BH225" s="250">
        <f>IF(N225="sníž. přenesená",J225,0)</f>
        <v>0</v>
      </c>
      <c r="BI225" s="250">
        <f>IF(N225="nulová",J225,0)</f>
        <v>0</v>
      </c>
      <c r="BJ225" s="18" t="s">
        <v>86</v>
      </c>
      <c r="BK225" s="250">
        <f>ROUND(I225*H225,2)</f>
        <v>0</v>
      </c>
      <c r="BL225" s="18" t="s">
        <v>153</v>
      </c>
      <c r="BM225" s="249" t="s">
        <v>1700</v>
      </c>
    </row>
    <row r="226" s="2" customFormat="1" ht="16.5" customHeight="1">
      <c r="A226" s="39"/>
      <c r="B226" s="40"/>
      <c r="C226" s="237" t="s">
        <v>1364</v>
      </c>
      <c r="D226" s="237" t="s">
        <v>149</v>
      </c>
      <c r="E226" s="238" t="s">
        <v>1701</v>
      </c>
      <c r="F226" s="239" t="s">
        <v>1702</v>
      </c>
      <c r="G226" s="240" t="s">
        <v>1048</v>
      </c>
      <c r="H226" s="241">
        <v>6</v>
      </c>
      <c r="I226" s="242"/>
      <c r="J226" s="243">
        <f>ROUND(I226*H226,2)</f>
        <v>0</v>
      </c>
      <c r="K226" s="244"/>
      <c r="L226" s="45"/>
      <c r="M226" s="245" t="s">
        <v>1</v>
      </c>
      <c r="N226" s="246" t="s">
        <v>43</v>
      </c>
      <c r="O226" s="92"/>
      <c r="P226" s="247">
        <f>O226*H226</f>
        <v>0</v>
      </c>
      <c r="Q226" s="247">
        <v>0</v>
      </c>
      <c r="R226" s="247">
        <f>Q226*H226</f>
        <v>0</v>
      </c>
      <c r="S226" s="247">
        <v>0</v>
      </c>
      <c r="T226" s="24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9" t="s">
        <v>153</v>
      </c>
      <c r="AT226" s="249" t="s">
        <v>149</v>
      </c>
      <c r="AU226" s="249" t="s">
        <v>86</v>
      </c>
      <c r="AY226" s="18" t="s">
        <v>146</v>
      </c>
      <c r="BE226" s="250">
        <f>IF(N226="základní",J226,0)</f>
        <v>0</v>
      </c>
      <c r="BF226" s="250">
        <f>IF(N226="snížená",J226,0)</f>
        <v>0</v>
      </c>
      <c r="BG226" s="250">
        <f>IF(N226="zákl. přenesená",J226,0)</f>
        <v>0</v>
      </c>
      <c r="BH226" s="250">
        <f>IF(N226="sníž. přenesená",J226,0)</f>
        <v>0</v>
      </c>
      <c r="BI226" s="250">
        <f>IF(N226="nulová",J226,0)</f>
        <v>0</v>
      </c>
      <c r="BJ226" s="18" t="s">
        <v>86</v>
      </c>
      <c r="BK226" s="250">
        <f>ROUND(I226*H226,2)</f>
        <v>0</v>
      </c>
      <c r="BL226" s="18" t="s">
        <v>153</v>
      </c>
      <c r="BM226" s="249" t="s">
        <v>1703</v>
      </c>
    </row>
    <row r="227" s="2" customFormat="1" ht="16.5" customHeight="1">
      <c r="A227" s="39"/>
      <c r="B227" s="40"/>
      <c r="C227" s="237" t="s">
        <v>1368</v>
      </c>
      <c r="D227" s="237" t="s">
        <v>149</v>
      </c>
      <c r="E227" s="238" t="s">
        <v>1704</v>
      </c>
      <c r="F227" s="239" t="s">
        <v>1705</v>
      </c>
      <c r="G227" s="240" t="s">
        <v>1048</v>
      </c>
      <c r="H227" s="241">
        <v>6</v>
      </c>
      <c r="I227" s="242"/>
      <c r="J227" s="243">
        <f>ROUND(I227*H227,2)</f>
        <v>0</v>
      </c>
      <c r="K227" s="244"/>
      <c r="L227" s="45"/>
      <c r="M227" s="245" t="s">
        <v>1</v>
      </c>
      <c r="N227" s="246" t="s">
        <v>43</v>
      </c>
      <c r="O227" s="92"/>
      <c r="P227" s="247">
        <f>O227*H227</f>
        <v>0</v>
      </c>
      <c r="Q227" s="247">
        <v>0</v>
      </c>
      <c r="R227" s="247">
        <f>Q227*H227</f>
        <v>0</v>
      </c>
      <c r="S227" s="247">
        <v>0</v>
      </c>
      <c r="T227" s="248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9" t="s">
        <v>153</v>
      </c>
      <c r="AT227" s="249" t="s">
        <v>149</v>
      </c>
      <c r="AU227" s="249" t="s">
        <v>86</v>
      </c>
      <c r="AY227" s="18" t="s">
        <v>146</v>
      </c>
      <c r="BE227" s="250">
        <f>IF(N227="základní",J227,0)</f>
        <v>0</v>
      </c>
      <c r="BF227" s="250">
        <f>IF(N227="snížená",J227,0)</f>
        <v>0</v>
      </c>
      <c r="BG227" s="250">
        <f>IF(N227="zákl. přenesená",J227,0)</f>
        <v>0</v>
      </c>
      <c r="BH227" s="250">
        <f>IF(N227="sníž. přenesená",J227,0)</f>
        <v>0</v>
      </c>
      <c r="BI227" s="250">
        <f>IF(N227="nulová",J227,0)</f>
        <v>0</v>
      </c>
      <c r="BJ227" s="18" t="s">
        <v>86</v>
      </c>
      <c r="BK227" s="250">
        <f>ROUND(I227*H227,2)</f>
        <v>0</v>
      </c>
      <c r="BL227" s="18" t="s">
        <v>153</v>
      </c>
      <c r="BM227" s="249" t="s">
        <v>1706</v>
      </c>
    </row>
    <row r="228" s="2" customFormat="1" ht="16.5" customHeight="1">
      <c r="A228" s="39"/>
      <c r="B228" s="40"/>
      <c r="C228" s="237" t="s">
        <v>1372</v>
      </c>
      <c r="D228" s="237" t="s">
        <v>149</v>
      </c>
      <c r="E228" s="238" t="s">
        <v>1707</v>
      </c>
      <c r="F228" s="239" t="s">
        <v>1708</v>
      </c>
      <c r="G228" s="240" t="s">
        <v>1048</v>
      </c>
      <c r="H228" s="241">
        <v>15</v>
      </c>
      <c r="I228" s="242"/>
      <c r="J228" s="243">
        <f>ROUND(I228*H228,2)</f>
        <v>0</v>
      </c>
      <c r="K228" s="244"/>
      <c r="L228" s="45"/>
      <c r="M228" s="245" t="s">
        <v>1</v>
      </c>
      <c r="N228" s="246" t="s">
        <v>43</v>
      </c>
      <c r="O228" s="92"/>
      <c r="P228" s="247">
        <f>O228*H228</f>
        <v>0</v>
      </c>
      <c r="Q228" s="247">
        <v>0</v>
      </c>
      <c r="R228" s="247">
        <f>Q228*H228</f>
        <v>0</v>
      </c>
      <c r="S228" s="247">
        <v>0</v>
      </c>
      <c r="T228" s="24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9" t="s">
        <v>153</v>
      </c>
      <c r="AT228" s="249" t="s">
        <v>149</v>
      </c>
      <c r="AU228" s="249" t="s">
        <v>86</v>
      </c>
      <c r="AY228" s="18" t="s">
        <v>146</v>
      </c>
      <c r="BE228" s="250">
        <f>IF(N228="základní",J228,0)</f>
        <v>0</v>
      </c>
      <c r="BF228" s="250">
        <f>IF(N228="snížená",J228,0)</f>
        <v>0</v>
      </c>
      <c r="BG228" s="250">
        <f>IF(N228="zákl. přenesená",J228,0)</f>
        <v>0</v>
      </c>
      <c r="BH228" s="250">
        <f>IF(N228="sníž. přenesená",J228,0)</f>
        <v>0</v>
      </c>
      <c r="BI228" s="250">
        <f>IF(N228="nulová",J228,0)</f>
        <v>0</v>
      </c>
      <c r="BJ228" s="18" t="s">
        <v>86</v>
      </c>
      <c r="BK228" s="250">
        <f>ROUND(I228*H228,2)</f>
        <v>0</v>
      </c>
      <c r="BL228" s="18" t="s">
        <v>153</v>
      </c>
      <c r="BM228" s="249" t="s">
        <v>1709</v>
      </c>
    </row>
    <row r="229" s="2" customFormat="1" ht="16.5" customHeight="1">
      <c r="A229" s="39"/>
      <c r="B229" s="40"/>
      <c r="C229" s="237" t="s">
        <v>1375</v>
      </c>
      <c r="D229" s="237" t="s">
        <v>149</v>
      </c>
      <c r="E229" s="238" t="s">
        <v>1710</v>
      </c>
      <c r="F229" s="239" t="s">
        <v>1711</v>
      </c>
      <c r="G229" s="240" t="s">
        <v>1048</v>
      </c>
      <c r="H229" s="241">
        <v>15</v>
      </c>
      <c r="I229" s="242"/>
      <c r="J229" s="243">
        <f>ROUND(I229*H229,2)</f>
        <v>0</v>
      </c>
      <c r="K229" s="244"/>
      <c r="L229" s="45"/>
      <c r="M229" s="245" t="s">
        <v>1</v>
      </c>
      <c r="N229" s="246" t="s">
        <v>43</v>
      </c>
      <c r="O229" s="92"/>
      <c r="P229" s="247">
        <f>O229*H229</f>
        <v>0</v>
      </c>
      <c r="Q229" s="247">
        <v>0</v>
      </c>
      <c r="R229" s="247">
        <f>Q229*H229</f>
        <v>0</v>
      </c>
      <c r="S229" s="247">
        <v>0</v>
      </c>
      <c r="T229" s="24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9" t="s">
        <v>153</v>
      </c>
      <c r="AT229" s="249" t="s">
        <v>149</v>
      </c>
      <c r="AU229" s="249" t="s">
        <v>86</v>
      </c>
      <c r="AY229" s="18" t="s">
        <v>146</v>
      </c>
      <c r="BE229" s="250">
        <f>IF(N229="základní",J229,0)</f>
        <v>0</v>
      </c>
      <c r="BF229" s="250">
        <f>IF(N229="snížená",J229,0)</f>
        <v>0</v>
      </c>
      <c r="BG229" s="250">
        <f>IF(N229="zákl. přenesená",J229,0)</f>
        <v>0</v>
      </c>
      <c r="BH229" s="250">
        <f>IF(N229="sníž. přenesená",J229,0)</f>
        <v>0</v>
      </c>
      <c r="BI229" s="250">
        <f>IF(N229="nulová",J229,0)</f>
        <v>0</v>
      </c>
      <c r="BJ229" s="18" t="s">
        <v>86</v>
      </c>
      <c r="BK229" s="250">
        <f>ROUND(I229*H229,2)</f>
        <v>0</v>
      </c>
      <c r="BL229" s="18" t="s">
        <v>153</v>
      </c>
      <c r="BM229" s="249" t="s">
        <v>1712</v>
      </c>
    </row>
    <row r="230" s="2" customFormat="1" ht="16.5" customHeight="1">
      <c r="A230" s="39"/>
      <c r="B230" s="40"/>
      <c r="C230" s="237" t="s">
        <v>1379</v>
      </c>
      <c r="D230" s="237" t="s">
        <v>149</v>
      </c>
      <c r="E230" s="238" t="s">
        <v>1713</v>
      </c>
      <c r="F230" s="239" t="s">
        <v>1714</v>
      </c>
      <c r="G230" s="240" t="s">
        <v>1048</v>
      </c>
      <c r="H230" s="241">
        <v>7</v>
      </c>
      <c r="I230" s="242"/>
      <c r="J230" s="243">
        <f>ROUND(I230*H230,2)</f>
        <v>0</v>
      </c>
      <c r="K230" s="244"/>
      <c r="L230" s="45"/>
      <c r="M230" s="245" t="s">
        <v>1</v>
      </c>
      <c r="N230" s="246" t="s">
        <v>43</v>
      </c>
      <c r="O230" s="92"/>
      <c r="P230" s="247">
        <f>O230*H230</f>
        <v>0</v>
      </c>
      <c r="Q230" s="247">
        <v>0</v>
      </c>
      <c r="R230" s="247">
        <f>Q230*H230</f>
        <v>0</v>
      </c>
      <c r="S230" s="247">
        <v>0</v>
      </c>
      <c r="T230" s="24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9" t="s">
        <v>153</v>
      </c>
      <c r="AT230" s="249" t="s">
        <v>149</v>
      </c>
      <c r="AU230" s="249" t="s">
        <v>86</v>
      </c>
      <c r="AY230" s="18" t="s">
        <v>146</v>
      </c>
      <c r="BE230" s="250">
        <f>IF(N230="základní",J230,0)</f>
        <v>0</v>
      </c>
      <c r="BF230" s="250">
        <f>IF(N230="snížená",J230,0)</f>
        <v>0</v>
      </c>
      <c r="BG230" s="250">
        <f>IF(N230="zákl. přenesená",J230,0)</f>
        <v>0</v>
      </c>
      <c r="BH230" s="250">
        <f>IF(N230="sníž. přenesená",J230,0)</f>
        <v>0</v>
      </c>
      <c r="BI230" s="250">
        <f>IF(N230="nulová",J230,0)</f>
        <v>0</v>
      </c>
      <c r="BJ230" s="18" t="s">
        <v>86</v>
      </c>
      <c r="BK230" s="250">
        <f>ROUND(I230*H230,2)</f>
        <v>0</v>
      </c>
      <c r="BL230" s="18" t="s">
        <v>153</v>
      </c>
      <c r="BM230" s="249" t="s">
        <v>1715</v>
      </c>
    </row>
    <row r="231" s="2" customFormat="1" ht="16.5" customHeight="1">
      <c r="A231" s="39"/>
      <c r="B231" s="40"/>
      <c r="C231" s="237" t="s">
        <v>1383</v>
      </c>
      <c r="D231" s="237" t="s">
        <v>149</v>
      </c>
      <c r="E231" s="238" t="s">
        <v>1716</v>
      </c>
      <c r="F231" s="239" t="s">
        <v>1717</v>
      </c>
      <c r="G231" s="240" t="s">
        <v>1048</v>
      </c>
      <c r="H231" s="241">
        <v>7</v>
      </c>
      <c r="I231" s="242"/>
      <c r="J231" s="243">
        <f>ROUND(I231*H231,2)</f>
        <v>0</v>
      </c>
      <c r="K231" s="244"/>
      <c r="L231" s="45"/>
      <c r="M231" s="245" t="s">
        <v>1</v>
      </c>
      <c r="N231" s="246" t="s">
        <v>43</v>
      </c>
      <c r="O231" s="92"/>
      <c r="P231" s="247">
        <f>O231*H231</f>
        <v>0</v>
      </c>
      <c r="Q231" s="247">
        <v>0</v>
      </c>
      <c r="R231" s="247">
        <f>Q231*H231</f>
        <v>0</v>
      </c>
      <c r="S231" s="247">
        <v>0</v>
      </c>
      <c r="T231" s="248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9" t="s">
        <v>153</v>
      </c>
      <c r="AT231" s="249" t="s">
        <v>149</v>
      </c>
      <c r="AU231" s="249" t="s">
        <v>86</v>
      </c>
      <c r="AY231" s="18" t="s">
        <v>146</v>
      </c>
      <c r="BE231" s="250">
        <f>IF(N231="základní",J231,0)</f>
        <v>0</v>
      </c>
      <c r="BF231" s="250">
        <f>IF(N231="snížená",J231,0)</f>
        <v>0</v>
      </c>
      <c r="BG231" s="250">
        <f>IF(N231="zákl. přenesená",J231,0)</f>
        <v>0</v>
      </c>
      <c r="BH231" s="250">
        <f>IF(N231="sníž. přenesená",J231,0)</f>
        <v>0</v>
      </c>
      <c r="BI231" s="250">
        <f>IF(N231="nulová",J231,0)</f>
        <v>0</v>
      </c>
      <c r="BJ231" s="18" t="s">
        <v>86</v>
      </c>
      <c r="BK231" s="250">
        <f>ROUND(I231*H231,2)</f>
        <v>0</v>
      </c>
      <c r="BL231" s="18" t="s">
        <v>153</v>
      </c>
      <c r="BM231" s="249" t="s">
        <v>1718</v>
      </c>
    </row>
    <row r="232" s="2" customFormat="1" ht="16.5" customHeight="1">
      <c r="A232" s="39"/>
      <c r="B232" s="40"/>
      <c r="C232" s="237" t="s">
        <v>1393</v>
      </c>
      <c r="D232" s="237" t="s">
        <v>149</v>
      </c>
      <c r="E232" s="238" t="s">
        <v>1719</v>
      </c>
      <c r="F232" s="239" t="s">
        <v>1720</v>
      </c>
      <c r="G232" s="240" t="s">
        <v>1048</v>
      </c>
      <c r="H232" s="241">
        <v>4</v>
      </c>
      <c r="I232" s="242"/>
      <c r="J232" s="243">
        <f>ROUND(I232*H232,2)</f>
        <v>0</v>
      </c>
      <c r="K232" s="244"/>
      <c r="L232" s="45"/>
      <c r="M232" s="245" t="s">
        <v>1</v>
      </c>
      <c r="N232" s="246" t="s">
        <v>43</v>
      </c>
      <c r="O232" s="92"/>
      <c r="P232" s="247">
        <f>O232*H232</f>
        <v>0</v>
      </c>
      <c r="Q232" s="247">
        <v>0</v>
      </c>
      <c r="R232" s="247">
        <f>Q232*H232</f>
        <v>0</v>
      </c>
      <c r="S232" s="247">
        <v>0</v>
      </c>
      <c r="T232" s="24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9" t="s">
        <v>153</v>
      </c>
      <c r="AT232" s="249" t="s">
        <v>149</v>
      </c>
      <c r="AU232" s="249" t="s">
        <v>86</v>
      </c>
      <c r="AY232" s="18" t="s">
        <v>146</v>
      </c>
      <c r="BE232" s="250">
        <f>IF(N232="základní",J232,0)</f>
        <v>0</v>
      </c>
      <c r="BF232" s="250">
        <f>IF(N232="snížená",J232,0)</f>
        <v>0</v>
      </c>
      <c r="BG232" s="250">
        <f>IF(N232="zákl. přenesená",J232,0)</f>
        <v>0</v>
      </c>
      <c r="BH232" s="250">
        <f>IF(N232="sníž. přenesená",J232,0)</f>
        <v>0</v>
      </c>
      <c r="BI232" s="250">
        <f>IF(N232="nulová",J232,0)</f>
        <v>0</v>
      </c>
      <c r="BJ232" s="18" t="s">
        <v>86</v>
      </c>
      <c r="BK232" s="250">
        <f>ROUND(I232*H232,2)</f>
        <v>0</v>
      </c>
      <c r="BL232" s="18" t="s">
        <v>153</v>
      </c>
      <c r="BM232" s="249" t="s">
        <v>1721</v>
      </c>
    </row>
    <row r="233" s="2" customFormat="1" ht="16.5" customHeight="1">
      <c r="A233" s="39"/>
      <c r="B233" s="40"/>
      <c r="C233" s="237" t="s">
        <v>1398</v>
      </c>
      <c r="D233" s="237" t="s">
        <v>149</v>
      </c>
      <c r="E233" s="238" t="s">
        <v>1722</v>
      </c>
      <c r="F233" s="239" t="s">
        <v>1723</v>
      </c>
      <c r="G233" s="240" t="s">
        <v>1048</v>
      </c>
      <c r="H233" s="241">
        <v>8</v>
      </c>
      <c r="I233" s="242"/>
      <c r="J233" s="243">
        <f>ROUND(I233*H233,2)</f>
        <v>0</v>
      </c>
      <c r="K233" s="244"/>
      <c r="L233" s="45"/>
      <c r="M233" s="245" t="s">
        <v>1</v>
      </c>
      <c r="N233" s="246" t="s">
        <v>43</v>
      </c>
      <c r="O233" s="92"/>
      <c r="P233" s="247">
        <f>O233*H233</f>
        <v>0</v>
      </c>
      <c r="Q233" s="247">
        <v>0</v>
      </c>
      <c r="R233" s="247">
        <f>Q233*H233</f>
        <v>0</v>
      </c>
      <c r="S233" s="247">
        <v>0</v>
      </c>
      <c r="T233" s="248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9" t="s">
        <v>153</v>
      </c>
      <c r="AT233" s="249" t="s">
        <v>149</v>
      </c>
      <c r="AU233" s="249" t="s">
        <v>86</v>
      </c>
      <c r="AY233" s="18" t="s">
        <v>146</v>
      </c>
      <c r="BE233" s="250">
        <f>IF(N233="základní",J233,0)</f>
        <v>0</v>
      </c>
      <c r="BF233" s="250">
        <f>IF(N233="snížená",J233,0)</f>
        <v>0</v>
      </c>
      <c r="BG233" s="250">
        <f>IF(N233="zákl. přenesená",J233,0)</f>
        <v>0</v>
      </c>
      <c r="BH233" s="250">
        <f>IF(N233="sníž. přenesená",J233,0)</f>
        <v>0</v>
      </c>
      <c r="BI233" s="250">
        <f>IF(N233="nulová",J233,0)</f>
        <v>0</v>
      </c>
      <c r="BJ233" s="18" t="s">
        <v>86</v>
      </c>
      <c r="BK233" s="250">
        <f>ROUND(I233*H233,2)</f>
        <v>0</v>
      </c>
      <c r="BL233" s="18" t="s">
        <v>153</v>
      </c>
      <c r="BM233" s="249" t="s">
        <v>1724</v>
      </c>
    </row>
    <row r="234" s="2" customFormat="1" ht="16.5" customHeight="1">
      <c r="A234" s="39"/>
      <c r="B234" s="40"/>
      <c r="C234" s="237" t="s">
        <v>1403</v>
      </c>
      <c r="D234" s="237" t="s">
        <v>149</v>
      </c>
      <c r="E234" s="238" t="s">
        <v>1725</v>
      </c>
      <c r="F234" s="239" t="s">
        <v>1726</v>
      </c>
      <c r="G234" s="240" t="s">
        <v>1048</v>
      </c>
      <c r="H234" s="241">
        <v>4</v>
      </c>
      <c r="I234" s="242"/>
      <c r="J234" s="243">
        <f>ROUND(I234*H234,2)</f>
        <v>0</v>
      </c>
      <c r="K234" s="244"/>
      <c r="L234" s="45"/>
      <c r="M234" s="245" t="s">
        <v>1</v>
      </c>
      <c r="N234" s="246" t="s">
        <v>43</v>
      </c>
      <c r="O234" s="92"/>
      <c r="P234" s="247">
        <f>O234*H234</f>
        <v>0</v>
      </c>
      <c r="Q234" s="247">
        <v>0</v>
      </c>
      <c r="R234" s="247">
        <f>Q234*H234</f>
        <v>0</v>
      </c>
      <c r="S234" s="247">
        <v>0</v>
      </c>
      <c r="T234" s="24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9" t="s">
        <v>153</v>
      </c>
      <c r="AT234" s="249" t="s">
        <v>149</v>
      </c>
      <c r="AU234" s="249" t="s">
        <v>86</v>
      </c>
      <c r="AY234" s="18" t="s">
        <v>146</v>
      </c>
      <c r="BE234" s="250">
        <f>IF(N234="základní",J234,0)</f>
        <v>0</v>
      </c>
      <c r="BF234" s="250">
        <f>IF(N234="snížená",J234,0)</f>
        <v>0</v>
      </c>
      <c r="BG234" s="250">
        <f>IF(N234="zákl. přenesená",J234,0)</f>
        <v>0</v>
      </c>
      <c r="BH234" s="250">
        <f>IF(N234="sníž. přenesená",J234,0)</f>
        <v>0</v>
      </c>
      <c r="BI234" s="250">
        <f>IF(N234="nulová",J234,0)</f>
        <v>0</v>
      </c>
      <c r="BJ234" s="18" t="s">
        <v>86</v>
      </c>
      <c r="BK234" s="250">
        <f>ROUND(I234*H234,2)</f>
        <v>0</v>
      </c>
      <c r="BL234" s="18" t="s">
        <v>153</v>
      </c>
      <c r="BM234" s="249" t="s">
        <v>1727</v>
      </c>
    </row>
    <row r="235" s="2" customFormat="1" ht="16.5" customHeight="1">
      <c r="A235" s="39"/>
      <c r="B235" s="40"/>
      <c r="C235" s="237" t="s">
        <v>1407</v>
      </c>
      <c r="D235" s="237" t="s">
        <v>149</v>
      </c>
      <c r="E235" s="238" t="s">
        <v>1728</v>
      </c>
      <c r="F235" s="239" t="s">
        <v>1729</v>
      </c>
      <c r="G235" s="240" t="s">
        <v>1048</v>
      </c>
      <c r="H235" s="241">
        <v>4</v>
      </c>
      <c r="I235" s="242"/>
      <c r="J235" s="243">
        <f>ROUND(I235*H235,2)</f>
        <v>0</v>
      </c>
      <c r="K235" s="244"/>
      <c r="L235" s="45"/>
      <c r="M235" s="245" t="s">
        <v>1</v>
      </c>
      <c r="N235" s="246" t="s">
        <v>43</v>
      </c>
      <c r="O235" s="92"/>
      <c r="P235" s="247">
        <f>O235*H235</f>
        <v>0</v>
      </c>
      <c r="Q235" s="247">
        <v>0</v>
      </c>
      <c r="R235" s="247">
        <f>Q235*H235</f>
        <v>0</v>
      </c>
      <c r="S235" s="247">
        <v>0</v>
      </c>
      <c r="T235" s="24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9" t="s">
        <v>153</v>
      </c>
      <c r="AT235" s="249" t="s">
        <v>149</v>
      </c>
      <c r="AU235" s="249" t="s">
        <v>86</v>
      </c>
      <c r="AY235" s="18" t="s">
        <v>146</v>
      </c>
      <c r="BE235" s="250">
        <f>IF(N235="základní",J235,0)</f>
        <v>0</v>
      </c>
      <c r="BF235" s="250">
        <f>IF(N235="snížená",J235,0)</f>
        <v>0</v>
      </c>
      <c r="BG235" s="250">
        <f>IF(N235="zákl. přenesená",J235,0)</f>
        <v>0</v>
      </c>
      <c r="BH235" s="250">
        <f>IF(N235="sníž. přenesená",J235,0)</f>
        <v>0</v>
      </c>
      <c r="BI235" s="250">
        <f>IF(N235="nulová",J235,0)</f>
        <v>0</v>
      </c>
      <c r="BJ235" s="18" t="s">
        <v>86</v>
      </c>
      <c r="BK235" s="250">
        <f>ROUND(I235*H235,2)</f>
        <v>0</v>
      </c>
      <c r="BL235" s="18" t="s">
        <v>153</v>
      </c>
      <c r="BM235" s="249" t="s">
        <v>1730</v>
      </c>
    </row>
    <row r="236" s="2" customFormat="1" ht="16.5" customHeight="1">
      <c r="A236" s="39"/>
      <c r="B236" s="40"/>
      <c r="C236" s="237" t="s">
        <v>1411</v>
      </c>
      <c r="D236" s="237" t="s">
        <v>149</v>
      </c>
      <c r="E236" s="238" t="s">
        <v>1731</v>
      </c>
      <c r="F236" s="239" t="s">
        <v>1732</v>
      </c>
      <c r="G236" s="240" t="s">
        <v>1048</v>
      </c>
      <c r="H236" s="241">
        <v>4</v>
      </c>
      <c r="I236" s="242"/>
      <c r="J236" s="243">
        <f>ROUND(I236*H236,2)</f>
        <v>0</v>
      </c>
      <c r="K236" s="244"/>
      <c r="L236" s="45"/>
      <c r="M236" s="245" t="s">
        <v>1</v>
      </c>
      <c r="N236" s="246" t="s">
        <v>43</v>
      </c>
      <c r="O236" s="92"/>
      <c r="P236" s="247">
        <f>O236*H236</f>
        <v>0</v>
      </c>
      <c r="Q236" s="247">
        <v>0</v>
      </c>
      <c r="R236" s="247">
        <f>Q236*H236</f>
        <v>0</v>
      </c>
      <c r="S236" s="247">
        <v>0</v>
      </c>
      <c r="T236" s="24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9" t="s">
        <v>153</v>
      </c>
      <c r="AT236" s="249" t="s">
        <v>149</v>
      </c>
      <c r="AU236" s="249" t="s">
        <v>86</v>
      </c>
      <c r="AY236" s="18" t="s">
        <v>146</v>
      </c>
      <c r="BE236" s="250">
        <f>IF(N236="základní",J236,0)</f>
        <v>0</v>
      </c>
      <c r="BF236" s="250">
        <f>IF(N236="snížená",J236,0)</f>
        <v>0</v>
      </c>
      <c r="BG236" s="250">
        <f>IF(N236="zákl. přenesená",J236,0)</f>
        <v>0</v>
      </c>
      <c r="BH236" s="250">
        <f>IF(N236="sníž. přenesená",J236,0)</f>
        <v>0</v>
      </c>
      <c r="BI236" s="250">
        <f>IF(N236="nulová",J236,0)</f>
        <v>0</v>
      </c>
      <c r="BJ236" s="18" t="s">
        <v>86</v>
      </c>
      <c r="BK236" s="250">
        <f>ROUND(I236*H236,2)</f>
        <v>0</v>
      </c>
      <c r="BL236" s="18" t="s">
        <v>153</v>
      </c>
      <c r="BM236" s="249" t="s">
        <v>1733</v>
      </c>
    </row>
    <row r="237" s="2" customFormat="1" ht="16.5" customHeight="1">
      <c r="A237" s="39"/>
      <c r="B237" s="40"/>
      <c r="C237" s="237" t="s">
        <v>1415</v>
      </c>
      <c r="D237" s="237" t="s">
        <v>149</v>
      </c>
      <c r="E237" s="238" t="s">
        <v>1734</v>
      </c>
      <c r="F237" s="239" t="s">
        <v>1735</v>
      </c>
      <c r="G237" s="240" t="s">
        <v>197</v>
      </c>
      <c r="H237" s="241">
        <v>90</v>
      </c>
      <c r="I237" s="242"/>
      <c r="J237" s="243">
        <f>ROUND(I237*H237,2)</f>
        <v>0</v>
      </c>
      <c r="K237" s="244"/>
      <c r="L237" s="45"/>
      <c r="M237" s="245" t="s">
        <v>1</v>
      </c>
      <c r="N237" s="246" t="s">
        <v>43</v>
      </c>
      <c r="O237" s="92"/>
      <c r="P237" s="247">
        <f>O237*H237</f>
        <v>0</v>
      </c>
      <c r="Q237" s="247">
        <v>0</v>
      </c>
      <c r="R237" s="247">
        <f>Q237*H237</f>
        <v>0</v>
      </c>
      <c r="S237" s="247">
        <v>0</v>
      </c>
      <c r="T237" s="248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9" t="s">
        <v>153</v>
      </c>
      <c r="AT237" s="249" t="s">
        <v>149</v>
      </c>
      <c r="AU237" s="249" t="s">
        <v>86</v>
      </c>
      <c r="AY237" s="18" t="s">
        <v>146</v>
      </c>
      <c r="BE237" s="250">
        <f>IF(N237="základní",J237,0)</f>
        <v>0</v>
      </c>
      <c r="BF237" s="250">
        <f>IF(N237="snížená",J237,0)</f>
        <v>0</v>
      </c>
      <c r="BG237" s="250">
        <f>IF(N237="zákl. přenesená",J237,0)</f>
        <v>0</v>
      </c>
      <c r="BH237" s="250">
        <f>IF(N237="sníž. přenesená",J237,0)</f>
        <v>0</v>
      </c>
      <c r="BI237" s="250">
        <f>IF(N237="nulová",J237,0)</f>
        <v>0</v>
      </c>
      <c r="BJ237" s="18" t="s">
        <v>86</v>
      </c>
      <c r="BK237" s="250">
        <f>ROUND(I237*H237,2)</f>
        <v>0</v>
      </c>
      <c r="BL237" s="18" t="s">
        <v>153</v>
      </c>
      <c r="BM237" s="249" t="s">
        <v>1736</v>
      </c>
    </row>
    <row r="238" s="2" customFormat="1" ht="16.5" customHeight="1">
      <c r="A238" s="39"/>
      <c r="B238" s="40"/>
      <c r="C238" s="237" t="s">
        <v>1417</v>
      </c>
      <c r="D238" s="237" t="s">
        <v>149</v>
      </c>
      <c r="E238" s="238" t="s">
        <v>1737</v>
      </c>
      <c r="F238" s="239" t="s">
        <v>1738</v>
      </c>
      <c r="G238" s="240" t="s">
        <v>197</v>
      </c>
      <c r="H238" s="241">
        <v>90</v>
      </c>
      <c r="I238" s="242"/>
      <c r="J238" s="243">
        <f>ROUND(I238*H238,2)</f>
        <v>0</v>
      </c>
      <c r="K238" s="244"/>
      <c r="L238" s="45"/>
      <c r="M238" s="245" t="s">
        <v>1</v>
      </c>
      <c r="N238" s="246" t="s">
        <v>43</v>
      </c>
      <c r="O238" s="92"/>
      <c r="P238" s="247">
        <f>O238*H238</f>
        <v>0</v>
      </c>
      <c r="Q238" s="247">
        <v>0</v>
      </c>
      <c r="R238" s="247">
        <f>Q238*H238</f>
        <v>0</v>
      </c>
      <c r="S238" s="247">
        <v>0</v>
      </c>
      <c r="T238" s="24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9" t="s">
        <v>153</v>
      </c>
      <c r="AT238" s="249" t="s">
        <v>149</v>
      </c>
      <c r="AU238" s="249" t="s">
        <v>86</v>
      </c>
      <c r="AY238" s="18" t="s">
        <v>146</v>
      </c>
      <c r="BE238" s="250">
        <f>IF(N238="základní",J238,0)</f>
        <v>0</v>
      </c>
      <c r="BF238" s="250">
        <f>IF(N238="snížená",J238,0)</f>
        <v>0</v>
      </c>
      <c r="BG238" s="250">
        <f>IF(N238="zákl. přenesená",J238,0)</f>
        <v>0</v>
      </c>
      <c r="BH238" s="250">
        <f>IF(N238="sníž. přenesená",J238,0)</f>
        <v>0</v>
      </c>
      <c r="BI238" s="250">
        <f>IF(N238="nulová",J238,0)</f>
        <v>0</v>
      </c>
      <c r="BJ238" s="18" t="s">
        <v>86</v>
      </c>
      <c r="BK238" s="250">
        <f>ROUND(I238*H238,2)</f>
        <v>0</v>
      </c>
      <c r="BL238" s="18" t="s">
        <v>153</v>
      </c>
      <c r="BM238" s="249" t="s">
        <v>1739</v>
      </c>
    </row>
    <row r="239" s="2" customFormat="1" ht="16.5" customHeight="1">
      <c r="A239" s="39"/>
      <c r="B239" s="40"/>
      <c r="C239" s="237" t="s">
        <v>1419</v>
      </c>
      <c r="D239" s="237" t="s">
        <v>149</v>
      </c>
      <c r="E239" s="238" t="s">
        <v>1740</v>
      </c>
      <c r="F239" s="239" t="s">
        <v>1741</v>
      </c>
      <c r="G239" s="240" t="s">
        <v>162</v>
      </c>
      <c r="H239" s="241">
        <v>32</v>
      </c>
      <c r="I239" s="242"/>
      <c r="J239" s="243">
        <f>ROUND(I239*H239,2)</f>
        <v>0</v>
      </c>
      <c r="K239" s="244"/>
      <c r="L239" s="45"/>
      <c r="M239" s="245" t="s">
        <v>1</v>
      </c>
      <c r="N239" s="246" t="s">
        <v>43</v>
      </c>
      <c r="O239" s="92"/>
      <c r="P239" s="247">
        <f>O239*H239</f>
        <v>0</v>
      </c>
      <c r="Q239" s="247">
        <v>0</v>
      </c>
      <c r="R239" s="247">
        <f>Q239*H239</f>
        <v>0</v>
      </c>
      <c r="S239" s="247">
        <v>0</v>
      </c>
      <c r="T239" s="24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9" t="s">
        <v>153</v>
      </c>
      <c r="AT239" s="249" t="s">
        <v>149</v>
      </c>
      <c r="AU239" s="249" t="s">
        <v>86</v>
      </c>
      <c r="AY239" s="18" t="s">
        <v>146</v>
      </c>
      <c r="BE239" s="250">
        <f>IF(N239="základní",J239,0)</f>
        <v>0</v>
      </c>
      <c r="BF239" s="250">
        <f>IF(N239="snížená",J239,0)</f>
        <v>0</v>
      </c>
      <c r="BG239" s="250">
        <f>IF(N239="zákl. přenesená",J239,0)</f>
        <v>0</v>
      </c>
      <c r="BH239" s="250">
        <f>IF(N239="sníž. přenesená",J239,0)</f>
        <v>0</v>
      </c>
      <c r="BI239" s="250">
        <f>IF(N239="nulová",J239,0)</f>
        <v>0</v>
      </c>
      <c r="BJ239" s="18" t="s">
        <v>86</v>
      </c>
      <c r="BK239" s="250">
        <f>ROUND(I239*H239,2)</f>
        <v>0</v>
      </c>
      <c r="BL239" s="18" t="s">
        <v>153</v>
      </c>
      <c r="BM239" s="249" t="s">
        <v>1742</v>
      </c>
    </row>
    <row r="240" s="12" customFormat="1" ht="25.92" customHeight="1">
      <c r="A240" s="12"/>
      <c r="B240" s="221"/>
      <c r="C240" s="222"/>
      <c r="D240" s="223" t="s">
        <v>77</v>
      </c>
      <c r="E240" s="224" t="s">
        <v>1743</v>
      </c>
      <c r="F240" s="224" t="s">
        <v>1744</v>
      </c>
      <c r="G240" s="222"/>
      <c r="H240" s="222"/>
      <c r="I240" s="225"/>
      <c r="J240" s="226">
        <f>BK240</f>
        <v>0</v>
      </c>
      <c r="K240" s="222"/>
      <c r="L240" s="227"/>
      <c r="M240" s="228"/>
      <c r="N240" s="229"/>
      <c r="O240" s="229"/>
      <c r="P240" s="230">
        <f>SUM(P241:P246)</f>
        <v>0</v>
      </c>
      <c r="Q240" s="229"/>
      <c r="R240" s="230">
        <f>SUM(R241:R246)</f>
        <v>0</v>
      </c>
      <c r="S240" s="229"/>
      <c r="T240" s="231">
        <f>SUM(T241:T246)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32" t="s">
        <v>86</v>
      </c>
      <c r="AT240" s="233" t="s">
        <v>77</v>
      </c>
      <c r="AU240" s="233" t="s">
        <v>78</v>
      </c>
      <c r="AY240" s="232" t="s">
        <v>146</v>
      </c>
      <c r="BK240" s="234">
        <f>SUM(BK241:BK246)</f>
        <v>0</v>
      </c>
    </row>
    <row r="241" s="2" customFormat="1" ht="16.5" customHeight="1">
      <c r="A241" s="39"/>
      <c r="B241" s="40"/>
      <c r="C241" s="237" t="s">
        <v>1421</v>
      </c>
      <c r="D241" s="237" t="s">
        <v>149</v>
      </c>
      <c r="E241" s="238" t="s">
        <v>1745</v>
      </c>
      <c r="F241" s="239" t="s">
        <v>1746</v>
      </c>
      <c r="G241" s="240" t="s">
        <v>1048</v>
      </c>
      <c r="H241" s="241">
        <v>12</v>
      </c>
      <c r="I241" s="242"/>
      <c r="J241" s="243">
        <f>ROUND(I241*H241,2)</f>
        <v>0</v>
      </c>
      <c r="K241" s="244"/>
      <c r="L241" s="45"/>
      <c r="M241" s="245" t="s">
        <v>1</v>
      </c>
      <c r="N241" s="246" t="s">
        <v>43</v>
      </c>
      <c r="O241" s="92"/>
      <c r="P241" s="247">
        <f>O241*H241</f>
        <v>0</v>
      </c>
      <c r="Q241" s="247">
        <v>0</v>
      </c>
      <c r="R241" s="247">
        <f>Q241*H241</f>
        <v>0</v>
      </c>
      <c r="S241" s="247">
        <v>0</v>
      </c>
      <c r="T241" s="24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9" t="s">
        <v>153</v>
      </c>
      <c r="AT241" s="249" t="s">
        <v>149</v>
      </c>
      <c r="AU241" s="249" t="s">
        <v>86</v>
      </c>
      <c r="AY241" s="18" t="s">
        <v>146</v>
      </c>
      <c r="BE241" s="250">
        <f>IF(N241="základní",J241,0)</f>
        <v>0</v>
      </c>
      <c r="BF241" s="250">
        <f>IF(N241="snížená",J241,0)</f>
        <v>0</v>
      </c>
      <c r="BG241" s="250">
        <f>IF(N241="zákl. přenesená",J241,0)</f>
        <v>0</v>
      </c>
      <c r="BH241" s="250">
        <f>IF(N241="sníž. přenesená",J241,0)</f>
        <v>0</v>
      </c>
      <c r="BI241" s="250">
        <f>IF(N241="nulová",J241,0)</f>
        <v>0</v>
      </c>
      <c r="BJ241" s="18" t="s">
        <v>86</v>
      </c>
      <c r="BK241" s="250">
        <f>ROUND(I241*H241,2)</f>
        <v>0</v>
      </c>
      <c r="BL241" s="18" t="s">
        <v>153</v>
      </c>
      <c r="BM241" s="249" t="s">
        <v>1747</v>
      </c>
    </row>
    <row r="242" s="2" customFormat="1" ht="16.5" customHeight="1">
      <c r="A242" s="39"/>
      <c r="B242" s="40"/>
      <c r="C242" s="237" t="s">
        <v>1425</v>
      </c>
      <c r="D242" s="237" t="s">
        <v>149</v>
      </c>
      <c r="E242" s="238" t="s">
        <v>1748</v>
      </c>
      <c r="F242" s="239" t="s">
        <v>1749</v>
      </c>
      <c r="G242" s="240" t="s">
        <v>1048</v>
      </c>
      <c r="H242" s="241">
        <v>12</v>
      </c>
      <c r="I242" s="242"/>
      <c r="J242" s="243">
        <f>ROUND(I242*H242,2)</f>
        <v>0</v>
      </c>
      <c r="K242" s="244"/>
      <c r="L242" s="45"/>
      <c r="M242" s="245" t="s">
        <v>1</v>
      </c>
      <c r="N242" s="246" t="s">
        <v>43</v>
      </c>
      <c r="O242" s="92"/>
      <c r="P242" s="247">
        <f>O242*H242</f>
        <v>0</v>
      </c>
      <c r="Q242" s="247">
        <v>0</v>
      </c>
      <c r="R242" s="247">
        <f>Q242*H242</f>
        <v>0</v>
      </c>
      <c r="S242" s="247">
        <v>0</v>
      </c>
      <c r="T242" s="24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9" t="s">
        <v>153</v>
      </c>
      <c r="AT242" s="249" t="s">
        <v>149</v>
      </c>
      <c r="AU242" s="249" t="s">
        <v>86</v>
      </c>
      <c r="AY242" s="18" t="s">
        <v>146</v>
      </c>
      <c r="BE242" s="250">
        <f>IF(N242="základní",J242,0)</f>
        <v>0</v>
      </c>
      <c r="BF242" s="250">
        <f>IF(N242="snížená",J242,0)</f>
        <v>0</v>
      </c>
      <c r="BG242" s="250">
        <f>IF(N242="zákl. přenesená",J242,0)</f>
        <v>0</v>
      </c>
      <c r="BH242" s="250">
        <f>IF(N242="sníž. přenesená",J242,0)</f>
        <v>0</v>
      </c>
      <c r="BI242" s="250">
        <f>IF(N242="nulová",J242,0)</f>
        <v>0</v>
      </c>
      <c r="BJ242" s="18" t="s">
        <v>86</v>
      </c>
      <c r="BK242" s="250">
        <f>ROUND(I242*H242,2)</f>
        <v>0</v>
      </c>
      <c r="BL242" s="18" t="s">
        <v>153</v>
      </c>
      <c r="BM242" s="249" t="s">
        <v>1750</v>
      </c>
    </row>
    <row r="243" s="2" customFormat="1" ht="16.5" customHeight="1">
      <c r="A243" s="39"/>
      <c r="B243" s="40"/>
      <c r="C243" s="237" t="s">
        <v>1429</v>
      </c>
      <c r="D243" s="237" t="s">
        <v>149</v>
      </c>
      <c r="E243" s="238" t="s">
        <v>1751</v>
      </c>
      <c r="F243" s="239" t="s">
        <v>1752</v>
      </c>
      <c r="G243" s="240" t="s">
        <v>1048</v>
      </c>
      <c r="H243" s="241">
        <v>5</v>
      </c>
      <c r="I243" s="242"/>
      <c r="J243" s="243">
        <f>ROUND(I243*H243,2)</f>
        <v>0</v>
      </c>
      <c r="K243" s="244"/>
      <c r="L243" s="45"/>
      <c r="M243" s="245" t="s">
        <v>1</v>
      </c>
      <c r="N243" s="246" t="s">
        <v>43</v>
      </c>
      <c r="O243" s="92"/>
      <c r="P243" s="247">
        <f>O243*H243</f>
        <v>0</v>
      </c>
      <c r="Q243" s="247">
        <v>0</v>
      </c>
      <c r="R243" s="247">
        <f>Q243*H243</f>
        <v>0</v>
      </c>
      <c r="S243" s="247">
        <v>0</v>
      </c>
      <c r="T243" s="248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9" t="s">
        <v>153</v>
      </c>
      <c r="AT243" s="249" t="s">
        <v>149</v>
      </c>
      <c r="AU243" s="249" t="s">
        <v>86</v>
      </c>
      <c r="AY243" s="18" t="s">
        <v>146</v>
      </c>
      <c r="BE243" s="250">
        <f>IF(N243="základní",J243,0)</f>
        <v>0</v>
      </c>
      <c r="BF243" s="250">
        <f>IF(N243="snížená",J243,0)</f>
        <v>0</v>
      </c>
      <c r="BG243" s="250">
        <f>IF(N243="zákl. přenesená",J243,0)</f>
        <v>0</v>
      </c>
      <c r="BH243" s="250">
        <f>IF(N243="sníž. přenesená",J243,0)</f>
        <v>0</v>
      </c>
      <c r="BI243" s="250">
        <f>IF(N243="nulová",J243,0)</f>
        <v>0</v>
      </c>
      <c r="BJ243" s="18" t="s">
        <v>86</v>
      </c>
      <c r="BK243" s="250">
        <f>ROUND(I243*H243,2)</f>
        <v>0</v>
      </c>
      <c r="BL243" s="18" t="s">
        <v>153</v>
      </c>
      <c r="BM243" s="249" t="s">
        <v>1753</v>
      </c>
    </row>
    <row r="244" s="2" customFormat="1" ht="16.5" customHeight="1">
      <c r="A244" s="39"/>
      <c r="B244" s="40"/>
      <c r="C244" s="237" t="s">
        <v>1433</v>
      </c>
      <c r="D244" s="237" t="s">
        <v>149</v>
      </c>
      <c r="E244" s="238" t="s">
        <v>1754</v>
      </c>
      <c r="F244" s="239" t="s">
        <v>1755</v>
      </c>
      <c r="G244" s="240" t="s">
        <v>197</v>
      </c>
      <c r="H244" s="241">
        <v>650</v>
      </c>
      <c r="I244" s="242"/>
      <c r="J244" s="243">
        <f>ROUND(I244*H244,2)</f>
        <v>0</v>
      </c>
      <c r="K244" s="244"/>
      <c r="L244" s="45"/>
      <c r="M244" s="245" t="s">
        <v>1</v>
      </c>
      <c r="N244" s="246" t="s">
        <v>43</v>
      </c>
      <c r="O244" s="92"/>
      <c r="P244" s="247">
        <f>O244*H244</f>
        <v>0</v>
      </c>
      <c r="Q244" s="247">
        <v>0</v>
      </c>
      <c r="R244" s="247">
        <f>Q244*H244</f>
        <v>0</v>
      </c>
      <c r="S244" s="247">
        <v>0</v>
      </c>
      <c r="T244" s="248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9" t="s">
        <v>153</v>
      </c>
      <c r="AT244" s="249" t="s">
        <v>149</v>
      </c>
      <c r="AU244" s="249" t="s">
        <v>86</v>
      </c>
      <c r="AY244" s="18" t="s">
        <v>146</v>
      </c>
      <c r="BE244" s="250">
        <f>IF(N244="základní",J244,0)</f>
        <v>0</v>
      </c>
      <c r="BF244" s="250">
        <f>IF(N244="snížená",J244,0)</f>
        <v>0</v>
      </c>
      <c r="BG244" s="250">
        <f>IF(N244="zákl. přenesená",J244,0)</f>
        <v>0</v>
      </c>
      <c r="BH244" s="250">
        <f>IF(N244="sníž. přenesená",J244,0)</f>
        <v>0</v>
      </c>
      <c r="BI244" s="250">
        <f>IF(N244="nulová",J244,0)</f>
        <v>0</v>
      </c>
      <c r="BJ244" s="18" t="s">
        <v>86</v>
      </c>
      <c r="BK244" s="250">
        <f>ROUND(I244*H244,2)</f>
        <v>0</v>
      </c>
      <c r="BL244" s="18" t="s">
        <v>153</v>
      </c>
      <c r="BM244" s="249" t="s">
        <v>1756</v>
      </c>
    </row>
    <row r="245" s="2" customFormat="1" ht="16.5" customHeight="1">
      <c r="A245" s="39"/>
      <c r="B245" s="40"/>
      <c r="C245" s="237" t="s">
        <v>1443</v>
      </c>
      <c r="D245" s="237" t="s">
        <v>149</v>
      </c>
      <c r="E245" s="238" t="s">
        <v>1757</v>
      </c>
      <c r="F245" s="239" t="s">
        <v>1758</v>
      </c>
      <c r="G245" s="240" t="s">
        <v>1048</v>
      </c>
      <c r="H245" s="241">
        <v>5</v>
      </c>
      <c r="I245" s="242"/>
      <c r="J245" s="243">
        <f>ROUND(I245*H245,2)</f>
        <v>0</v>
      </c>
      <c r="K245" s="244"/>
      <c r="L245" s="45"/>
      <c r="M245" s="245" t="s">
        <v>1</v>
      </c>
      <c r="N245" s="246" t="s">
        <v>43</v>
      </c>
      <c r="O245" s="92"/>
      <c r="P245" s="247">
        <f>O245*H245</f>
        <v>0</v>
      </c>
      <c r="Q245" s="247">
        <v>0</v>
      </c>
      <c r="R245" s="247">
        <f>Q245*H245</f>
        <v>0</v>
      </c>
      <c r="S245" s="247">
        <v>0</v>
      </c>
      <c r="T245" s="24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9" t="s">
        <v>153</v>
      </c>
      <c r="AT245" s="249" t="s">
        <v>149</v>
      </c>
      <c r="AU245" s="249" t="s">
        <v>86</v>
      </c>
      <c r="AY245" s="18" t="s">
        <v>146</v>
      </c>
      <c r="BE245" s="250">
        <f>IF(N245="základní",J245,0)</f>
        <v>0</v>
      </c>
      <c r="BF245" s="250">
        <f>IF(N245="snížená",J245,0)</f>
        <v>0</v>
      </c>
      <c r="BG245" s="250">
        <f>IF(N245="zákl. přenesená",J245,0)</f>
        <v>0</v>
      </c>
      <c r="BH245" s="250">
        <f>IF(N245="sníž. přenesená",J245,0)</f>
        <v>0</v>
      </c>
      <c r="BI245" s="250">
        <f>IF(N245="nulová",J245,0)</f>
        <v>0</v>
      </c>
      <c r="BJ245" s="18" t="s">
        <v>86</v>
      </c>
      <c r="BK245" s="250">
        <f>ROUND(I245*H245,2)</f>
        <v>0</v>
      </c>
      <c r="BL245" s="18" t="s">
        <v>153</v>
      </c>
      <c r="BM245" s="249" t="s">
        <v>1759</v>
      </c>
    </row>
    <row r="246" s="2" customFormat="1" ht="16.5" customHeight="1">
      <c r="A246" s="39"/>
      <c r="B246" s="40"/>
      <c r="C246" s="237" t="s">
        <v>1447</v>
      </c>
      <c r="D246" s="237" t="s">
        <v>149</v>
      </c>
      <c r="E246" s="238" t="s">
        <v>1760</v>
      </c>
      <c r="F246" s="239" t="s">
        <v>1761</v>
      </c>
      <c r="G246" s="240" t="s">
        <v>1048</v>
      </c>
      <c r="H246" s="241">
        <v>10</v>
      </c>
      <c r="I246" s="242"/>
      <c r="J246" s="243">
        <f>ROUND(I246*H246,2)</f>
        <v>0</v>
      </c>
      <c r="K246" s="244"/>
      <c r="L246" s="45"/>
      <c r="M246" s="245" t="s">
        <v>1</v>
      </c>
      <c r="N246" s="246" t="s">
        <v>43</v>
      </c>
      <c r="O246" s="92"/>
      <c r="P246" s="247">
        <f>O246*H246</f>
        <v>0</v>
      </c>
      <c r="Q246" s="247">
        <v>0</v>
      </c>
      <c r="R246" s="247">
        <f>Q246*H246</f>
        <v>0</v>
      </c>
      <c r="S246" s="247">
        <v>0</v>
      </c>
      <c r="T246" s="24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9" t="s">
        <v>153</v>
      </c>
      <c r="AT246" s="249" t="s">
        <v>149</v>
      </c>
      <c r="AU246" s="249" t="s">
        <v>86</v>
      </c>
      <c r="AY246" s="18" t="s">
        <v>146</v>
      </c>
      <c r="BE246" s="250">
        <f>IF(N246="základní",J246,0)</f>
        <v>0</v>
      </c>
      <c r="BF246" s="250">
        <f>IF(N246="snížená",J246,0)</f>
        <v>0</v>
      </c>
      <c r="BG246" s="250">
        <f>IF(N246="zákl. přenesená",J246,0)</f>
        <v>0</v>
      </c>
      <c r="BH246" s="250">
        <f>IF(N246="sníž. přenesená",J246,0)</f>
        <v>0</v>
      </c>
      <c r="BI246" s="250">
        <f>IF(N246="nulová",J246,0)</f>
        <v>0</v>
      </c>
      <c r="BJ246" s="18" t="s">
        <v>86</v>
      </c>
      <c r="BK246" s="250">
        <f>ROUND(I246*H246,2)</f>
        <v>0</v>
      </c>
      <c r="BL246" s="18" t="s">
        <v>153</v>
      </c>
      <c r="BM246" s="249" t="s">
        <v>1762</v>
      </c>
    </row>
    <row r="247" s="12" customFormat="1" ht="25.92" customHeight="1">
      <c r="A247" s="12"/>
      <c r="B247" s="221"/>
      <c r="C247" s="222"/>
      <c r="D247" s="223" t="s">
        <v>77</v>
      </c>
      <c r="E247" s="224" t="s">
        <v>1763</v>
      </c>
      <c r="F247" s="224" t="s">
        <v>1764</v>
      </c>
      <c r="G247" s="222"/>
      <c r="H247" s="222"/>
      <c r="I247" s="225"/>
      <c r="J247" s="226">
        <f>BK247</f>
        <v>0</v>
      </c>
      <c r="K247" s="222"/>
      <c r="L247" s="227"/>
      <c r="M247" s="228"/>
      <c r="N247" s="229"/>
      <c r="O247" s="229"/>
      <c r="P247" s="230">
        <f>SUM(P248:P251)</f>
        <v>0</v>
      </c>
      <c r="Q247" s="229"/>
      <c r="R247" s="230">
        <f>SUM(R248:R251)</f>
        <v>0</v>
      </c>
      <c r="S247" s="229"/>
      <c r="T247" s="231">
        <f>SUM(T248:T251)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32" t="s">
        <v>86</v>
      </c>
      <c r="AT247" s="233" t="s">
        <v>77</v>
      </c>
      <c r="AU247" s="233" t="s">
        <v>78</v>
      </c>
      <c r="AY247" s="232" t="s">
        <v>146</v>
      </c>
      <c r="BK247" s="234">
        <f>SUM(BK248:BK251)</f>
        <v>0</v>
      </c>
    </row>
    <row r="248" s="2" customFormat="1" ht="16.5" customHeight="1">
      <c r="A248" s="39"/>
      <c r="B248" s="40"/>
      <c r="C248" s="237" t="s">
        <v>1317</v>
      </c>
      <c r="D248" s="237" t="s">
        <v>149</v>
      </c>
      <c r="E248" s="238" t="s">
        <v>1765</v>
      </c>
      <c r="F248" s="239" t="s">
        <v>1766</v>
      </c>
      <c r="G248" s="240" t="s">
        <v>278</v>
      </c>
      <c r="H248" s="241">
        <v>1</v>
      </c>
      <c r="I248" s="242"/>
      <c r="J248" s="243">
        <f>ROUND(I248*H248,2)</f>
        <v>0</v>
      </c>
      <c r="K248" s="244"/>
      <c r="L248" s="45"/>
      <c r="M248" s="245" t="s">
        <v>1</v>
      </c>
      <c r="N248" s="246" t="s">
        <v>43</v>
      </c>
      <c r="O248" s="92"/>
      <c r="P248" s="247">
        <f>O248*H248</f>
        <v>0</v>
      </c>
      <c r="Q248" s="247">
        <v>0</v>
      </c>
      <c r="R248" s="247">
        <f>Q248*H248</f>
        <v>0</v>
      </c>
      <c r="S248" s="247">
        <v>0</v>
      </c>
      <c r="T248" s="248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9" t="s">
        <v>153</v>
      </c>
      <c r="AT248" s="249" t="s">
        <v>149</v>
      </c>
      <c r="AU248" s="249" t="s">
        <v>86</v>
      </c>
      <c r="AY248" s="18" t="s">
        <v>146</v>
      </c>
      <c r="BE248" s="250">
        <f>IF(N248="základní",J248,0)</f>
        <v>0</v>
      </c>
      <c r="BF248" s="250">
        <f>IF(N248="snížená",J248,0)</f>
        <v>0</v>
      </c>
      <c r="BG248" s="250">
        <f>IF(N248="zákl. přenesená",J248,0)</f>
        <v>0</v>
      </c>
      <c r="BH248" s="250">
        <f>IF(N248="sníž. přenesená",J248,0)</f>
        <v>0</v>
      </c>
      <c r="BI248" s="250">
        <f>IF(N248="nulová",J248,0)</f>
        <v>0</v>
      </c>
      <c r="BJ248" s="18" t="s">
        <v>86</v>
      </c>
      <c r="BK248" s="250">
        <f>ROUND(I248*H248,2)</f>
        <v>0</v>
      </c>
      <c r="BL248" s="18" t="s">
        <v>153</v>
      </c>
      <c r="BM248" s="249" t="s">
        <v>1767</v>
      </c>
    </row>
    <row r="249" s="2" customFormat="1" ht="16.5" customHeight="1">
      <c r="A249" s="39"/>
      <c r="B249" s="40"/>
      <c r="C249" s="237" t="s">
        <v>1768</v>
      </c>
      <c r="D249" s="237" t="s">
        <v>149</v>
      </c>
      <c r="E249" s="238" t="s">
        <v>1769</v>
      </c>
      <c r="F249" s="239" t="s">
        <v>1770</v>
      </c>
      <c r="G249" s="240" t="s">
        <v>278</v>
      </c>
      <c r="H249" s="241">
        <v>1</v>
      </c>
      <c r="I249" s="242"/>
      <c r="J249" s="243">
        <f>ROUND(I249*H249,2)</f>
        <v>0</v>
      </c>
      <c r="K249" s="244"/>
      <c r="L249" s="45"/>
      <c r="M249" s="245" t="s">
        <v>1</v>
      </c>
      <c r="N249" s="246" t="s">
        <v>43</v>
      </c>
      <c r="O249" s="92"/>
      <c r="P249" s="247">
        <f>O249*H249</f>
        <v>0</v>
      </c>
      <c r="Q249" s="247">
        <v>0</v>
      </c>
      <c r="R249" s="247">
        <f>Q249*H249</f>
        <v>0</v>
      </c>
      <c r="S249" s="247">
        <v>0</v>
      </c>
      <c r="T249" s="248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9" t="s">
        <v>153</v>
      </c>
      <c r="AT249" s="249" t="s">
        <v>149</v>
      </c>
      <c r="AU249" s="249" t="s">
        <v>86</v>
      </c>
      <c r="AY249" s="18" t="s">
        <v>146</v>
      </c>
      <c r="BE249" s="250">
        <f>IF(N249="základní",J249,0)</f>
        <v>0</v>
      </c>
      <c r="BF249" s="250">
        <f>IF(N249="snížená",J249,0)</f>
        <v>0</v>
      </c>
      <c r="BG249" s="250">
        <f>IF(N249="zákl. přenesená",J249,0)</f>
        <v>0</v>
      </c>
      <c r="BH249" s="250">
        <f>IF(N249="sníž. přenesená",J249,0)</f>
        <v>0</v>
      </c>
      <c r="BI249" s="250">
        <f>IF(N249="nulová",J249,0)</f>
        <v>0</v>
      </c>
      <c r="BJ249" s="18" t="s">
        <v>86</v>
      </c>
      <c r="BK249" s="250">
        <f>ROUND(I249*H249,2)</f>
        <v>0</v>
      </c>
      <c r="BL249" s="18" t="s">
        <v>153</v>
      </c>
      <c r="BM249" s="249" t="s">
        <v>1771</v>
      </c>
    </row>
    <row r="250" s="2" customFormat="1" ht="16.5" customHeight="1">
      <c r="A250" s="39"/>
      <c r="B250" s="40"/>
      <c r="C250" s="237" t="s">
        <v>1583</v>
      </c>
      <c r="D250" s="237" t="s">
        <v>149</v>
      </c>
      <c r="E250" s="238" t="s">
        <v>1772</v>
      </c>
      <c r="F250" s="239" t="s">
        <v>1773</v>
      </c>
      <c r="G250" s="240" t="s">
        <v>1048</v>
      </c>
      <c r="H250" s="241">
        <v>1</v>
      </c>
      <c r="I250" s="242"/>
      <c r="J250" s="243">
        <f>ROUND(I250*H250,2)</f>
        <v>0</v>
      </c>
      <c r="K250" s="244"/>
      <c r="L250" s="45"/>
      <c r="M250" s="245" t="s">
        <v>1</v>
      </c>
      <c r="N250" s="246" t="s">
        <v>43</v>
      </c>
      <c r="O250" s="92"/>
      <c r="P250" s="247">
        <f>O250*H250</f>
        <v>0</v>
      </c>
      <c r="Q250" s="247">
        <v>0</v>
      </c>
      <c r="R250" s="247">
        <f>Q250*H250</f>
        <v>0</v>
      </c>
      <c r="S250" s="247">
        <v>0</v>
      </c>
      <c r="T250" s="248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9" t="s">
        <v>153</v>
      </c>
      <c r="AT250" s="249" t="s">
        <v>149</v>
      </c>
      <c r="AU250" s="249" t="s">
        <v>86</v>
      </c>
      <c r="AY250" s="18" t="s">
        <v>146</v>
      </c>
      <c r="BE250" s="250">
        <f>IF(N250="základní",J250,0)</f>
        <v>0</v>
      </c>
      <c r="BF250" s="250">
        <f>IF(N250="snížená",J250,0)</f>
        <v>0</v>
      </c>
      <c r="BG250" s="250">
        <f>IF(N250="zákl. přenesená",J250,0)</f>
        <v>0</v>
      </c>
      <c r="BH250" s="250">
        <f>IF(N250="sníž. přenesená",J250,0)</f>
        <v>0</v>
      </c>
      <c r="BI250" s="250">
        <f>IF(N250="nulová",J250,0)</f>
        <v>0</v>
      </c>
      <c r="BJ250" s="18" t="s">
        <v>86</v>
      </c>
      <c r="BK250" s="250">
        <f>ROUND(I250*H250,2)</f>
        <v>0</v>
      </c>
      <c r="BL250" s="18" t="s">
        <v>153</v>
      </c>
      <c r="BM250" s="249" t="s">
        <v>1774</v>
      </c>
    </row>
    <row r="251" s="2" customFormat="1" ht="21.75" customHeight="1">
      <c r="A251" s="39"/>
      <c r="B251" s="40"/>
      <c r="C251" s="237" t="s">
        <v>1775</v>
      </c>
      <c r="D251" s="237" t="s">
        <v>149</v>
      </c>
      <c r="E251" s="238" t="s">
        <v>1776</v>
      </c>
      <c r="F251" s="239" t="s">
        <v>1777</v>
      </c>
      <c r="G251" s="240" t="s">
        <v>1048</v>
      </c>
      <c r="H251" s="241">
        <v>1</v>
      </c>
      <c r="I251" s="242"/>
      <c r="J251" s="243">
        <f>ROUND(I251*H251,2)</f>
        <v>0</v>
      </c>
      <c r="K251" s="244"/>
      <c r="L251" s="45"/>
      <c r="M251" s="307" t="s">
        <v>1</v>
      </c>
      <c r="N251" s="308" t="s">
        <v>43</v>
      </c>
      <c r="O251" s="309"/>
      <c r="P251" s="310">
        <f>O251*H251</f>
        <v>0</v>
      </c>
      <c r="Q251" s="310">
        <v>0</v>
      </c>
      <c r="R251" s="310">
        <f>Q251*H251</f>
        <v>0</v>
      </c>
      <c r="S251" s="310">
        <v>0</v>
      </c>
      <c r="T251" s="31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9" t="s">
        <v>153</v>
      </c>
      <c r="AT251" s="249" t="s">
        <v>149</v>
      </c>
      <c r="AU251" s="249" t="s">
        <v>86</v>
      </c>
      <c r="AY251" s="18" t="s">
        <v>146</v>
      </c>
      <c r="BE251" s="250">
        <f>IF(N251="základní",J251,0)</f>
        <v>0</v>
      </c>
      <c r="BF251" s="250">
        <f>IF(N251="snížená",J251,0)</f>
        <v>0</v>
      </c>
      <c r="BG251" s="250">
        <f>IF(N251="zákl. přenesená",J251,0)</f>
        <v>0</v>
      </c>
      <c r="BH251" s="250">
        <f>IF(N251="sníž. přenesená",J251,0)</f>
        <v>0</v>
      </c>
      <c r="BI251" s="250">
        <f>IF(N251="nulová",J251,0)</f>
        <v>0</v>
      </c>
      <c r="BJ251" s="18" t="s">
        <v>86</v>
      </c>
      <c r="BK251" s="250">
        <f>ROUND(I251*H251,2)</f>
        <v>0</v>
      </c>
      <c r="BL251" s="18" t="s">
        <v>153</v>
      </c>
      <c r="BM251" s="249" t="s">
        <v>1778</v>
      </c>
    </row>
    <row r="252" s="2" customFormat="1" ht="6.96" customHeight="1">
      <c r="A252" s="39"/>
      <c r="B252" s="67"/>
      <c r="C252" s="68"/>
      <c r="D252" s="68"/>
      <c r="E252" s="68"/>
      <c r="F252" s="68"/>
      <c r="G252" s="68"/>
      <c r="H252" s="68"/>
      <c r="I252" s="184"/>
      <c r="J252" s="68"/>
      <c r="K252" s="68"/>
      <c r="L252" s="45"/>
      <c r="M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</row>
  </sheetData>
  <sheetProtection sheet="1" autoFilter="0" formatColumns="0" formatRows="0" objects="1" scenarios="1" spinCount="100000" saltValue="Vx8z/9uTA0m6vIqjlc3AGWq9eeb4uh5gqWFXWgwj7dx84sV4dIj2hqXLDyF8AlzcaPNL8MkfD3hLVQtTQ6ZVSQ==" hashValue="6np9i1YiaTnEQneWz2WAezIRcIiWv/wJg+tXz5FetzbubYk5LDbcOm+4dc29pjAJj3NAuRkXr1RqOpTWd+1cRg==" algorithmName="SHA-512" password="CC35"/>
  <autoFilter ref="C122:K25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107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Zvoleněves ON - oprava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108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1779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24. 6. 2020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ROUND((SUM(BE129:BE201)),  2)</f>
        <v>0</v>
      </c>
      <c r="G33" s="39"/>
      <c r="H33" s="39"/>
      <c r="I33" s="163">
        <v>0.20999999999999999</v>
      </c>
      <c r="J33" s="162">
        <f>ROUND(((SUM(BE129:BE201))*I33),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62">
        <f>ROUND((SUM(BF129:BF201)),  2)</f>
        <v>0</v>
      </c>
      <c r="G34" s="39"/>
      <c r="H34" s="39"/>
      <c r="I34" s="163">
        <v>0.14999999999999999</v>
      </c>
      <c r="J34" s="162">
        <f>ROUND(((SUM(BF129:BF201))*I34),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ROUND((SUM(BG129:BG201)),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ROUND((SUM(BH129:BH201)),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ROUND((SUM(BI129:BI201)),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Zvoleněves ON - oprava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SO.06 - Oprava zpevněných ploch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Zvoleněves</v>
      </c>
      <c r="G89" s="41"/>
      <c r="H89" s="41"/>
      <c r="I89" s="148" t="s">
        <v>22</v>
      </c>
      <c r="J89" s="80" t="str">
        <f>IF(J12="","",J12)</f>
        <v>24. 6. 2020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148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111</v>
      </c>
      <c r="D94" s="190"/>
      <c r="E94" s="190"/>
      <c r="F94" s="190"/>
      <c r="G94" s="190"/>
      <c r="H94" s="190"/>
      <c r="I94" s="191"/>
      <c r="J94" s="192" t="s">
        <v>112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145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4"/>
      <c r="C97" s="195"/>
      <c r="D97" s="196" t="s">
        <v>115</v>
      </c>
      <c r="E97" s="197"/>
      <c r="F97" s="197"/>
      <c r="G97" s="197"/>
      <c r="H97" s="197"/>
      <c r="I97" s="198"/>
      <c r="J97" s="199">
        <f>J130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1780</v>
      </c>
      <c r="E98" s="204"/>
      <c r="F98" s="204"/>
      <c r="G98" s="204"/>
      <c r="H98" s="204"/>
      <c r="I98" s="205"/>
      <c r="J98" s="206">
        <f>J131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116</v>
      </c>
      <c r="E99" s="204"/>
      <c r="F99" s="204"/>
      <c r="G99" s="204"/>
      <c r="H99" s="204"/>
      <c r="I99" s="205"/>
      <c r="J99" s="206">
        <f>J146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1781</v>
      </c>
      <c r="E100" s="204"/>
      <c r="F100" s="204"/>
      <c r="G100" s="204"/>
      <c r="H100" s="204"/>
      <c r="I100" s="205"/>
      <c r="J100" s="206">
        <f>J151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118</v>
      </c>
      <c r="E101" s="204"/>
      <c r="F101" s="204"/>
      <c r="G101" s="204"/>
      <c r="H101" s="204"/>
      <c r="I101" s="205"/>
      <c r="J101" s="206">
        <f>J171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578</v>
      </c>
      <c r="E102" s="204"/>
      <c r="F102" s="204"/>
      <c r="G102" s="204"/>
      <c r="H102" s="204"/>
      <c r="I102" s="205"/>
      <c r="J102" s="206">
        <f>J175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1782</v>
      </c>
      <c r="E103" s="204"/>
      <c r="F103" s="204"/>
      <c r="G103" s="204"/>
      <c r="H103" s="204"/>
      <c r="I103" s="205"/>
      <c r="J103" s="206">
        <f>J180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120</v>
      </c>
      <c r="E104" s="204"/>
      <c r="F104" s="204"/>
      <c r="G104" s="204"/>
      <c r="H104" s="204"/>
      <c r="I104" s="205"/>
      <c r="J104" s="206">
        <f>J182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4"/>
      <c r="C105" s="195"/>
      <c r="D105" s="196" t="s">
        <v>1783</v>
      </c>
      <c r="E105" s="197"/>
      <c r="F105" s="197"/>
      <c r="G105" s="197"/>
      <c r="H105" s="197"/>
      <c r="I105" s="198"/>
      <c r="J105" s="199">
        <f>J187</f>
        <v>0</v>
      </c>
      <c r="K105" s="195"/>
      <c r="L105" s="20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94"/>
      <c r="C106" s="195"/>
      <c r="D106" s="196" t="s">
        <v>122</v>
      </c>
      <c r="E106" s="197"/>
      <c r="F106" s="197"/>
      <c r="G106" s="197"/>
      <c r="H106" s="197"/>
      <c r="I106" s="198"/>
      <c r="J106" s="199">
        <f>J191</f>
        <v>0</v>
      </c>
      <c r="K106" s="195"/>
      <c r="L106" s="20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1"/>
      <c r="C107" s="202"/>
      <c r="D107" s="203" t="s">
        <v>811</v>
      </c>
      <c r="E107" s="204"/>
      <c r="F107" s="204"/>
      <c r="G107" s="204"/>
      <c r="H107" s="204"/>
      <c r="I107" s="205"/>
      <c r="J107" s="206">
        <f>J192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128</v>
      </c>
      <c r="E108" s="204"/>
      <c r="F108" s="204"/>
      <c r="G108" s="204"/>
      <c r="H108" s="204"/>
      <c r="I108" s="205"/>
      <c r="J108" s="206">
        <f>J197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94"/>
      <c r="C109" s="195"/>
      <c r="D109" s="196" t="s">
        <v>1784</v>
      </c>
      <c r="E109" s="197"/>
      <c r="F109" s="197"/>
      <c r="G109" s="197"/>
      <c r="H109" s="197"/>
      <c r="I109" s="198"/>
      <c r="J109" s="199">
        <f>J200</f>
        <v>0</v>
      </c>
      <c r="K109" s="195"/>
      <c r="L109" s="200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184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187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131</v>
      </c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88" t="str">
        <f>E7</f>
        <v>Zvoleněves ON - oprava</v>
      </c>
      <c r="F119" s="33"/>
      <c r="G119" s="33"/>
      <c r="H119" s="33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108</v>
      </c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SO.06 - Oprava zpevněných ploch</v>
      </c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Zvoleněves</v>
      </c>
      <c r="G123" s="41"/>
      <c r="H123" s="41"/>
      <c r="I123" s="148" t="s">
        <v>22</v>
      </c>
      <c r="J123" s="80" t="str">
        <f>IF(J12="","",J12)</f>
        <v>24. 6. 2020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Správa železnic, státní organizace</v>
      </c>
      <c r="G125" s="41"/>
      <c r="H125" s="41"/>
      <c r="I125" s="148" t="s">
        <v>32</v>
      </c>
      <c r="J125" s="37" t="str">
        <f>E21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IF(E18="","",E18)</f>
        <v>Vyplň údaj</v>
      </c>
      <c r="G126" s="41"/>
      <c r="H126" s="41"/>
      <c r="I126" s="148" t="s">
        <v>35</v>
      </c>
      <c r="J126" s="37" t="str">
        <f>E24</f>
        <v>L. Malý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8"/>
      <c r="B128" s="209"/>
      <c r="C128" s="210" t="s">
        <v>132</v>
      </c>
      <c r="D128" s="211" t="s">
        <v>63</v>
      </c>
      <c r="E128" s="211" t="s">
        <v>59</v>
      </c>
      <c r="F128" s="211" t="s">
        <v>60</v>
      </c>
      <c r="G128" s="211" t="s">
        <v>133</v>
      </c>
      <c r="H128" s="211" t="s">
        <v>134</v>
      </c>
      <c r="I128" s="212" t="s">
        <v>135</v>
      </c>
      <c r="J128" s="213" t="s">
        <v>112</v>
      </c>
      <c r="K128" s="214" t="s">
        <v>136</v>
      </c>
      <c r="L128" s="215"/>
      <c r="M128" s="101" t="s">
        <v>1</v>
      </c>
      <c r="N128" s="102" t="s">
        <v>42</v>
      </c>
      <c r="O128" s="102" t="s">
        <v>137</v>
      </c>
      <c r="P128" s="102" t="s">
        <v>138</v>
      </c>
      <c r="Q128" s="102" t="s">
        <v>139</v>
      </c>
      <c r="R128" s="102" t="s">
        <v>140</v>
      </c>
      <c r="S128" s="102" t="s">
        <v>141</v>
      </c>
      <c r="T128" s="103" t="s">
        <v>142</v>
      </c>
      <c r="U128" s="208"/>
      <c r="V128" s="208"/>
      <c r="W128" s="208"/>
      <c r="X128" s="208"/>
      <c r="Y128" s="208"/>
      <c r="Z128" s="208"/>
      <c r="AA128" s="208"/>
      <c r="AB128" s="208"/>
      <c r="AC128" s="208"/>
      <c r="AD128" s="208"/>
      <c r="AE128" s="208"/>
    </row>
    <row r="129" s="2" customFormat="1" ht="22.8" customHeight="1">
      <c r="A129" s="39"/>
      <c r="B129" s="40"/>
      <c r="C129" s="108" t="s">
        <v>143</v>
      </c>
      <c r="D129" s="41"/>
      <c r="E129" s="41"/>
      <c r="F129" s="41"/>
      <c r="G129" s="41"/>
      <c r="H129" s="41"/>
      <c r="I129" s="145"/>
      <c r="J129" s="216">
        <f>BK129</f>
        <v>0</v>
      </c>
      <c r="K129" s="41"/>
      <c r="L129" s="45"/>
      <c r="M129" s="104"/>
      <c r="N129" s="217"/>
      <c r="O129" s="105"/>
      <c r="P129" s="218">
        <f>P130+P187+P191+P200</f>
        <v>0</v>
      </c>
      <c r="Q129" s="105"/>
      <c r="R129" s="218">
        <f>R130+R187+R191+R200</f>
        <v>111.63700999999999</v>
      </c>
      <c r="S129" s="105"/>
      <c r="T129" s="219">
        <f>T130+T187+T191+T200</f>
        <v>223.22479999999999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114</v>
      </c>
      <c r="BK129" s="220">
        <f>BK130+BK187+BK191+BK200</f>
        <v>0</v>
      </c>
    </row>
    <row r="130" s="12" customFormat="1" ht="25.92" customHeight="1">
      <c r="A130" s="12"/>
      <c r="B130" s="221"/>
      <c r="C130" s="222"/>
      <c r="D130" s="223" t="s">
        <v>77</v>
      </c>
      <c r="E130" s="224" t="s">
        <v>144</v>
      </c>
      <c r="F130" s="224" t="s">
        <v>145</v>
      </c>
      <c r="G130" s="222"/>
      <c r="H130" s="222"/>
      <c r="I130" s="225"/>
      <c r="J130" s="226">
        <f>BK130</f>
        <v>0</v>
      </c>
      <c r="K130" s="222"/>
      <c r="L130" s="227"/>
      <c r="M130" s="228"/>
      <c r="N130" s="229"/>
      <c r="O130" s="229"/>
      <c r="P130" s="230">
        <f>P131+P146+P151+P171+P175+P180+P182</f>
        <v>0</v>
      </c>
      <c r="Q130" s="229"/>
      <c r="R130" s="230">
        <f>R131+R146+R151+R171+R175+R180+R182</f>
        <v>111.63695999999999</v>
      </c>
      <c r="S130" s="229"/>
      <c r="T130" s="231">
        <f>T131+T146+T151+T171+T175+T180+T182</f>
        <v>223.22479999999999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2" t="s">
        <v>86</v>
      </c>
      <c r="AT130" s="233" t="s">
        <v>77</v>
      </c>
      <c r="AU130" s="233" t="s">
        <v>78</v>
      </c>
      <c r="AY130" s="232" t="s">
        <v>146</v>
      </c>
      <c r="BK130" s="234">
        <f>BK131+BK146+BK151+BK171+BK175+BK180+BK182</f>
        <v>0</v>
      </c>
    </row>
    <row r="131" s="12" customFormat="1" ht="22.8" customHeight="1">
      <c r="A131" s="12"/>
      <c r="B131" s="221"/>
      <c r="C131" s="222"/>
      <c r="D131" s="223" t="s">
        <v>77</v>
      </c>
      <c r="E131" s="235" t="s">
        <v>86</v>
      </c>
      <c r="F131" s="235" t="s">
        <v>1785</v>
      </c>
      <c r="G131" s="222"/>
      <c r="H131" s="222"/>
      <c r="I131" s="225"/>
      <c r="J131" s="236">
        <f>BK131</f>
        <v>0</v>
      </c>
      <c r="K131" s="222"/>
      <c r="L131" s="227"/>
      <c r="M131" s="228"/>
      <c r="N131" s="229"/>
      <c r="O131" s="229"/>
      <c r="P131" s="230">
        <f>SUM(P132:P145)</f>
        <v>0</v>
      </c>
      <c r="Q131" s="229"/>
      <c r="R131" s="230">
        <f>SUM(R132:R145)</f>
        <v>62.159999999999997</v>
      </c>
      <c r="S131" s="229"/>
      <c r="T131" s="231">
        <f>SUM(T132:T145)</f>
        <v>156.72479999999999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2" t="s">
        <v>86</v>
      </c>
      <c r="AT131" s="233" t="s">
        <v>77</v>
      </c>
      <c r="AU131" s="233" t="s">
        <v>86</v>
      </c>
      <c r="AY131" s="232" t="s">
        <v>146</v>
      </c>
      <c r="BK131" s="234">
        <f>SUM(BK132:BK145)</f>
        <v>0</v>
      </c>
    </row>
    <row r="132" s="2" customFormat="1" ht="33" customHeight="1">
      <c r="A132" s="39"/>
      <c r="B132" s="40"/>
      <c r="C132" s="237" t="s">
        <v>86</v>
      </c>
      <c r="D132" s="237" t="s">
        <v>149</v>
      </c>
      <c r="E132" s="238" t="s">
        <v>1786</v>
      </c>
      <c r="F132" s="239" t="s">
        <v>1787</v>
      </c>
      <c r="G132" s="240" t="s">
        <v>162</v>
      </c>
      <c r="H132" s="241">
        <v>10</v>
      </c>
      <c r="I132" s="242"/>
      <c r="J132" s="243">
        <f>ROUND(I132*H132,2)</f>
        <v>0</v>
      </c>
      <c r="K132" s="244"/>
      <c r="L132" s="45"/>
      <c r="M132" s="245" t="s">
        <v>1</v>
      </c>
      <c r="N132" s="246" t="s">
        <v>43</v>
      </c>
      <c r="O132" s="92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9" t="s">
        <v>153</v>
      </c>
      <c r="AT132" s="249" t="s">
        <v>149</v>
      </c>
      <c r="AU132" s="249" t="s">
        <v>88</v>
      </c>
      <c r="AY132" s="18" t="s">
        <v>146</v>
      </c>
      <c r="BE132" s="250">
        <f>IF(N132="základní",J132,0)</f>
        <v>0</v>
      </c>
      <c r="BF132" s="250">
        <f>IF(N132="snížená",J132,0)</f>
        <v>0</v>
      </c>
      <c r="BG132" s="250">
        <f>IF(N132="zákl. přenesená",J132,0)</f>
        <v>0</v>
      </c>
      <c r="BH132" s="250">
        <f>IF(N132="sníž. přenesená",J132,0)</f>
        <v>0</v>
      </c>
      <c r="BI132" s="250">
        <f>IF(N132="nulová",J132,0)</f>
        <v>0</v>
      </c>
      <c r="BJ132" s="18" t="s">
        <v>86</v>
      </c>
      <c r="BK132" s="250">
        <f>ROUND(I132*H132,2)</f>
        <v>0</v>
      </c>
      <c r="BL132" s="18" t="s">
        <v>153</v>
      </c>
      <c r="BM132" s="249" t="s">
        <v>1788</v>
      </c>
    </row>
    <row r="133" s="2" customFormat="1" ht="21.75" customHeight="1">
      <c r="A133" s="39"/>
      <c r="B133" s="40"/>
      <c r="C133" s="237" t="s">
        <v>147</v>
      </c>
      <c r="D133" s="237" t="s">
        <v>149</v>
      </c>
      <c r="E133" s="238" t="s">
        <v>1789</v>
      </c>
      <c r="F133" s="239" t="s">
        <v>1790</v>
      </c>
      <c r="G133" s="240" t="s">
        <v>162</v>
      </c>
      <c r="H133" s="241">
        <v>173.75999999999999</v>
      </c>
      <c r="I133" s="242"/>
      <c r="J133" s="243">
        <f>ROUND(I133*H133,2)</f>
        <v>0</v>
      </c>
      <c r="K133" s="244"/>
      <c r="L133" s="45"/>
      <c r="M133" s="245" t="s">
        <v>1</v>
      </c>
      <c r="N133" s="246" t="s">
        <v>43</v>
      </c>
      <c r="O133" s="92"/>
      <c r="P133" s="247">
        <f>O133*H133</f>
        <v>0</v>
      </c>
      <c r="Q133" s="247">
        <v>0</v>
      </c>
      <c r="R133" s="247">
        <f>Q133*H133</f>
        <v>0</v>
      </c>
      <c r="S133" s="247">
        <v>0.57999999999999996</v>
      </c>
      <c r="T133" s="248">
        <f>S133*H133</f>
        <v>100.78079999999999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153</v>
      </c>
      <c r="AT133" s="249" t="s">
        <v>149</v>
      </c>
      <c r="AU133" s="249" t="s">
        <v>88</v>
      </c>
      <c r="AY133" s="18" t="s">
        <v>146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8" t="s">
        <v>86</v>
      </c>
      <c r="BK133" s="250">
        <f>ROUND(I133*H133,2)</f>
        <v>0</v>
      </c>
      <c r="BL133" s="18" t="s">
        <v>153</v>
      </c>
      <c r="BM133" s="249" t="s">
        <v>1791</v>
      </c>
    </row>
    <row r="134" s="2" customFormat="1" ht="21.75" customHeight="1">
      <c r="A134" s="39"/>
      <c r="B134" s="40"/>
      <c r="C134" s="237" t="s">
        <v>158</v>
      </c>
      <c r="D134" s="237" t="s">
        <v>149</v>
      </c>
      <c r="E134" s="238" t="s">
        <v>1792</v>
      </c>
      <c r="F134" s="239" t="s">
        <v>1793</v>
      </c>
      <c r="G134" s="240" t="s">
        <v>593</v>
      </c>
      <c r="H134" s="241">
        <v>31.079999999999998</v>
      </c>
      <c r="I134" s="242"/>
      <c r="J134" s="243">
        <f>ROUND(I134*H134,2)</f>
        <v>0</v>
      </c>
      <c r="K134" s="244"/>
      <c r="L134" s="45"/>
      <c r="M134" s="245" t="s">
        <v>1</v>
      </c>
      <c r="N134" s="246" t="s">
        <v>43</v>
      </c>
      <c r="O134" s="92"/>
      <c r="P134" s="247">
        <f>O134*H134</f>
        <v>0</v>
      </c>
      <c r="Q134" s="247">
        <v>0</v>
      </c>
      <c r="R134" s="247">
        <f>Q134*H134</f>
        <v>0</v>
      </c>
      <c r="S134" s="247">
        <v>1.8</v>
      </c>
      <c r="T134" s="248">
        <f>S134*H134</f>
        <v>55.943999999999996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153</v>
      </c>
      <c r="AT134" s="249" t="s">
        <v>149</v>
      </c>
      <c r="AU134" s="249" t="s">
        <v>88</v>
      </c>
      <c r="AY134" s="18" t="s">
        <v>146</v>
      </c>
      <c r="BE134" s="250">
        <f>IF(N134="základní",J134,0)</f>
        <v>0</v>
      </c>
      <c r="BF134" s="250">
        <f>IF(N134="snížená",J134,0)</f>
        <v>0</v>
      </c>
      <c r="BG134" s="250">
        <f>IF(N134="zákl. přenesená",J134,0)</f>
        <v>0</v>
      </c>
      <c r="BH134" s="250">
        <f>IF(N134="sníž. přenesená",J134,0)</f>
        <v>0</v>
      </c>
      <c r="BI134" s="250">
        <f>IF(N134="nulová",J134,0)</f>
        <v>0</v>
      </c>
      <c r="BJ134" s="18" t="s">
        <v>86</v>
      </c>
      <c r="BK134" s="250">
        <f>ROUND(I134*H134,2)</f>
        <v>0</v>
      </c>
      <c r="BL134" s="18" t="s">
        <v>153</v>
      </c>
      <c r="BM134" s="249" t="s">
        <v>1794</v>
      </c>
    </row>
    <row r="135" s="13" customFormat="1">
      <c r="A135" s="13"/>
      <c r="B135" s="251"/>
      <c r="C135" s="252"/>
      <c r="D135" s="253" t="s">
        <v>174</v>
      </c>
      <c r="E135" s="254" t="s">
        <v>1</v>
      </c>
      <c r="F135" s="255" t="s">
        <v>1795</v>
      </c>
      <c r="G135" s="252"/>
      <c r="H135" s="256">
        <v>31.079999999999998</v>
      </c>
      <c r="I135" s="257"/>
      <c r="J135" s="252"/>
      <c r="K135" s="252"/>
      <c r="L135" s="258"/>
      <c r="M135" s="259"/>
      <c r="N135" s="260"/>
      <c r="O135" s="260"/>
      <c r="P135" s="260"/>
      <c r="Q135" s="260"/>
      <c r="R135" s="260"/>
      <c r="S135" s="260"/>
      <c r="T135" s="26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2" t="s">
        <v>174</v>
      </c>
      <c r="AU135" s="262" t="s">
        <v>88</v>
      </c>
      <c r="AV135" s="13" t="s">
        <v>88</v>
      </c>
      <c r="AW135" s="13" t="s">
        <v>34</v>
      </c>
      <c r="AX135" s="13" t="s">
        <v>78</v>
      </c>
      <c r="AY135" s="262" t="s">
        <v>146</v>
      </c>
    </row>
    <row r="136" s="14" customFormat="1">
      <c r="A136" s="14"/>
      <c r="B136" s="263"/>
      <c r="C136" s="264"/>
      <c r="D136" s="253" t="s">
        <v>174</v>
      </c>
      <c r="E136" s="265" t="s">
        <v>1</v>
      </c>
      <c r="F136" s="266" t="s">
        <v>201</v>
      </c>
      <c r="G136" s="264"/>
      <c r="H136" s="267">
        <v>31.079999999999998</v>
      </c>
      <c r="I136" s="268"/>
      <c r="J136" s="264"/>
      <c r="K136" s="264"/>
      <c r="L136" s="269"/>
      <c r="M136" s="270"/>
      <c r="N136" s="271"/>
      <c r="O136" s="271"/>
      <c r="P136" s="271"/>
      <c r="Q136" s="271"/>
      <c r="R136" s="271"/>
      <c r="S136" s="271"/>
      <c r="T136" s="27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3" t="s">
        <v>174</v>
      </c>
      <c r="AU136" s="273" t="s">
        <v>88</v>
      </c>
      <c r="AV136" s="14" t="s">
        <v>153</v>
      </c>
      <c r="AW136" s="14" t="s">
        <v>34</v>
      </c>
      <c r="AX136" s="14" t="s">
        <v>86</v>
      </c>
      <c r="AY136" s="273" t="s">
        <v>146</v>
      </c>
    </row>
    <row r="137" s="2" customFormat="1" ht="21.75" customHeight="1">
      <c r="A137" s="39"/>
      <c r="B137" s="40"/>
      <c r="C137" s="237" t="s">
        <v>176</v>
      </c>
      <c r="D137" s="237" t="s">
        <v>149</v>
      </c>
      <c r="E137" s="238" t="s">
        <v>1796</v>
      </c>
      <c r="F137" s="239" t="s">
        <v>1797</v>
      </c>
      <c r="G137" s="240" t="s">
        <v>593</v>
      </c>
      <c r="H137" s="241">
        <v>100.584</v>
      </c>
      <c r="I137" s="242"/>
      <c r="J137" s="243">
        <f>ROUND(I137*H137,2)</f>
        <v>0</v>
      </c>
      <c r="K137" s="244"/>
      <c r="L137" s="45"/>
      <c r="M137" s="245" t="s">
        <v>1</v>
      </c>
      <c r="N137" s="246" t="s">
        <v>43</v>
      </c>
      <c r="O137" s="92"/>
      <c r="P137" s="247">
        <f>O137*H137</f>
        <v>0</v>
      </c>
      <c r="Q137" s="247">
        <v>0</v>
      </c>
      <c r="R137" s="247">
        <f>Q137*H137</f>
        <v>0</v>
      </c>
      <c r="S137" s="247">
        <v>0</v>
      </c>
      <c r="T137" s="24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9" t="s">
        <v>153</v>
      </c>
      <c r="AT137" s="249" t="s">
        <v>149</v>
      </c>
      <c r="AU137" s="249" t="s">
        <v>88</v>
      </c>
      <c r="AY137" s="18" t="s">
        <v>146</v>
      </c>
      <c r="BE137" s="250">
        <f>IF(N137="základní",J137,0)</f>
        <v>0</v>
      </c>
      <c r="BF137" s="250">
        <f>IF(N137="snížená",J137,0)</f>
        <v>0</v>
      </c>
      <c r="BG137" s="250">
        <f>IF(N137="zákl. přenesená",J137,0)</f>
        <v>0</v>
      </c>
      <c r="BH137" s="250">
        <f>IF(N137="sníž. přenesená",J137,0)</f>
        <v>0</v>
      </c>
      <c r="BI137" s="250">
        <f>IF(N137="nulová",J137,0)</f>
        <v>0</v>
      </c>
      <c r="BJ137" s="18" t="s">
        <v>86</v>
      </c>
      <c r="BK137" s="250">
        <f>ROUND(I137*H137,2)</f>
        <v>0</v>
      </c>
      <c r="BL137" s="18" t="s">
        <v>153</v>
      </c>
      <c r="BM137" s="249" t="s">
        <v>1798</v>
      </c>
    </row>
    <row r="138" s="13" customFormat="1">
      <c r="A138" s="13"/>
      <c r="B138" s="251"/>
      <c r="C138" s="252"/>
      <c r="D138" s="253" t="s">
        <v>174</v>
      </c>
      <c r="E138" s="254" t="s">
        <v>1</v>
      </c>
      <c r="F138" s="255" t="s">
        <v>1799</v>
      </c>
      <c r="G138" s="252"/>
      <c r="H138" s="256">
        <v>69.504000000000005</v>
      </c>
      <c r="I138" s="257"/>
      <c r="J138" s="252"/>
      <c r="K138" s="252"/>
      <c r="L138" s="258"/>
      <c r="M138" s="259"/>
      <c r="N138" s="260"/>
      <c r="O138" s="260"/>
      <c r="P138" s="260"/>
      <c r="Q138" s="260"/>
      <c r="R138" s="260"/>
      <c r="S138" s="260"/>
      <c r="T138" s="26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2" t="s">
        <v>174</v>
      </c>
      <c r="AU138" s="262" t="s">
        <v>88</v>
      </c>
      <c r="AV138" s="13" t="s">
        <v>88</v>
      </c>
      <c r="AW138" s="13" t="s">
        <v>34</v>
      </c>
      <c r="AX138" s="13" t="s">
        <v>78</v>
      </c>
      <c r="AY138" s="262" t="s">
        <v>146</v>
      </c>
    </row>
    <row r="139" s="13" customFormat="1">
      <c r="A139" s="13"/>
      <c r="B139" s="251"/>
      <c r="C139" s="252"/>
      <c r="D139" s="253" t="s">
        <v>174</v>
      </c>
      <c r="E139" s="254" t="s">
        <v>1</v>
      </c>
      <c r="F139" s="255" t="s">
        <v>1800</v>
      </c>
      <c r="G139" s="252"/>
      <c r="H139" s="256">
        <v>31.079999999999998</v>
      </c>
      <c r="I139" s="257"/>
      <c r="J139" s="252"/>
      <c r="K139" s="252"/>
      <c r="L139" s="258"/>
      <c r="M139" s="259"/>
      <c r="N139" s="260"/>
      <c r="O139" s="260"/>
      <c r="P139" s="260"/>
      <c r="Q139" s="260"/>
      <c r="R139" s="260"/>
      <c r="S139" s="260"/>
      <c r="T139" s="26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2" t="s">
        <v>174</v>
      </c>
      <c r="AU139" s="262" t="s">
        <v>88</v>
      </c>
      <c r="AV139" s="13" t="s">
        <v>88</v>
      </c>
      <c r="AW139" s="13" t="s">
        <v>34</v>
      </c>
      <c r="AX139" s="13" t="s">
        <v>78</v>
      </c>
      <c r="AY139" s="262" t="s">
        <v>146</v>
      </c>
    </row>
    <row r="140" s="14" customFormat="1">
      <c r="A140" s="14"/>
      <c r="B140" s="263"/>
      <c r="C140" s="264"/>
      <c r="D140" s="253" t="s">
        <v>174</v>
      </c>
      <c r="E140" s="265" t="s">
        <v>1</v>
      </c>
      <c r="F140" s="266" t="s">
        <v>201</v>
      </c>
      <c r="G140" s="264"/>
      <c r="H140" s="267">
        <v>100.584</v>
      </c>
      <c r="I140" s="268"/>
      <c r="J140" s="264"/>
      <c r="K140" s="264"/>
      <c r="L140" s="269"/>
      <c r="M140" s="270"/>
      <c r="N140" s="271"/>
      <c r="O140" s="271"/>
      <c r="P140" s="271"/>
      <c r="Q140" s="271"/>
      <c r="R140" s="271"/>
      <c r="S140" s="271"/>
      <c r="T140" s="27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3" t="s">
        <v>174</v>
      </c>
      <c r="AU140" s="273" t="s">
        <v>88</v>
      </c>
      <c r="AV140" s="14" t="s">
        <v>153</v>
      </c>
      <c r="AW140" s="14" t="s">
        <v>34</v>
      </c>
      <c r="AX140" s="14" t="s">
        <v>86</v>
      </c>
      <c r="AY140" s="273" t="s">
        <v>146</v>
      </c>
    </row>
    <row r="141" s="2" customFormat="1" ht="16.5" customHeight="1">
      <c r="A141" s="39"/>
      <c r="B141" s="40"/>
      <c r="C141" s="237" t="s">
        <v>181</v>
      </c>
      <c r="D141" s="237" t="s">
        <v>149</v>
      </c>
      <c r="E141" s="238" t="s">
        <v>1801</v>
      </c>
      <c r="F141" s="239" t="s">
        <v>1802</v>
      </c>
      <c r="G141" s="240" t="s">
        <v>593</v>
      </c>
      <c r="H141" s="241">
        <v>100.584</v>
      </c>
      <c r="I141" s="242"/>
      <c r="J141" s="243">
        <f>ROUND(I141*H141,2)</f>
        <v>0</v>
      </c>
      <c r="K141" s="244"/>
      <c r="L141" s="45"/>
      <c r="M141" s="245" t="s">
        <v>1</v>
      </c>
      <c r="N141" s="246" t="s">
        <v>43</v>
      </c>
      <c r="O141" s="92"/>
      <c r="P141" s="247">
        <f>O141*H141</f>
        <v>0</v>
      </c>
      <c r="Q141" s="247">
        <v>0</v>
      </c>
      <c r="R141" s="247">
        <f>Q141*H141</f>
        <v>0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153</v>
      </c>
      <c r="AT141" s="249" t="s">
        <v>149</v>
      </c>
      <c r="AU141" s="249" t="s">
        <v>88</v>
      </c>
      <c r="AY141" s="18" t="s">
        <v>146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8" t="s">
        <v>86</v>
      </c>
      <c r="BK141" s="250">
        <f>ROUND(I141*H141,2)</f>
        <v>0</v>
      </c>
      <c r="BL141" s="18" t="s">
        <v>153</v>
      </c>
      <c r="BM141" s="249" t="s">
        <v>1803</v>
      </c>
    </row>
    <row r="142" s="2" customFormat="1" ht="16.5" customHeight="1">
      <c r="A142" s="39"/>
      <c r="B142" s="40"/>
      <c r="C142" s="237" t="s">
        <v>185</v>
      </c>
      <c r="D142" s="237" t="s">
        <v>149</v>
      </c>
      <c r="E142" s="238" t="s">
        <v>1804</v>
      </c>
      <c r="F142" s="239" t="s">
        <v>1805</v>
      </c>
      <c r="G142" s="240" t="s">
        <v>593</v>
      </c>
      <c r="H142" s="241">
        <v>100.584</v>
      </c>
      <c r="I142" s="242"/>
      <c r="J142" s="243">
        <f>ROUND(I142*H142,2)</f>
        <v>0</v>
      </c>
      <c r="K142" s="244"/>
      <c r="L142" s="45"/>
      <c r="M142" s="245" t="s">
        <v>1</v>
      </c>
      <c r="N142" s="246" t="s">
        <v>43</v>
      </c>
      <c r="O142" s="92"/>
      <c r="P142" s="247">
        <f>O142*H142</f>
        <v>0</v>
      </c>
      <c r="Q142" s="247">
        <v>0</v>
      </c>
      <c r="R142" s="247">
        <f>Q142*H142</f>
        <v>0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153</v>
      </c>
      <c r="AT142" s="249" t="s">
        <v>149</v>
      </c>
      <c r="AU142" s="249" t="s">
        <v>88</v>
      </c>
      <c r="AY142" s="18" t="s">
        <v>146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8" t="s">
        <v>86</v>
      </c>
      <c r="BK142" s="250">
        <f>ROUND(I142*H142,2)</f>
        <v>0</v>
      </c>
      <c r="BL142" s="18" t="s">
        <v>153</v>
      </c>
      <c r="BM142" s="249" t="s">
        <v>1806</v>
      </c>
    </row>
    <row r="143" s="2" customFormat="1" ht="21.75" customHeight="1">
      <c r="A143" s="39"/>
      <c r="B143" s="40"/>
      <c r="C143" s="237" t="s">
        <v>14</v>
      </c>
      <c r="D143" s="237" t="s">
        <v>149</v>
      </c>
      <c r="E143" s="238" t="s">
        <v>1807</v>
      </c>
      <c r="F143" s="239" t="s">
        <v>1808</v>
      </c>
      <c r="G143" s="240" t="s">
        <v>593</v>
      </c>
      <c r="H143" s="241">
        <v>31.079999999999998</v>
      </c>
      <c r="I143" s="242"/>
      <c r="J143" s="243">
        <f>ROUND(I143*H143,2)</f>
        <v>0</v>
      </c>
      <c r="K143" s="244"/>
      <c r="L143" s="45"/>
      <c r="M143" s="245" t="s">
        <v>1</v>
      </c>
      <c r="N143" s="246" t="s">
        <v>43</v>
      </c>
      <c r="O143" s="92"/>
      <c r="P143" s="247">
        <f>O143*H143</f>
        <v>0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153</v>
      </c>
      <c r="AT143" s="249" t="s">
        <v>149</v>
      </c>
      <c r="AU143" s="249" t="s">
        <v>88</v>
      </c>
      <c r="AY143" s="18" t="s">
        <v>146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8" t="s">
        <v>86</v>
      </c>
      <c r="BK143" s="250">
        <f>ROUND(I143*H143,2)</f>
        <v>0</v>
      </c>
      <c r="BL143" s="18" t="s">
        <v>153</v>
      </c>
      <c r="BM143" s="249" t="s">
        <v>1809</v>
      </c>
    </row>
    <row r="144" s="2" customFormat="1" ht="16.5" customHeight="1">
      <c r="A144" s="39"/>
      <c r="B144" s="40"/>
      <c r="C144" s="295" t="s">
        <v>194</v>
      </c>
      <c r="D144" s="295" t="s">
        <v>270</v>
      </c>
      <c r="E144" s="296" t="s">
        <v>1810</v>
      </c>
      <c r="F144" s="297" t="s">
        <v>1811</v>
      </c>
      <c r="G144" s="298" t="s">
        <v>340</v>
      </c>
      <c r="H144" s="299">
        <v>62.159999999999997</v>
      </c>
      <c r="I144" s="300"/>
      <c r="J144" s="301">
        <f>ROUND(I144*H144,2)</f>
        <v>0</v>
      </c>
      <c r="K144" s="302"/>
      <c r="L144" s="303"/>
      <c r="M144" s="304" t="s">
        <v>1</v>
      </c>
      <c r="N144" s="305" t="s">
        <v>43</v>
      </c>
      <c r="O144" s="92"/>
      <c r="P144" s="247">
        <f>O144*H144</f>
        <v>0</v>
      </c>
      <c r="Q144" s="247">
        <v>1</v>
      </c>
      <c r="R144" s="247">
        <f>Q144*H144</f>
        <v>62.159999999999997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181</v>
      </c>
      <c r="AT144" s="249" t="s">
        <v>270</v>
      </c>
      <c r="AU144" s="249" t="s">
        <v>88</v>
      </c>
      <c r="AY144" s="18" t="s">
        <v>146</v>
      </c>
      <c r="BE144" s="250">
        <f>IF(N144="základní",J144,0)</f>
        <v>0</v>
      </c>
      <c r="BF144" s="250">
        <f>IF(N144="snížená",J144,0)</f>
        <v>0</v>
      </c>
      <c r="BG144" s="250">
        <f>IF(N144="zákl. přenesená",J144,0)</f>
        <v>0</v>
      </c>
      <c r="BH144" s="250">
        <f>IF(N144="sníž. přenesená",J144,0)</f>
        <v>0</v>
      </c>
      <c r="BI144" s="250">
        <f>IF(N144="nulová",J144,0)</f>
        <v>0</v>
      </c>
      <c r="BJ144" s="18" t="s">
        <v>86</v>
      </c>
      <c r="BK144" s="250">
        <f>ROUND(I144*H144,2)</f>
        <v>0</v>
      </c>
      <c r="BL144" s="18" t="s">
        <v>153</v>
      </c>
      <c r="BM144" s="249" t="s">
        <v>1812</v>
      </c>
    </row>
    <row r="145" s="2" customFormat="1" ht="16.5" customHeight="1">
      <c r="A145" s="39"/>
      <c r="B145" s="40"/>
      <c r="C145" s="237" t="s">
        <v>217</v>
      </c>
      <c r="D145" s="237" t="s">
        <v>149</v>
      </c>
      <c r="E145" s="238" t="s">
        <v>1813</v>
      </c>
      <c r="F145" s="239" t="s">
        <v>1814</v>
      </c>
      <c r="G145" s="240" t="s">
        <v>162</v>
      </c>
      <c r="H145" s="241">
        <v>173.75999999999999</v>
      </c>
      <c r="I145" s="242"/>
      <c r="J145" s="243">
        <f>ROUND(I145*H145,2)</f>
        <v>0</v>
      </c>
      <c r="K145" s="244"/>
      <c r="L145" s="45"/>
      <c r="M145" s="245" t="s">
        <v>1</v>
      </c>
      <c r="N145" s="246" t="s">
        <v>43</v>
      </c>
      <c r="O145" s="92"/>
      <c r="P145" s="247">
        <f>O145*H145</f>
        <v>0</v>
      </c>
      <c r="Q145" s="247">
        <v>0</v>
      </c>
      <c r="R145" s="247">
        <f>Q145*H145</f>
        <v>0</v>
      </c>
      <c r="S145" s="247">
        <v>0</v>
      </c>
      <c r="T145" s="24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9" t="s">
        <v>153</v>
      </c>
      <c r="AT145" s="249" t="s">
        <v>149</v>
      </c>
      <c r="AU145" s="249" t="s">
        <v>88</v>
      </c>
      <c r="AY145" s="18" t="s">
        <v>146</v>
      </c>
      <c r="BE145" s="250">
        <f>IF(N145="základní",J145,0)</f>
        <v>0</v>
      </c>
      <c r="BF145" s="250">
        <f>IF(N145="snížená",J145,0)</f>
        <v>0</v>
      </c>
      <c r="BG145" s="250">
        <f>IF(N145="zákl. přenesená",J145,0)</f>
        <v>0</v>
      </c>
      <c r="BH145" s="250">
        <f>IF(N145="sníž. přenesená",J145,0)</f>
        <v>0</v>
      </c>
      <c r="BI145" s="250">
        <f>IF(N145="nulová",J145,0)</f>
        <v>0</v>
      </c>
      <c r="BJ145" s="18" t="s">
        <v>86</v>
      </c>
      <c r="BK145" s="250">
        <f>ROUND(I145*H145,2)</f>
        <v>0</v>
      </c>
      <c r="BL145" s="18" t="s">
        <v>153</v>
      </c>
      <c r="BM145" s="249" t="s">
        <v>1815</v>
      </c>
    </row>
    <row r="146" s="12" customFormat="1" ht="22.8" customHeight="1">
      <c r="A146" s="12"/>
      <c r="B146" s="221"/>
      <c r="C146" s="222"/>
      <c r="D146" s="223" t="s">
        <v>77</v>
      </c>
      <c r="E146" s="235" t="s">
        <v>147</v>
      </c>
      <c r="F146" s="235" t="s">
        <v>148</v>
      </c>
      <c r="G146" s="222"/>
      <c r="H146" s="222"/>
      <c r="I146" s="225"/>
      <c r="J146" s="236">
        <f>BK146</f>
        <v>0</v>
      </c>
      <c r="K146" s="222"/>
      <c r="L146" s="227"/>
      <c r="M146" s="228"/>
      <c r="N146" s="229"/>
      <c r="O146" s="229"/>
      <c r="P146" s="230">
        <f>SUM(P147:P150)</f>
        <v>0</v>
      </c>
      <c r="Q146" s="229"/>
      <c r="R146" s="230">
        <f>SUM(R147:R150)</f>
        <v>8.2958400000000001</v>
      </c>
      <c r="S146" s="229"/>
      <c r="T146" s="231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2" t="s">
        <v>86</v>
      </c>
      <c r="AT146" s="233" t="s">
        <v>77</v>
      </c>
      <c r="AU146" s="233" t="s">
        <v>86</v>
      </c>
      <c r="AY146" s="232" t="s">
        <v>146</v>
      </c>
      <c r="BK146" s="234">
        <f>SUM(BK147:BK150)</f>
        <v>0</v>
      </c>
    </row>
    <row r="147" s="2" customFormat="1" ht="21.75" customHeight="1">
      <c r="A147" s="39"/>
      <c r="B147" s="40"/>
      <c r="C147" s="237" t="s">
        <v>488</v>
      </c>
      <c r="D147" s="237" t="s">
        <v>149</v>
      </c>
      <c r="E147" s="238" t="s">
        <v>1816</v>
      </c>
      <c r="F147" s="239" t="s">
        <v>1817</v>
      </c>
      <c r="G147" s="240" t="s">
        <v>197</v>
      </c>
      <c r="H147" s="241">
        <v>12</v>
      </c>
      <c r="I147" s="242"/>
      <c r="J147" s="243">
        <f>ROUND(I147*H147,2)</f>
        <v>0</v>
      </c>
      <c r="K147" s="244"/>
      <c r="L147" s="45"/>
      <c r="M147" s="245" t="s">
        <v>1</v>
      </c>
      <c r="N147" s="246" t="s">
        <v>43</v>
      </c>
      <c r="O147" s="92"/>
      <c r="P147" s="247">
        <f>O147*H147</f>
        <v>0</v>
      </c>
      <c r="Q147" s="247">
        <v>0.29757</v>
      </c>
      <c r="R147" s="247">
        <f>Q147*H147</f>
        <v>3.57084</v>
      </c>
      <c r="S147" s="247">
        <v>0</v>
      </c>
      <c r="T147" s="24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9" t="s">
        <v>153</v>
      </c>
      <c r="AT147" s="249" t="s">
        <v>149</v>
      </c>
      <c r="AU147" s="249" t="s">
        <v>88</v>
      </c>
      <c r="AY147" s="18" t="s">
        <v>146</v>
      </c>
      <c r="BE147" s="250">
        <f>IF(N147="základní",J147,0)</f>
        <v>0</v>
      </c>
      <c r="BF147" s="250">
        <f>IF(N147="snížená",J147,0)</f>
        <v>0</v>
      </c>
      <c r="BG147" s="250">
        <f>IF(N147="zákl. přenesená",J147,0)</f>
        <v>0</v>
      </c>
      <c r="BH147" s="250">
        <f>IF(N147="sníž. přenesená",J147,0)</f>
        <v>0</v>
      </c>
      <c r="BI147" s="250">
        <f>IF(N147="nulová",J147,0)</f>
        <v>0</v>
      </c>
      <c r="BJ147" s="18" t="s">
        <v>86</v>
      </c>
      <c r="BK147" s="250">
        <f>ROUND(I147*H147,2)</f>
        <v>0</v>
      </c>
      <c r="BL147" s="18" t="s">
        <v>153</v>
      </c>
      <c r="BM147" s="249" t="s">
        <v>1818</v>
      </c>
    </row>
    <row r="148" s="2" customFormat="1" ht="21.75" customHeight="1">
      <c r="A148" s="39"/>
      <c r="B148" s="40"/>
      <c r="C148" s="295" t="s">
        <v>484</v>
      </c>
      <c r="D148" s="295" t="s">
        <v>270</v>
      </c>
      <c r="E148" s="296" t="s">
        <v>1819</v>
      </c>
      <c r="F148" s="297" t="s">
        <v>1820</v>
      </c>
      <c r="G148" s="298" t="s">
        <v>152</v>
      </c>
      <c r="H148" s="299">
        <v>75</v>
      </c>
      <c r="I148" s="300"/>
      <c r="J148" s="301">
        <f>ROUND(I148*H148,2)</f>
        <v>0</v>
      </c>
      <c r="K148" s="302"/>
      <c r="L148" s="303"/>
      <c r="M148" s="304" t="s">
        <v>1</v>
      </c>
      <c r="N148" s="305" t="s">
        <v>43</v>
      </c>
      <c r="O148" s="92"/>
      <c r="P148" s="247">
        <f>O148*H148</f>
        <v>0</v>
      </c>
      <c r="Q148" s="247">
        <v>0.063</v>
      </c>
      <c r="R148" s="247">
        <f>Q148*H148</f>
        <v>4.7249999999999996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1821</v>
      </c>
      <c r="AT148" s="249" t="s">
        <v>270</v>
      </c>
      <c r="AU148" s="249" t="s">
        <v>88</v>
      </c>
      <c r="AY148" s="18" t="s">
        <v>146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86</v>
      </c>
      <c r="BK148" s="250">
        <f>ROUND(I148*H148,2)</f>
        <v>0</v>
      </c>
      <c r="BL148" s="18" t="s">
        <v>1821</v>
      </c>
      <c r="BM148" s="249" t="s">
        <v>1822</v>
      </c>
    </row>
    <row r="149" s="13" customFormat="1">
      <c r="A149" s="13"/>
      <c r="B149" s="251"/>
      <c r="C149" s="252"/>
      <c r="D149" s="253" t="s">
        <v>174</v>
      </c>
      <c r="E149" s="254" t="s">
        <v>1</v>
      </c>
      <c r="F149" s="255" t="s">
        <v>1823</v>
      </c>
      <c r="G149" s="252"/>
      <c r="H149" s="256">
        <v>75</v>
      </c>
      <c r="I149" s="257"/>
      <c r="J149" s="252"/>
      <c r="K149" s="252"/>
      <c r="L149" s="258"/>
      <c r="M149" s="259"/>
      <c r="N149" s="260"/>
      <c r="O149" s="260"/>
      <c r="P149" s="260"/>
      <c r="Q149" s="260"/>
      <c r="R149" s="260"/>
      <c r="S149" s="260"/>
      <c r="T149" s="26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2" t="s">
        <v>174</v>
      </c>
      <c r="AU149" s="262" t="s">
        <v>88</v>
      </c>
      <c r="AV149" s="13" t="s">
        <v>88</v>
      </c>
      <c r="AW149" s="13" t="s">
        <v>34</v>
      </c>
      <c r="AX149" s="13" t="s">
        <v>86</v>
      </c>
      <c r="AY149" s="262" t="s">
        <v>146</v>
      </c>
    </row>
    <row r="150" s="2" customFormat="1" ht="33" customHeight="1">
      <c r="A150" s="39"/>
      <c r="B150" s="40"/>
      <c r="C150" s="237" t="s">
        <v>280</v>
      </c>
      <c r="D150" s="237" t="s">
        <v>149</v>
      </c>
      <c r="E150" s="238" t="s">
        <v>1824</v>
      </c>
      <c r="F150" s="239" t="s">
        <v>1825</v>
      </c>
      <c r="G150" s="240" t="s">
        <v>152</v>
      </c>
      <c r="H150" s="241">
        <v>2</v>
      </c>
      <c r="I150" s="242"/>
      <c r="J150" s="243">
        <f>ROUND(I150*H150,2)</f>
        <v>0</v>
      </c>
      <c r="K150" s="244"/>
      <c r="L150" s="45"/>
      <c r="M150" s="245" t="s">
        <v>1</v>
      </c>
      <c r="N150" s="246" t="s">
        <v>43</v>
      </c>
      <c r="O150" s="92"/>
      <c r="P150" s="247">
        <f>O150*H150</f>
        <v>0</v>
      </c>
      <c r="Q150" s="247">
        <v>0</v>
      </c>
      <c r="R150" s="247">
        <f>Q150*H150</f>
        <v>0</v>
      </c>
      <c r="S150" s="247">
        <v>0</v>
      </c>
      <c r="T150" s="24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9" t="s">
        <v>153</v>
      </c>
      <c r="AT150" s="249" t="s">
        <v>149</v>
      </c>
      <c r="AU150" s="249" t="s">
        <v>88</v>
      </c>
      <c r="AY150" s="18" t="s">
        <v>146</v>
      </c>
      <c r="BE150" s="250">
        <f>IF(N150="základní",J150,0)</f>
        <v>0</v>
      </c>
      <c r="BF150" s="250">
        <f>IF(N150="snížená",J150,0)</f>
        <v>0</v>
      </c>
      <c r="BG150" s="250">
        <f>IF(N150="zákl. přenesená",J150,0)</f>
        <v>0</v>
      </c>
      <c r="BH150" s="250">
        <f>IF(N150="sníž. přenesená",J150,0)</f>
        <v>0</v>
      </c>
      <c r="BI150" s="250">
        <f>IF(N150="nulová",J150,0)</f>
        <v>0</v>
      </c>
      <c r="BJ150" s="18" t="s">
        <v>86</v>
      </c>
      <c r="BK150" s="250">
        <f>ROUND(I150*H150,2)</f>
        <v>0</v>
      </c>
      <c r="BL150" s="18" t="s">
        <v>153</v>
      </c>
      <c r="BM150" s="249" t="s">
        <v>1826</v>
      </c>
    </row>
    <row r="151" s="12" customFormat="1" ht="22.8" customHeight="1">
      <c r="A151" s="12"/>
      <c r="B151" s="221"/>
      <c r="C151" s="222"/>
      <c r="D151" s="223" t="s">
        <v>77</v>
      </c>
      <c r="E151" s="235" t="s">
        <v>167</v>
      </c>
      <c r="F151" s="235" t="s">
        <v>1827</v>
      </c>
      <c r="G151" s="222"/>
      <c r="H151" s="222"/>
      <c r="I151" s="225"/>
      <c r="J151" s="236">
        <f>BK151</f>
        <v>0</v>
      </c>
      <c r="K151" s="222"/>
      <c r="L151" s="227"/>
      <c r="M151" s="228"/>
      <c r="N151" s="229"/>
      <c r="O151" s="229"/>
      <c r="P151" s="230">
        <f>SUM(P152:P170)</f>
        <v>0</v>
      </c>
      <c r="Q151" s="229"/>
      <c r="R151" s="230">
        <f>SUM(R152:R170)</f>
        <v>41.18112</v>
      </c>
      <c r="S151" s="229"/>
      <c r="T151" s="231">
        <f>SUM(T152:T170)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2" t="s">
        <v>86</v>
      </c>
      <c r="AT151" s="233" t="s">
        <v>77</v>
      </c>
      <c r="AU151" s="233" t="s">
        <v>86</v>
      </c>
      <c r="AY151" s="232" t="s">
        <v>146</v>
      </c>
      <c r="BK151" s="234">
        <f>SUM(BK152:BK170)</f>
        <v>0</v>
      </c>
    </row>
    <row r="152" s="2" customFormat="1" ht="21.75" customHeight="1">
      <c r="A152" s="39"/>
      <c r="B152" s="40"/>
      <c r="C152" s="237" t="s">
        <v>288</v>
      </c>
      <c r="D152" s="237" t="s">
        <v>149</v>
      </c>
      <c r="E152" s="238" t="s">
        <v>1828</v>
      </c>
      <c r="F152" s="239" t="s">
        <v>1829</v>
      </c>
      <c r="G152" s="240" t="s">
        <v>162</v>
      </c>
      <c r="H152" s="241">
        <v>173.75999999999999</v>
      </c>
      <c r="I152" s="242"/>
      <c r="J152" s="243">
        <f>ROUND(I152*H152,2)</f>
        <v>0</v>
      </c>
      <c r="K152" s="244"/>
      <c r="L152" s="45"/>
      <c r="M152" s="245" t="s">
        <v>1</v>
      </c>
      <c r="N152" s="246" t="s">
        <v>43</v>
      </c>
      <c r="O152" s="92"/>
      <c r="P152" s="247">
        <f>O152*H152</f>
        <v>0</v>
      </c>
      <c r="Q152" s="247">
        <v>0</v>
      </c>
      <c r="R152" s="247">
        <f>Q152*H152</f>
        <v>0</v>
      </c>
      <c r="S152" s="247">
        <v>0</v>
      </c>
      <c r="T152" s="24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9" t="s">
        <v>153</v>
      </c>
      <c r="AT152" s="249" t="s">
        <v>149</v>
      </c>
      <c r="AU152" s="249" t="s">
        <v>88</v>
      </c>
      <c r="AY152" s="18" t="s">
        <v>146</v>
      </c>
      <c r="BE152" s="250">
        <f>IF(N152="základní",J152,0)</f>
        <v>0</v>
      </c>
      <c r="BF152" s="250">
        <f>IF(N152="snížená",J152,0)</f>
        <v>0</v>
      </c>
      <c r="BG152" s="250">
        <f>IF(N152="zákl. přenesená",J152,0)</f>
        <v>0</v>
      </c>
      <c r="BH152" s="250">
        <f>IF(N152="sníž. přenesená",J152,0)</f>
        <v>0</v>
      </c>
      <c r="BI152" s="250">
        <f>IF(N152="nulová",J152,0)</f>
        <v>0</v>
      </c>
      <c r="BJ152" s="18" t="s">
        <v>86</v>
      </c>
      <c r="BK152" s="250">
        <f>ROUND(I152*H152,2)</f>
        <v>0</v>
      </c>
      <c r="BL152" s="18" t="s">
        <v>153</v>
      </c>
      <c r="BM152" s="249" t="s">
        <v>1830</v>
      </c>
    </row>
    <row r="153" s="2" customFormat="1" ht="21.75" customHeight="1">
      <c r="A153" s="39"/>
      <c r="B153" s="40"/>
      <c r="C153" s="237" t="s">
        <v>293</v>
      </c>
      <c r="D153" s="237" t="s">
        <v>149</v>
      </c>
      <c r="E153" s="238" t="s">
        <v>1831</v>
      </c>
      <c r="F153" s="239" t="s">
        <v>1832</v>
      </c>
      <c r="G153" s="240" t="s">
        <v>162</v>
      </c>
      <c r="H153" s="241">
        <v>173.75999999999999</v>
      </c>
      <c r="I153" s="242"/>
      <c r="J153" s="243">
        <f>ROUND(I153*H153,2)</f>
        <v>0</v>
      </c>
      <c r="K153" s="244"/>
      <c r="L153" s="45"/>
      <c r="M153" s="245" t="s">
        <v>1</v>
      </c>
      <c r="N153" s="246" t="s">
        <v>43</v>
      </c>
      <c r="O153" s="92"/>
      <c r="P153" s="247">
        <f>O153*H153</f>
        <v>0</v>
      </c>
      <c r="Q153" s="247">
        <v>0</v>
      </c>
      <c r="R153" s="247">
        <f>Q153*H153</f>
        <v>0</v>
      </c>
      <c r="S153" s="247">
        <v>0</v>
      </c>
      <c r="T153" s="24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9" t="s">
        <v>153</v>
      </c>
      <c r="AT153" s="249" t="s">
        <v>149</v>
      </c>
      <c r="AU153" s="249" t="s">
        <v>88</v>
      </c>
      <c r="AY153" s="18" t="s">
        <v>146</v>
      </c>
      <c r="BE153" s="250">
        <f>IF(N153="základní",J153,0)</f>
        <v>0</v>
      </c>
      <c r="BF153" s="250">
        <f>IF(N153="snížená",J153,0)</f>
        <v>0</v>
      </c>
      <c r="BG153" s="250">
        <f>IF(N153="zákl. přenesená",J153,0)</f>
        <v>0</v>
      </c>
      <c r="BH153" s="250">
        <f>IF(N153="sníž. přenesená",J153,0)</f>
        <v>0</v>
      </c>
      <c r="BI153" s="250">
        <f>IF(N153="nulová",J153,0)</f>
        <v>0</v>
      </c>
      <c r="BJ153" s="18" t="s">
        <v>86</v>
      </c>
      <c r="BK153" s="250">
        <f>ROUND(I153*H153,2)</f>
        <v>0</v>
      </c>
      <c r="BL153" s="18" t="s">
        <v>153</v>
      </c>
      <c r="BM153" s="249" t="s">
        <v>1833</v>
      </c>
    </row>
    <row r="154" s="2" customFormat="1" ht="55.5" customHeight="1">
      <c r="A154" s="39"/>
      <c r="B154" s="40"/>
      <c r="C154" s="237" t="s">
        <v>297</v>
      </c>
      <c r="D154" s="237" t="s">
        <v>149</v>
      </c>
      <c r="E154" s="238" t="s">
        <v>1834</v>
      </c>
      <c r="F154" s="239" t="s">
        <v>1835</v>
      </c>
      <c r="G154" s="240" t="s">
        <v>162</v>
      </c>
      <c r="H154" s="241">
        <v>173.75999999999999</v>
      </c>
      <c r="I154" s="242"/>
      <c r="J154" s="243">
        <f>ROUND(I154*H154,2)</f>
        <v>0</v>
      </c>
      <c r="K154" s="244"/>
      <c r="L154" s="45"/>
      <c r="M154" s="245" t="s">
        <v>1</v>
      </c>
      <c r="N154" s="246" t="s">
        <v>43</v>
      </c>
      <c r="O154" s="92"/>
      <c r="P154" s="247">
        <f>O154*H154</f>
        <v>0</v>
      </c>
      <c r="Q154" s="247">
        <v>0.11160000000000001</v>
      </c>
      <c r="R154" s="247">
        <f>Q154*H154</f>
        <v>19.391615999999999</v>
      </c>
      <c r="S154" s="247">
        <v>0</v>
      </c>
      <c r="T154" s="24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9" t="s">
        <v>153</v>
      </c>
      <c r="AT154" s="249" t="s">
        <v>149</v>
      </c>
      <c r="AU154" s="249" t="s">
        <v>88</v>
      </c>
      <c r="AY154" s="18" t="s">
        <v>146</v>
      </c>
      <c r="BE154" s="250">
        <f>IF(N154="základní",J154,0)</f>
        <v>0</v>
      </c>
      <c r="BF154" s="250">
        <f>IF(N154="snížená",J154,0)</f>
        <v>0</v>
      </c>
      <c r="BG154" s="250">
        <f>IF(N154="zákl. přenesená",J154,0)</f>
        <v>0</v>
      </c>
      <c r="BH154" s="250">
        <f>IF(N154="sníž. přenesená",J154,0)</f>
        <v>0</v>
      </c>
      <c r="BI154" s="250">
        <f>IF(N154="nulová",J154,0)</f>
        <v>0</v>
      </c>
      <c r="BJ154" s="18" t="s">
        <v>86</v>
      </c>
      <c r="BK154" s="250">
        <f>ROUND(I154*H154,2)</f>
        <v>0</v>
      </c>
      <c r="BL154" s="18" t="s">
        <v>153</v>
      </c>
      <c r="BM154" s="249" t="s">
        <v>1836</v>
      </c>
    </row>
    <row r="155" s="13" customFormat="1">
      <c r="A155" s="13"/>
      <c r="B155" s="251"/>
      <c r="C155" s="252"/>
      <c r="D155" s="253" t="s">
        <v>174</v>
      </c>
      <c r="E155" s="254" t="s">
        <v>1</v>
      </c>
      <c r="F155" s="255" t="s">
        <v>1837</v>
      </c>
      <c r="G155" s="252"/>
      <c r="H155" s="256">
        <v>20.800000000000001</v>
      </c>
      <c r="I155" s="257"/>
      <c r="J155" s="252"/>
      <c r="K155" s="252"/>
      <c r="L155" s="258"/>
      <c r="M155" s="259"/>
      <c r="N155" s="260"/>
      <c r="O155" s="260"/>
      <c r="P155" s="260"/>
      <c r="Q155" s="260"/>
      <c r="R155" s="260"/>
      <c r="S155" s="260"/>
      <c r="T155" s="26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2" t="s">
        <v>174</v>
      </c>
      <c r="AU155" s="262" t="s">
        <v>88</v>
      </c>
      <c r="AV155" s="13" t="s">
        <v>88</v>
      </c>
      <c r="AW155" s="13" t="s">
        <v>34</v>
      </c>
      <c r="AX155" s="13" t="s">
        <v>78</v>
      </c>
      <c r="AY155" s="262" t="s">
        <v>146</v>
      </c>
    </row>
    <row r="156" s="13" customFormat="1">
      <c r="A156" s="13"/>
      <c r="B156" s="251"/>
      <c r="C156" s="252"/>
      <c r="D156" s="253" t="s">
        <v>174</v>
      </c>
      <c r="E156" s="254" t="s">
        <v>1</v>
      </c>
      <c r="F156" s="255" t="s">
        <v>1838</v>
      </c>
      <c r="G156" s="252"/>
      <c r="H156" s="256">
        <v>41.600000000000001</v>
      </c>
      <c r="I156" s="257"/>
      <c r="J156" s="252"/>
      <c r="K156" s="252"/>
      <c r="L156" s="258"/>
      <c r="M156" s="259"/>
      <c r="N156" s="260"/>
      <c r="O156" s="260"/>
      <c r="P156" s="260"/>
      <c r="Q156" s="260"/>
      <c r="R156" s="260"/>
      <c r="S156" s="260"/>
      <c r="T156" s="26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2" t="s">
        <v>174</v>
      </c>
      <c r="AU156" s="262" t="s">
        <v>88</v>
      </c>
      <c r="AV156" s="13" t="s">
        <v>88</v>
      </c>
      <c r="AW156" s="13" t="s">
        <v>34</v>
      </c>
      <c r="AX156" s="13" t="s">
        <v>78</v>
      </c>
      <c r="AY156" s="262" t="s">
        <v>146</v>
      </c>
    </row>
    <row r="157" s="13" customFormat="1">
      <c r="A157" s="13"/>
      <c r="B157" s="251"/>
      <c r="C157" s="252"/>
      <c r="D157" s="253" t="s">
        <v>174</v>
      </c>
      <c r="E157" s="254" t="s">
        <v>1</v>
      </c>
      <c r="F157" s="255" t="s">
        <v>1839</v>
      </c>
      <c r="G157" s="252"/>
      <c r="H157" s="256">
        <v>14.4</v>
      </c>
      <c r="I157" s="257"/>
      <c r="J157" s="252"/>
      <c r="K157" s="252"/>
      <c r="L157" s="258"/>
      <c r="M157" s="259"/>
      <c r="N157" s="260"/>
      <c r="O157" s="260"/>
      <c r="P157" s="260"/>
      <c r="Q157" s="260"/>
      <c r="R157" s="260"/>
      <c r="S157" s="260"/>
      <c r="T157" s="26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2" t="s">
        <v>174</v>
      </c>
      <c r="AU157" s="262" t="s">
        <v>88</v>
      </c>
      <c r="AV157" s="13" t="s">
        <v>88</v>
      </c>
      <c r="AW157" s="13" t="s">
        <v>34</v>
      </c>
      <c r="AX157" s="13" t="s">
        <v>78</v>
      </c>
      <c r="AY157" s="262" t="s">
        <v>146</v>
      </c>
    </row>
    <row r="158" s="13" customFormat="1">
      <c r="A158" s="13"/>
      <c r="B158" s="251"/>
      <c r="C158" s="252"/>
      <c r="D158" s="253" t="s">
        <v>174</v>
      </c>
      <c r="E158" s="254" t="s">
        <v>1</v>
      </c>
      <c r="F158" s="255" t="s">
        <v>1840</v>
      </c>
      <c r="G158" s="252"/>
      <c r="H158" s="256">
        <v>10.4</v>
      </c>
      <c r="I158" s="257"/>
      <c r="J158" s="252"/>
      <c r="K158" s="252"/>
      <c r="L158" s="258"/>
      <c r="M158" s="259"/>
      <c r="N158" s="260"/>
      <c r="O158" s="260"/>
      <c r="P158" s="260"/>
      <c r="Q158" s="260"/>
      <c r="R158" s="260"/>
      <c r="S158" s="260"/>
      <c r="T158" s="26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2" t="s">
        <v>174</v>
      </c>
      <c r="AU158" s="262" t="s">
        <v>88</v>
      </c>
      <c r="AV158" s="13" t="s">
        <v>88</v>
      </c>
      <c r="AW158" s="13" t="s">
        <v>34</v>
      </c>
      <c r="AX158" s="13" t="s">
        <v>78</v>
      </c>
      <c r="AY158" s="262" t="s">
        <v>146</v>
      </c>
    </row>
    <row r="159" s="13" customFormat="1">
      <c r="A159" s="13"/>
      <c r="B159" s="251"/>
      <c r="C159" s="252"/>
      <c r="D159" s="253" t="s">
        <v>174</v>
      </c>
      <c r="E159" s="254" t="s">
        <v>1</v>
      </c>
      <c r="F159" s="255" t="s">
        <v>1841</v>
      </c>
      <c r="G159" s="252"/>
      <c r="H159" s="256">
        <v>24.960000000000001</v>
      </c>
      <c r="I159" s="257"/>
      <c r="J159" s="252"/>
      <c r="K159" s="252"/>
      <c r="L159" s="258"/>
      <c r="M159" s="259"/>
      <c r="N159" s="260"/>
      <c r="O159" s="260"/>
      <c r="P159" s="260"/>
      <c r="Q159" s="260"/>
      <c r="R159" s="260"/>
      <c r="S159" s="260"/>
      <c r="T159" s="26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2" t="s">
        <v>174</v>
      </c>
      <c r="AU159" s="262" t="s">
        <v>88</v>
      </c>
      <c r="AV159" s="13" t="s">
        <v>88</v>
      </c>
      <c r="AW159" s="13" t="s">
        <v>34</v>
      </c>
      <c r="AX159" s="13" t="s">
        <v>78</v>
      </c>
      <c r="AY159" s="262" t="s">
        <v>146</v>
      </c>
    </row>
    <row r="160" s="13" customFormat="1">
      <c r="A160" s="13"/>
      <c r="B160" s="251"/>
      <c r="C160" s="252"/>
      <c r="D160" s="253" t="s">
        <v>174</v>
      </c>
      <c r="E160" s="254" t="s">
        <v>1</v>
      </c>
      <c r="F160" s="255" t="s">
        <v>1842</v>
      </c>
      <c r="G160" s="252"/>
      <c r="H160" s="256">
        <v>61.600000000000001</v>
      </c>
      <c r="I160" s="257"/>
      <c r="J160" s="252"/>
      <c r="K160" s="252"/>
      <c r="L160" s="258"/>
      <c r="M160" s="259"/>
      <c r="N160" s="260"/>
      <c r="O160" s="260"/>
      <c r="P160" s="260"/>
      <c r="Q160" s="260"/>
      <c r="R160" s="260"/>
      <c r="S160" s="260"/>
      <c r="T160" s="26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2" t="s">
        <v>174</v>
      </c>
      <c r="AU160" s="262" t="s">
        <v>88</v>
      </c>
      <c r="AV160" s="13" t="s">
        <v>88</v>
      </c>
      <c r="AW160" s="13" t="s">
        <v>34</v>
      </c>
      <c r="AX160" s="13" t="s">
        <v>78</v>
      </c>
      <c r="AY160" s="262" t="s">
        <v>146</v>
      </c>
    </row>
    <row r="161" s="14" customFormat="1">
      <c r="A161" s="14"/>
      <c r="B161" s="263"/>
      <c r="C161" s="264"/>
      <c r="D161" s="253" t="s">
        <v>174</v>
      </c>
      <c r="E161" s="265" t="s">
        <v>1</v>
      </c>
      <c r="F161" s="266" t="s">
        <v>201</v>
      </c>
      <c r="G161" s="264"/>
      <c r="H161" s="267">
        <v>173.76000000000002</v>
      </c>
      <c r="I161" s="268"/>
      <c r="J161" s="264"/>
      <c r="K161" s="264"/>
      <c r="L161" s="269"/>
      <c r="M161" s="270"/>
      <c r="N161" s="271"/>
      <c r="O161" s="271"/>
      <c r="P161" s="271"/>
      <c r="Q161" s="271"/>
      <c r="R161" s="271"/>
      <c r="S161" s="271"/>
      <c r="T161" s="27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3" t="s">
        <v>174</v>
      </c>
      <c r="AU161" s="273" t="s">
        <v>88</v>
      </c>
      <c r="AV161" s="14" t="s">
        <v>153</v>
      </c>
      <c r="AW161" s="14" t="s">
        <v>34</v>
      </c>
      <c r="AX161" s="14" t="s">
        <v>86</v>
      </c>
      <c r="AY161" s="273" t="s">
        <v>146</v>
      </c>
    </row>
    <row r="162" s="2" customFormat="1" ht="21.75" customHeight="1">
      <c r="A162" s="39"/>
      <c r="B162" s="40"/>
      <c r="C162" s="295" t="s">
        <v>301</v>
      </c>
      <c r="D162" s="295" t="s">
        <v>270</v>
      </c>
      <c r="E162" s="296" t="s">
        <v>1843</v>
      </c>
      <c r="F162" s="297" t="s">
        <v>1844</v>
      </c>
      <c r="G162" s="298" t="s">
        <v>162</v>
      </c>
      <c r="H162" s="299">
        <v>191.136</v>
      </c>
      <c r="I162" s="300"/>
      <c r="J162" s="301">
        <f>ROUND(I162*H162,2)</f>
        <v>0</v>
      </c>
      <c r="K162" s="302"/>
      <c r="L162" s="303"/>
      <c r="M162" s="304" t="s">
        <v>1</v>
      </c>
      <c r="N162" s="305" t="s">
        <v>43</v>
      </c>
      <c r="O162" s="92"/>
      <c r="P162" s="247">
        <f>O162*H162</f>
        <v>0</v>
      </c>
      <c r="Q162" s="247">
        <v>0.114</v>
      </c>
      <c r="R162" s="247">
        <f>Q162*H162</f>
        <v>21.789504000000001</v>
      </c>
      <c r="S162" s="247">
        <v>0</v>
      </c>
      <c r="T162" s="24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9" t="s">
        <v>181</v>
      </c>
      <c r="AT162" s="249" t="s">
        <v>270</v>
      </c>
      <c r="AU162" s="249" t="s">
        <v>88</v>
      </c>
      <c r="AY162" s="18" t="s">
        <v>146</v>
      </c>
      <c r="BE162" s="250">
        <f>IF(N162="základní",J162,0)</f>
        <v>0</v>
      </c>
      <c r="BF162" s="250">
        <f>IF(N162="snížená",J162,0)</f>
        <v>0</v>
      </c>
      <c r="BG162" s="250">
        <f>IF(N162="zákl. přenesená",J162,0)</f>
        <v>0</v>
      </c>
      <c r="BH162" s="250">
        <f>IF(N162="sníž. přenesená",J162,0)</f>
        <v>0</v>
      </c>
      <c r="BI162" s="250">
        <f>IF(N162="nulová",J162,0)</f>
        <v>0</v>
      </c>
      <c r="BJ162" s="18" t="s">
        <v>86</v>
      </c>
      <c r="BK162" s="250">
        <f>ROUND(I162*H162,2)</f>
        <v>0</v>
      </c>
      <c r="BL162" s="18" t="s">
        <v>153</v>
      </c>
      <c r="BM162" s="249" t="s">
        <v>1845</v>
      </c>
    </row>
    <row r="163" s="13" customFormat="1">
      <c r="A163" s="13"/>
      <c r="B163" s="251"/>
      <c r="C163" s="252"/>
      <c r="D163" s="253" t="s">
        <v>174</v>
      </c>
      <c r="E163" s="252"/>
      <c r="F163" s="255" t="s">
        <v>1846</v>
      </c>
      <c r="G163" s="252"/>
      <c r="H163" s="256">
        <v>191.136</v>
      </c>
      <c r="I163" s="257"/>
      <c r="J163" s="252"/>
      <c r="K163" s="252"/>
      <c r="L163" s="258"/>
      <c r="M163" s="259"/>
      <c r="N163" s="260"/>
      <c r="O163" s="260"/>
      <c r="P163" s="260"/>
      <c r="Q163" s="260"/>
      <c r="R163" s="260"/>
      <c r="S163" s="260"/>
      <c r="T163" s="26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2" t="s">
        <v>174</v>
      </c>
      <c r="AU163" s="262" t="s">
        <v>88</v>
      </c>
      <c r="AV163" s="13" t="s">
        <v>88</v>
      </c>
      <c r="AW163" s="13" t="s">
        <v>4</v>
      </c>
      <c r="AX163" s="13" t="s">
        <v>86</v>
      </c>
      <c r="AY163" s="262" t="s">
        <v>146</v>
      </c>
    </row>
    <row r="164" s="2" customFormat="1" ht="21.75" customHeight="1">
      <c r="A164" s="39"/>
      <c r="B164" s="40"/>
      <c r="C164" s="237" t="s">
        <v>306</v>
      </c>
      <c r="D164" s="237" t="s">
        <v>149</v>
      </c>
      <c r="E164" s="238" t="s">
        <v>1847</v>
      </c>
      <c r="F164" s="239" t="s">
        <v>1848</v>
      </c>
      <c r="G164" s="240" t="s">
        <v>197</v>
      </c>
      <c r="H164" s="241">
        <v>51.899999999999999</v>
      </c>
      <c r="I164" s="242"/>
      <c r="J164" s="243">
        <f>ROUND(I164*H164,2)</f>
        <v>0</v>
      </c>
      <c r="K164" s="244"/>
      <c r="L164" s="45"/>
      <c r="M164" s="245" t="s">
        <v>1</v>
      </c>
      <c r="N164" s="246" t="s">
        <v>43</v>
      </c>
      <c r="O164" s="92"/>
      <c r="P164" s="247">
        <f>O164*H164</f>
        <v>0</v>
      </c>
      <c r="Q164" s="247">
        <v>0</v>
      </c>
      <c r="R164" s="247">
        <f>Q164*H164</f>
        <v>0</v>
      </c>
      <c r="S164" s="247">
        <v>0</v>
      </c>
      <c r="T164" s="24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9" t="s">
        <v>153</v>
      </c>
      <c r="AT164" s="249" t="s">
        <v>149</v>
      </c>
      <c r="AU164" s="249" t="s">
        <v>88</v>
      </c>
      <c r="AY164" s="18" t="s">
        <v>146</v>
      </c>
      <c r="BE164" s="250">
        <f>IF(N164="základní",J164,0)</f>
        <v>0</v>
      </c>
      <c r="BF164" s="250">
        <f>IF(N164="snížená",J164,0)</f>
        <v>0</v>
      </c>
      <c r="BG164" s="250">
        <f>IF(N164="zákl. přenesená",J164,0)</f>
        <v>0</v>
      </c>
      <c r="BH164" s="250">
        <f>IF(N164="sníž. přenesená",J164,0)</f>
        <v>0</v>
      </c>
      <c r="BI164" s="250">
        <f>IF(N164="nulová",J164,0)</f>
        <v>0</v>
      </c>
      <c r="BJ164" s="18" t="s">
        <v>86</v>
      </c>
      <c r="BK164" s="250">
        <f>ROUND(I164*H164,2)</f>
        <v>0</v>
      </c>
      <c r="BL164" s="18" t="s">
        <v>153</v>
      </c>
      <c r="BM164" s="249" t="s">
        <v>1849</v>
      </c>
    </row>
    <row r="165" s="13" customFormat="1">
      <c r="A165" s="13"/>
      <c r="B165" s="251"/>
      <c r="C165" s="252"/>
      <c r="D165" s="253" t="s">
        <v>174</v>
      </c>
      <c r="E165" s="254" t="s">
        <v>1</v>
      </c>
      <c r="F165" s="255" t="s">
        <v>1850</v>
      </c>
      <c r="G165" s="252"/>
      <c r="H165" s="256">
        <v>15.4</v>
      </c>
      <c r="I165" s="257"/>
      <c r="J165" s="252"/>
      <c r="K165" s="252"/>
      <c r="L165" s="258"/>
      <c r="M165" s="259"/>
      <c r="N165" s="260"/>
      <c r="O165" s="260"/>
      <c r="P165" s="260"/>
      <c r="Q165" s="260"/>
      <c r="R165" s="260"/>
      <c r="S165" s="260"/>
      <c r="T165" s="26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2" t="s">
        <v>174</v>
      </c>
      <c r="AU165" s="262" t="s">
        <v>88</v>
      </c>
      <c r="AV165" s="13" t="s">
        <v>88</v>
      </c>
      <c r="AW165" s="13" t="s">
        <v>34</v>
      </c>
      <c r="AX165" s="13" t="s">
        <v>78</v>
      </c>
      <c r="AY165" s="262" t="s">
        <v>146</v>
      </c>
    </row>
    <row r="166" s="13" customFormat="1">
      <c r="A166" s="13"/>
      <c r="B166" s="251"/>
      <c r="C166" s="252"/>
      <c r="D166" s="253" t="s">
        <v>174</v>
      </c>
      <c r="E166" s="254" t="s">
        <v>1</v>
      </c>
      <c r="F166" s="255" t="s">
        <v>1851</v>
      </c>
      <c r="G166" s="252"/>
      <c r="H166" s="256">
        <v>21.100000000000001</v>
      </c>
      <c r="I166" s="257"/>
      <c r="J166" s="252"/>
      <c r="K166" s="252"/>
      <c r="L166" s="258"/>
      <c r="M166" s="259"/>
      <c r="N166" s="260"/>
      <c r="O166" s="260"/>
      <c r="P166" s="260"/>
      <c r="Q166" s="260"/>
      <c r="R166" s="260"/>
      <c r="S166" s="260"/>
      <c r="T166" s="26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2" t="s">
        <v>174</v>
      </c>
      <c r="AU166" s="262" t="s">
        <v>88</v>
      </c>
      <c r="AV166" s="13" t="s">
        <v>88</v>
      </c>
      <c r="AW166" s="13" t="s">
        <v>34</v>
      </c>
      <c r="AX166" s="13" t="s">
        <v>78</v>
      </c>
      <c r="AY166" s="262" t="s">
        <v>146</v>
      </c>
    </row>
    <row r="167" s="13" customFormat="1">
      <c r="A167" s="13"/>
      <c r="B167" s="251"/>
      <c r="C167" s="252"/>
      <c r="D167" s="253" t="s">
        <v>174</v>
      </c>
      <c r="E167" s="254" t="s">
        <v>1</v>
      </c>
      <c r="F167" s="255" t="s">
        <v>1852</v>
      </c>
      <c r="G167" s="252"/>
      <c r="H167" s="256">
        <v>15.4</v>
      </c>
      <c r="I167" s="257"/>
      <c r="J167" s="252"/>
      <c r="K167" s="252"/>
      <c r="L167" s="258"/>
      <c r="M167" s="259"/>
      <c r="N167" s="260"/>
      <c r="O167" s="260"/>
      <c r="P167" s="260"/>
      <c r="Q167" s="260"/>
      <c r="R167" s="260"/>
      <c r="S167" s="260"/>
      <c r="T167" s="26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2" t="s">
        <v>174</v>
      </c>
      <c r="AU167" s="262" t="s">
        <v>88</v>
      </c>
      <c r="AV167" s="13" t="s">
        <v>88</v>
      </c>
      <c r="AW167" s="13" t="s">
        <v>34</v>
      </c>
      <c r="AX167" s="13" t="s">
        <v>78</v>
      </c>
      <c r="AY167" s="262" t="s">
        <v>146</v>
      </c>
    </row>
    <row r="168" s="14" customFormat="1">
      <c r="A168" s="14"/>
      <c r="B168" s="263"/>
      <c r="C168" s="264"/>
      <c r="D168" s="253" t="s">
        <v>174</v>
      </c>
      <c r="E168" s="265" t="s">
        <v>1</v>
      </c>
      <c r="F168" s="266" t="s">
        <v>201</v>
      </c>
      <c r="G168" s="264"/>
      <c r="H168" s="267">
        <v>51.899999999999999</v>
      </c>
      <c r="I168" s="268"/>
      <c r="J168" s="264"/>
      <c r="K168" s="264"/>
      <c r="L168" s="269"/>
      <c r="M168" s="270"/>
      <c r="N168" s="271"/>
      <c r="O168" s="271"/>
      <c r="P168" s="271"/>
      <c r="Q168" s="271"/>
      <c r="R168" s="271"/>
      <c r="S168" s="271"/>
      <c r="T168" s="27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3" t="s">
        <v>174</v>
      </c>
      <c r="AU168" s="273" t="s">
        <v>88</v>
      </c>
      <c r="AV168" s="14" t="s">
        <v>153</v>
      </c>
      <c r="AW168" s="14" t="s">
        <v>34</v>
      </c>
      <c r="AX168" s="14" t="s">
        <v>86</v>
      </c>
      <c r="AY168" s="273" t="s">
        <v>146</v>
      </c>
    </row>
    <row r="169" s="2" customFormat="1" ht="16.5" customHeight="1">
      <c r="A169" s="39"/>
      <c r="B169" s="40"/>
      <c r="C169" s="295" t="s">
        <v>311</v>
      </c>
      <c r="D169" s="295" t="s">
        <v>270</v>
      </c>
      <c r="E169" s="296" t="s">
        <v>1853</v>
      </c>
      <c r="F169" s="297" t="s">
        <v>1854</v>
      </c>
      <c r="G169" s="298" t="s">
        <v>197</v>
      </c>
      <c r="H169" s="299">
        <v>52</v>
      </c>
      <c r="I169" s="300"/>
      <c r="J169" s="301">
        <f>ROUND(I169*H169,2)</f>
        <v>0</v>
      </c>
      <c r="K169" s="302"/>
      <c r="L169" s="303"/>
      <c r="M169" s="304" t="s">
        <v>1</v>
      </c>
      <c r="N169" s="305" t="s">
        <v>43</v>
      </c>
      <c r="O169" s="92"/>
      <c r="P169" s="247">
        <f>O169*H169</f>
        <v>0</v>
      </c>
      <c r="Q169" s="247">
        <v>0</v>
      </c>
      <c r="R169" s="247">
        <f>Q169*H169</f>
        <v>0</v>
      </c>
      <c r="S169" s="247">
        <v>0</v>
      </c>
      <c r="T169" s="24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9" t="s">
        <v>181</v>
      </c>
      <c r="AT169" s="249" t="s">
        <v>270</v>
      </c>
      <c r="AU169" s="249" t="s">
        <v>88</v>
      </c>
      <c r="AY169" s="18" t="s">
        <v>146</v>
      </c>
      <c r="BE169" s="250">
        <f>IF(N169="základní",J169,0)</f>
        <v>0</v>
      </c>
      <c r="BF169" s="250">
        <f>IF(N169="snížená",J169,0)</f>
        <v>0</v>
      </c>
      <c r="BG169" s="250">
        <f>IF(N169="zákl. přenesená",J169,0)</f>
        <v>0</v>
      </c>
      <c r="BH169" s="250">
        <f>IF(N169="sníž. přenesená",J169,0)</f>
        <v>0</v>
      </c>
      <c r="BI169" s="250">
        <f>IF(N169="nulová",J169,0)</f>
        <v>0</v>
      </c>
      <c r="BJ169" s="18" t="s">
        <v>86</v>
      </c>
      <c r="BK169" s="250">
        <f>ROUND(I169*H169,2)</f>
        <v>0</v>
      </c>
      <c r="BL169" s="18" t="s">
        <v>153</v>
      </c>
      <c r="BM169" s="249" t="s">
        <v>1855</v>
      </c>
    </row>
    <row r="170" s="13" customFormat="1">
      <c r="A170" s="13"/>
      <c r="B170" s="251"/>
      <c r="C170" s="252"/>
      <c r="D170" s="253" t="s">
        <v>174</v>
      </c>
      <c r="E170" s="252"/>
      <c r="F170" s="255" t="s">
        <v>1856</v>
      </c>
      <c r="G170" s="252"/>
      <c r="H170" s="256">
        <v>52</v>
      </c>
      <c r="I170" s="257"/>
      <c r="J170" s="252"/>
      <c r="K170" s="252"/>
      <c r="L170" s="258"/>
      <c r="M170" s="259"/>
      <c r="N170" s="260"/>
      <c r="O170" s="260"/>
      <c r="P170" s="260"/>
      <c r="Q170" s="260"/>
      <c r="R170" s="260"/>
      <c r="S170" s="260"/>
      <c r="T170" s="26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2" t="s">
        <v>174</v>
      </c>
      <c r="AU170" s="262" t="s">
        <v>88</v>
      </c>
      <c r="AV170" s="13" t="s">
        <v>88</v>
      </c>
      <c r="AW170" s="13" t="s">
        <v>4</v>
      </c>
      <c r="AX170" s="13" t="s">
        <v>86</v>
      </c>
      <c r="AY170" s="262" t="s">
        <v>146</v>
      </c>
    </row>
    <row r="171" s="12" customFormat="1" ht="22.8" customHeight="1">
      <c r="A171" s="12"/>
      <c r="B171" s="221"/>
      <c r="C171" s="222"/>
      <c r="D171" s="223" t="s">
        <v>77</v>
      </c>
      <c r="E171" s="235" t="s">
        <v>181</v>
      </c>
      <c r="F171" s="235" t="s">
        <v>261</v>
      </c>
      <c r="G171" s="222"/>
      <c r="H171" s="222"/>
      <c r="I171" s="225"/>
      <c r="J171" s="236">
        <f>BK171</f>
        <v>0</v>
      </c>
      <c r="K171" s="222"/>
      <c r="L171" s="227"/>
      <c r="M171" s="228"/>
      <c r="N171" s="229"/>
      <c r="O171" s="229"/>
      <c r="P171" s="230">
        <f>SUM(P172:P174)</f>
        <v>0</v>
      </c>
      <c r="Q171" s="229"/>
      <c r="R171" s="230">
        <f>SUM(R172:R174)</f>
        <v>0</v>
      </c>
      <c r="S171" s="229"/>
      <c r="T171" s="231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2" t="s">
        <v>86</v>
      </c>
      <c r="AT171" s="233" t="s">
        <v>77</v>
      </c>
      <c r="AU171" s="233" t="s">
        <v>86</v>
      </c>
      <c r="AY171" s="232" t="s">
        <v>146</v>
      </c>
      <c r="BK171" s="234">
        <f>SUM(BK172:BK174)</f>
        <v>0</v>
      </c>
    </row>
    <row r="172" s="2" customFormat="1" ht="33" customHeight="1">
      <c r="A172" s="39"/>
      <c r="B172" s="40"/>
      <c r="C172" s="237" t="s">
        <v>323</v>
      </c>
      <c r="D172" s="237" t="s">
        <v>149</v>
      </c>
      <c r="E172" s="238" t="s">
        <v>1857</v>
      </c>
      <c r="F172" s="239" t="s">
        <v>1858</v>
      </c>
      <c r="G172" s="240" t="s">
        <v>197</v>
      </c>
      <c r="H172" s="241">
        <v>28</v>
      </c>
      <c r="I172" s="242"/>
      <c r="J172" s="243">
        <f>ROUND(I172*H172,2)</f>
        <v>0</v>
      </c>
      <c r="K172" s="244"/>
      <c r="L172" s="45"/>
      <c r="M172" s="245" t="s">
        <v>1</v>
      </c>
      <c r="N172" s="246" t="s">
        <v>43</v>
      </c>
      <c r="O172" s="92"/>
      <c r="P172" s="247">
        <f>O172*H172</f>
        <v>0</v>
      </c>
      <c r="Q172" s="247">
        <v>0</v>
      </c>
      <c r="R172" s="247">
        <f>Q172*H172</f>
        <v>0</v>
      </c>
      <c r="S172" s="247">
        <v>0</v>
      </c>
      <c r="T172" s="24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9" t="s">
        <v>153</v>
      </c>
      <c r="AT172" s="249" t="s">
        <v>149</v>
      </c>
      <c r="AU172" s="249" t="s">
        <v>88</v>
      </c>
      <c r="AY172" s="18" t="s">
        <v>146</v>
      </c>
      <c r="BE172" s="250">
        <f>IF(N172="základní",J172,0)</f>
        <v>0</v>
      </c>
      <c r="BF172" s="250">
        <f>IF(N172="snížená",J172,0)</f>
        <v>0</v>
      </c>
      <c r="BG172" s="250">
        <f>IF(N172="zákl. přenesená",J172,0)</f>
        <v>0</v>
      </c>
      <c r="BH172" s="250">
        <f>IF(N172="sníž. přenesená",J172,0)</f>
        <v>0</v>
      </c>
      <c r="BI172" s="250">
        <f>IF(N172="nulová",J172,0)</f>
        <v>0</v>
      </c>
      <c r="BJ172" s="18" t="s">
        <v>86</v>
      </c>
      <c r="BK172" s="250">
        <f>ROUND(I172*H172,2)</f>
        <v>0</v>
      </c>
      <c r="BL172" s="18" t="s">
        <v>153</v>
      </c>
      <c r="BM172" s="249" t="s">
        <v>1859</v>
      </c>
    </row>
    <row r="173" s="13" customFormat="1">
      <c r="A173" s="13"/>
      <c r="B173" s="251"/>
      <c r="C173" s="252"/>
      <c r="D173" s="253" t="s">
        <v>174</v>
      </c>
      <c r="E173" s="254" t="s">
        <v>1</v>
      </c>
      <c r="F173" s="255" t="s">
        <v>1860</v>
      </c>
      <c r="G173" s="252"/>
      <c r="H173" s="256">
        <v>28</v>
      </c>
      <c r="I173" s="257"/>
      <c r="J173" s="252"/>
      <c r="K173" s="252"/>
      <c r="L173" s="258"/>
      <c r="M173" s="259"/>
      <c r="N173" s="260"/>
      <c r="O173" s="260"/>
      <c r="P173" s="260"/>
      <c r="Q173" s="260"/>
      <c r="R173" s="260"/>
      <c r="S173" s="260"/>
      <c r="T173" s="26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2" t="s">
        <v>174</v>
      </c>
      <c r="AU173" s="262" t="s">
        <v>88</v>
      </c>
      <c r="AV173" s="13" t="s">
        <v>88</v>
      </c>
      <c r="AW173" s="13" t="s">
        <v>34</v>
      </c>
      <c r="AX173" s="13" t="s">
        <v>78</v>
      </c>
      <c r="AY173" s="262" t="s">
        <v>146</v>
      </c>
    </row>
    <row r="174" s="14" customFormat="1">
      <c r="A174" s="14"/>
      <c r="B174" s="263"/>
      <c r="C174" s="264"/>
      <c r="D174" s="253" t="s">
        <v>174</v>
      </c>
      <c r="E174" s="265" t="s">
        <v>1</v>
      </c>
      <c r="F174" s="266" t="s">
        <v>201</v>
      </c>
      <c r="G174" s="264"/>
      <c r="H174" s="267">
        <v>28</v>
      </c>
      <c r="I174" s="268"/>
      <c r="J174" s="264"/>
      <c r="K174" s="264"/>
      <c r="L174" s="269"/>
      <c r="M174" s="270"/>
      <c r="N174" s="271"/>
      <c r="O174" s="271"/>
      <c r="P174" s="271"/>
      <c r="Q174" s="271"/>
      <c r="R174" s="271"/>
      <c r="S174" s="271"/>
      <c r="T174" s="27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3" t="s">
        <v>174</v>
      </c>
      <c r="AU174" s="273" t="s">
        <v>88</v>
      </c>
      <c r="AV174" s="14" t="s">
        <v>153</v>
      </c>
      <c r="AW174" s="14" t="s">
        <v>34</v>
      </c>
      <c r="AX174" s="14" t="s">
        <v>86</v>
      </c>
      <c r="AY174" s="273" t="s">
        <v>146</v>
      </c>
    </row>
    <row r="175" s="12" customFormat="1" ht="22.8" customHeight="1">
      <c r="A175" s="12"/>
      <c r="B175" s="221"/>
      <c r="C175" s="222"/>
      <c r="D175" s="223" t="s">
        <v>77</v>
      </c>
      <c r="E175" s="235" t="s">
        <v>185</v>
      </c>
      <c r="F175" s="235" t="s">
        <v>588</v>
      </c>
      <c r="G175" s="222"/>
      <c r="H175" s="222"/>
      <c r="I175" s="225"/>
      <c r="J175" s="236">
        <f>BK175</f>
        <v>0</v>
      </c>
      <c r="K175" s="222"/>
      <c r="L175" s="227"/>
      <c r="M175" s="228"/>
      <c r="N175" s="229"/>
      <c r="O175" s="229"/>
      <c r="P175" s="230">
        <f>SUM(P176:P179)</f>
        <v>0</v>
      </c>
      <c r="Q175" s="229"/>
      <c r="R175" s="230">
        <f>SUM(R176:R179)</f>
        <v>0</v>
      </c>
      <c r="S175" s="229"/>
      <c r="T175" s="231">
        <f>SUM(T176:T179)</f>
        <v>66.5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2" t="s">
        <v>86</v>
      </c>
      <c r="AT175" s="233" t="s">
        <v>77</v>
      </c>
      <c r="AU175" s="233" t="s">
        <v>86</v>
      </c>
      <c r="AY175" s="232" t="s">
        <v>146</v>
      </c>
      <c r="BK175" s="234">
        <f>SUM(BK176:BK179)</f>
        <v>0</v>
      </c>
    </row>
    <row r="176" s="2" customFormat="1" ht="16.5" customHeight="1">
      <c r="A176" s="39"/>
      <c r="B176" s="40"/>
      <c r="C176" s="237" t="s">
        <v>493</v>
      </c>
      <c r="D176" s="237" t="s">
        <v>149</v>
      </c>
      <c r="E176" s="238" t="s">
        <v>1861</v>
      </c>
      <c r="F176" s="239" t="s">
        <v>1862</v>
      </c>
      <c r="G176" s="240" t="s">
        <v>593</v>
      </c>
      <c r="H176" s="241">
        <v>21.600000000000001</v>
      </c>
      <c r="I176" s="242"/>
      <c r="J176" s="243">
        <f>ROUND(I176*H176,2)</f>
        <v>0</v>
      </c>
      <c r="K176" s="244"/>
      <c r="L176" s="45"/>
      <c r="M176" s="245" t="s">
        <v>1</v>
      </c>
      <c r="N176" s="246" t="s">
        <v>43</v>
      </c>
      <c r="O176" s="92"/>
      <c r="P176" s="247">
        <f>O176*H176</f>
        <v>0</v>
      </c>
      <c r="Q176" s="247">
        <v>0</v>
      </c>
      <c r="R176" s="247">
        <f>Q176*H176</f>
        <v>0</v>
      </c>
      <c r="S176" s="247">
        <v>2.5</v>
      </c>
      <c r="T176" s="248">
        <f>S176*H176</f>
        <v>54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9" t="s">
        <v>153</v>
      </c>
      <c r="AT176" s="249" t="s">
        <v>149</v>
      </c>
      <c r="AU176" s="249" t="s">
        <v>88</v>
      </c>
      <c r="AY176" s="18" t="s">
        <v>146</v>
      </c>
      <c r="BE176" s="250">
        <f>IF(N176="základní",J176,0)</f>
        <v>0</v>
      </c>
      <c r="BF176" s="250">
        <f>IF(N176="snížená",J176,0)</f>
        <v>0</v>
      </c>
      <c r="BG176" s="250">
        <f>IF(N176="zákl. přenesená",J176,0)</f>
        <v>0</v>
      </c>
      <c r="BH176" s="250">
        <f>IF(N176="sníž. přenesená",J176,0)</f>
        <v>0</v>
      </c>
      <c r="BI176" s="250">
        <f>IF(N176="nulová",J176,0)</f>
        <v>0</v>
      </c>
      <c r="BJ176" s="18" t="s">
        <v>86</v>
      </c>
      <c r="BK176" s="250">
        <f>ROUND(I176*H176,2)</f>
        <v>0</v>
      </c>
      <c r="BL176" s="18" t="s">
        <v>153</v>
      </c>
      <c r="BM176" s="249" t="s">
        <v>1863</v>
      </c>
    </row>
    <row r="177" s="13" customFormat="1">
      <c r="A177" s="13"/>
      <c r="B177" s="251"/>
      <c r="C177" s="252"/>
      <c r="D177" s="253" t="s">
        <v>174</v>
      </c>
      <c r="E177" s="254" t="s">
        <v>1</v>
      </c>
      <c r="F177" s="255" t="s">
        <v>1864</v>
      </c>
      <c r="G177" s="252"/>
      <c r="H177" s="256">
        <v>21.600000000000001</v>
      </c>
      <c r="I177" s="257"/>
      <c r="J177" s="252"/>
      <c r="K177" s="252"/>
      <c r="L177" s="258"/>
      <c r="M177" s="259"/>
      <c r="N177" s="260"/>
      <c r="O177" s="260"/>
      <c r="P177" s="260"/>
      <c r="Q177" s="260"/>
      <c r="R177" s="260"/>
      <c r="S177" s="260"/>
      <c r="T177" s="26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2" t="s">
        <v>174</v>
      </c>
      <c r="AU177" s="262" t="s">
        <v>88</v>
      </c>
      <c r="AV177" s="13" t="s">
        <v>88</v>
      </c>
      <c r="AW177" s="13" t="s">
        <v>34</v>
      </c>
      <c r="AX177" s="13" t="s">
        <v>86</v>
      </c>
      <c r="AY177" s="262" t="s">
        <v>146</v>
      </c>
    </row>
    <row r="178" s="2" customFormat="1" ht="16.5" customHeight="1">
      <c r="A178" s="39"/>
      <c r="B178" s="40"/>
      <c r="C178" s="237" t="s">
        <v>497</v>
      </c>
      <c r="D178" s="237" t="s">
        <v>149</v>
      </c>
      <c r="E178" s="238" t="s">
        <v>1865</v>
      </c>
      <c r="F178" s="239" t="s">
        <v>1866</v>
      </c>
      <c r="G178" s="240" t="s">
        <v>593</v>
      </c>
      <c r="H178" s="241">
        <v>6.25</v>
      </c>
      <c r="I178" s="242"/>
      <c r="J178" s="243">
        <f>ROUND(I178*H178,2)</f>
        <v>0</v>
      </c>
      <c r="K178" s="244"/>
      <c r="L178" s="45"/>
      <c r="M178" s="245" t="s">
        <v>1</v>
      </c>
      <c r="N178" s="246" t="s">
        <v>43</v>
      </c>
      <c r="O178" s="92"/>
      <c r="P178" s="247">
        <f>O178*H178</f>
        <v>0</v>
      </c>
      <c r="Q178" s="247">
        <v>0</v>
      </c>
      <c r="R178" s="247">
        <f>Q178*H178</f>
        <v>0</v>
      </c>
      <c r="S178" s="247">
        <v>2</v>
      </c>
      <c r="T178" s="248">
        <f>S178*H178</f>
        <v>12.5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9" t="s">
        <v>153</v>
      </c>
      <c r="AT178" s="249" t="s">
        <v>149</v>
      </c>
      <c r="AU178" s="249" t="s">
        <v>88</v>
      </c>
      <c r="AY178" s="18" t="s">
        <v>146</v>
      </c>
      <c r="BE178" s="250">
        <f>IF(N178="základní",J178,0)</f>
        <v>0</v>
      </c>
      <c r="BF178" s="250">
        <f>IF(N178="snížená",J178,0)</f>
        <v>0</v>
      </c>
      <c r="BG178" s="250">
        <f>IF(N178="zákl. přenesená",J178,0)</f>
        <v>0</v>
      </c>
      <c r="BH178" s="250">
        <f>IF(N178="sníž. přenesená",J178,0)</f>
        <v>0</v>
      </c>
      <c r="BI178" s="250">
        <f>IF(N178="nulová",J178,0)</f>
        <v>0</v>
      </c>
      <c r="BJ178" s="18" t="s">
        <v>86</v>
      </c>
      <c r="BK178" s="250">
        <f>ROUND(I178*H178,2)</f>
        <v>0</v>
      </c>
      <c r="BL178" s="18" t="s">
        <v>153</v>
      </c>
      <c r="BM178" s="249" t="s">
        <v>1867</v>
      </c>
    </row>
    <row r="179" s="13" customFormat="1">
      <c r="A179" s="13"/>
      <c r="B179" s="251"/>
      <c r="C179" s="252"/>
      <c r="D179" s="253" t="s">
        <v>174</v>
      </c>
      <c r="E179" s="254" t="s">
        <v>1</v>
      </c>
      <c r="F179" s="255" t="s">
        <v>1868</v>
      </c>
      <c r="G179" s="252"/>
      <c r="H179" s="256">
        <v>6.25</v>
      </c>
      <c r="I179" s="257"/>
      <c r="J179" s="252"/>
      <c r="K179" s="252"/>
      <c r="L179" s="258"/>
      <c r="M179" s="259"/>
      <c r="N179" s="260"/>
      <c r="O179" s="260"/>
      <c r="P179" s="260"/>
      <c r="Q179" s="260"/>
      <c r="R179" s="260"/>
      <c r="S179" s="260"/>
      <c r="T179" s="26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2" t="s">
        <v>174</v>
      </c>
      <c r="AU179" s="262" t="s">
        <v>88</v>
      </c>
      <c r="AV179" s="13" t="s">
        <v>88</v>
      </c>
      <c r="AW179" s="13" t="s">
        <v>34</v>
      </c>
      <c r="AX179" s="13" t="s">
        <v>86</v>
      </c>
      <c r="AY179" s="262" t="s">
        <v>146</v>
      </c>
    </row>
    <row r="180" s="12" customFormat="1" ht="22.8" customHeight="1">
      <c r="A180" s="12"/>
      <c r="B180" s="221"/>
      <c r="C180" s="222"/>
      <c r="D180" s="223" t="s">
        <v>77</v>
      </c>
      <c r="E180" s="235" t="s">
        <v>1368</v>
      </c>
      <c r="F180" s="235" t="s">
        <v>367</v>
      </c>
      <c r="G180" s="222"/>
      <c r="H180" s="222"/>
      <c r="I180" s="225"/>
      <c r="J180" s="236">
        <f>BK180</f>
        <v>0</v>
      </c>
      <c r="K180" s="222"/>
      <c r="L180" s="227"/>
      <c r="M180" s="228"/>
      <c r="N180" s="229"/>
      <c r="O180" s="229"/>
      <c r="P180" s="230">
        <f>P181</f>
        <v>0</v>
      </c>
      <c r="Q180" s="229"/>
      <c r="R180" s="230">
        <f>R181</f>
        <v>0</v>
      </c>
      <c r="S180" s="229"/>
      <c r="T180" s="231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2" t="s">
        <v>86</v>
      </c>
      <c r="AT180" s="233" t="s">
        <v>77</v>
      </c>
      <c r="AU180" s="233" t="s">
        <v>86</v>
      </c>
      <c r="AY180" s="232" t="s">
        <v>146</v>
      </c>
      <c r="BK180" s="234">
        <f>BK181</f>
        <v>0</v>
      </c>
    </row>
    <row r="181" s="2" customFormat="1" ht="21.75" customHeight="1">
      <c r="A181" s="39"/>
      <c r="B181" s="40"/>
      <c r="C181" s="237" t="s">
        <v>401</v>
      </c>
      <c r="D181" s="237" t="s">
        <v>149</v>
      </c>
      <c r="E181" s="238" t="s">
        <v>1869</v>
      </c>
      <c r="F181" s="239" t="s">
        <v>1870</v>
      </c>
      <c r="G181" s="240" t="s">
        <v>340</v>
      </c>
      <c r="H181" s="241">
        <v>111.637</v>
      </c>
      <c r="I181" s="242"/>
      <c r="J181" s="243">
        <f>ROUND(I181*H181,2)</f>
        <v>0</v>
      </c>
      <c r="K181" s="244"/>
      <c r="L181" s="45"/>
      <c r="M181" s="245" t="s">
        <v>1</v>
      </c>
      <c r="N181" s="246" t="s">
        <v>43</v>
      </c>
      <c r="O181" s="92"/>
      <c r="P181" s="247">
        <f>O181*H181</f>
        <v>0</v>
      </c>
      <c r="Q181" s="247">
        <v>0</v>
      </c>
      <c r="R181" s="247">
        <f>Q181*H181</f>
        <v>0</v>
      </c>
      <c r="S181" s="247">
        <v>0</v>
      </c>
      <c r="T181" s="24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9" t="s">
        <v>153</v>
      </c>
      <c r="AT181" s="249" t="s">
        <v>149</v>
      </c>
      <c r="AU181" s="249" t="s">
        <v>88</v>
      </c>
      <c r="AY181" s="18" t="s">
        <v>146</v>
      </c>
      <c r="BE181" s="250">
        <f>IF(N181="základní",J181,0)</f>
        <v>0</v>
      </c>
      <c r="BF181" s="250">
        <f>IF(N181="snížená",J181,0)</f>
        <v>0</v>
      </c>
      <c r="BG181" s="250">
        <f>IF(N181="zákl. přenesená",J181,0)</f>
        <v>0</v>
      </c>
      <c r="BH181" s="250">
        <f>IF(N181="sníž. přenesená",J181,0)</f>
        <v>0</v>
      </c>
      <c r="BI181" s="250">
        <f>IF(N181="nulová",J181,0)</f>
        <v>0</v>
      </c>
      <c r="BJ181" s="18" t="s">
        <v>86</v>
      </c>
      <c r="BK181" s="250">
        <f>ROUND(I181*H181,2)</f>
        <v>0</v>
      </c>
      <c r="BL181" s="18" t="s">
        <v>153</v>
      </c>
      <c r="BM181" s="249" t="s">
        <v>1871</v>
      </c>
    </row>
    <row r="182" s="12" customFormat="1" ht="22.8" customHeight="1">
      <c r="A182" s="12"/>
      <c r="B182" s="221"/>
      <c r="C182" s="222"/>
      <c r="D182" s="223" t="s">
        <v>77</v>
      </c>
      <c r="E182" s="235" t="s">
        <v>335</v>
      </c>
      <c r="F182" s="235" t="s">
        <v>336</v>
      </c>
      <c r="G182" s="222"/>
      <c r="H182" s="222"/>
      <c r="I182" s="225"/>
      <c r="J182" s="236">
        <f>BK182</f>
        <v>0</v>
      </c>
      <c r="K182" s="222"/>
      <c r="L182" s="227"/>
      <c r="M182" s="228"/>
      <c r="N182" s="229"/>
      <c r="O182" s="229"/>
      <c r="P182" s="230">
        <f>SUM(P183:P186)</f>
        <v>0</v>
      </c>
      <c r="Q182" s="229"/>
      <c r="R182" s="230">
        <f>SUM(R183:R186)</f>
        <v>0</v>
      </c>
      <c r="S182" s="229"/>
      <c r="T182" s="231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2" t="s">
        <v>86</v>
      </c>
      <c r="AT182" s="233" t="s">
        <v>77</v>
      </c>
      <c r="AU182" s="233" t="s">
        <v>86</v>
      </c>
      <c r="AY182" s="232" t="s">
        <v>146</v>
      </c>
      <c r="BK182" s="234">
        <f>SUM(BK183:BK186)</f>
        <v>0</v>
      </c>
    </row>
    <row r="183" s="2" customFormat="1" ht="21.75" customHeight="1">
      <c r="A183" s="39"/>
      <c r="B183" s="40"/>
      <c r="C183" s="237" t="s">
        <v>406</v>
      </c>
      <c r="D183" s="237" t="s">
        <v>149</v>
      </c>
      <c r="E183" s="238" t="s">
        <v>347</v>
      </c>
      <c r="F183" s="239" t="s">
        <v>1145</v>
      </c>
      <c r="G183" s="240" t="s">
        <v>340</v>
      </c>
      <c r="H183" s="241">
        <v>223.22499999999999</v>
      </c>
      <c r="I183" s="242"/>
      <c r="J183" s="243">
        <f>ROUND(I183*H183,2)</f>
        <v>0</v>
      </c>
      <c r="K183" s="244"/>
      <c r="L183" s="45"/>
      <c r="M183" s="245" t="s">
        <v>1</v>
      </c>
      <c r="N183" s="246" t="s">
        <v>43</v>
      </c>
      <c r="O183" s="92"/>
      <c r="P183" s="247">
        <f>O183*H183</f>
        <v>0</v>
      </c>
      <c r="Q183" s="247">
        <v>0</v>
      </c>
      <c r="R183" s="247">
        <f>Q183*H183</f>
        <v>0</v>
      </c>
      <c r="S183" s="247">
        <v>0</v>
      </c>
      <c r="T183" s="24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9" t="s">
        <v>153</v>
      </c>
      <c r="AT183" s="249" t="s">
        <v>149</v>
      </c>
      <c r="AU183" s="249" t="s">
        <v>88</v>
      </c>
      <c r="AY183" s="18" t="s">
        <v>146</v>
      </c>
      <c r="BE183" s="250">
        <f>IF(N183="základní",J183,0)</f>
        <v>0</v>
      </c>
      <c r="BF183" s="250">
        <f>IF(N183="snížená",J183,0)</f>
        <v>0</v>
      </c>
      <c r="BG183" s="250">
        <f>IF(N183="zákl. přenesená",J183,0)</f>
        <v>0</v>
      </c>
      <c r="BH183" s="250">
        <f>IF(N183="sníž. přenesená",J183,0)</f>
        <v>0</v>
      </c>
      <c r="BI183" s="250">
        <f>IF(N183="nulová",J183,0)</f>
        <v>0</v>
      </c>
      <c r="BJ183" s="18" t="s">
        <v>86</v>
      </c>
      <c r="BK183" s="250">
        <f>ROUND(I183*H183,2)</f>
        <v>0</v>
      </c>
      <c r="BL183" s="18" t="s">
        <v>153</v>
      </c>
      <c r="BM183" s="249" t="s">
        <v>1872</v>
      </c>
    </row>
    <row r="184" s="2" customFormat="1" ht="21.75" customHeight="1">
      <c r="A184" s="39"/>
      <c r="B184" s="40"/>
      <c r="C184" s="237" t="s">
        <v>410</v>
      </c>
      <c r="D184" s="237" t="s">
        <v>149</v>
      </c>
      <c r="E184" s="238" t="s">
        <v>351</v>
      </c>
      <c r="F184" s="239" t="s">
        <v>352</v>
      </c>
      <c r="G184" s="240" t="s">
        <v>340</v>
      </c>
      <c r="H184" s="241">
        <v>4241.2749999999996</v>
      </c>
      <c r="I184" s="242"/>
      <c r="J184" s="243">
        <f>ROUND(I184*H184,2)</f>
        <v>0</v>
      </c>
      <c r="K184" s="244"/>
      <c r="L184" s="45"/>
      <c r="M184" s="245" t="s">
        <v>1</v>
      </c>
      <c r="N184" s="246" t="s">
        <v>43</v>
      </c>
      <c r="O184" s="92"/>
      <c r="P184" s="247">
        <f>O184*H184</f>
        <v>0</v>
      </c>
      <c r="Q184" s="247">
        <v>0</v>
      </c>
      <c r="R184" s="247">
        <f>Q184*H184</f>
        <v>0</v>
      </c>
      <c r="S184" s="247">
        <v>0</v>
      </c>
      <c r="T184" s="24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9" t="s">
        <v>153</v>
      </c>
      <c r="AT184" s="249" t="s">
        <v>149</v>
      </c>
      <c r="AU184" s="249" t="s">
        <v>88</v>
      </c>
      <c r="AY184" s="18" t="s">
        <v>146</v>
      </c>
      <c r="BE184" s="250">
        <f>IF(N184="základní",J184,0)</f>
        <v>0</v>
      </c>
      <c r="BF184" s="250">
        <f>IF(N184="snížená",J184,0)</f>
        <v>0</v>
      </c>
      <c r="BG184" s="250">
        <f>IF(N184="zákl. přenesená",J184,0)</f>
        <v>0</v>
      </c>
      <c r="BH184" s="250">
        <f>IF(N184="sníž. přenesená",J184,0)</f>
        <v>0</v>
      </c>
      <c r="BI184" s="250">
        <f>IF(N184="nulová",J184,0)</f>
        <v>0</v>
      </c>
      <c r="BJ184" s="18" t="s">
        <v>86</v>
      </c>
      <c r="BK184" s="250">
        <f>ROUND(I184*H184,2)</f>
        <v>0</v>
      </c>
      <c r="BL184" s="18" t="s">
        <v>153</v>
      </c>
      <c r="BM184" s="249" t="s">
        <v>1873</v>
      </c>
    </row>
    <row r="185" s="13" customFormat="1">
      <c r="A185" s="13"/>
      <c r="B185" s="251"/>
      <c r="C185" s="252"/>
      <c r="D185" s="253" t="s">
        <v>174</v>
      </c>
      <c r="E185" s="252"/>
      <c r="F185" s="255" t="s">
        <v>1874</v>
      </c>
      <c r="G185" s="252"/>
      <c r="H185" s="256">
        <v>4241.2749999999996</v>
      </c>
      <c r="I185" s="257"/>
      <c r="J185" s="252"/>
      <c r="K185" s="252"/>
      <c r="L185" s="258"/>
      <c r="M185" s="259"/>
      <c r="N185" s="260"/>
      <c r="O185" s="260"/>
      <c r="P185" s="260"/>
      <c r="Q185" s="260"/>
      <c r="R185" s="260"/>
      <c r="S185" s="260"/>
      <c r="T185" s="26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174</v>
      </c>
      <c r="AU185" s="262" t="s">
        <v>88</v>
      </c>
      <c r="AV185" s="13" t="s">
        <v>88</v>
      </c>
      <c r="AW185" s="13" t="s">
        <v>4</v>
      </c>
      <c r="AX185" s="13" t="s">
        <v>86</v>
      </c>
      <c r="AY185" s="262" t="s">
        <v>146</v>
      </c>
    </row>
    <row r="186" s="2" customFormat="1" ht="33" customHeight="1">
      <c r="A186" s="39"/>
      <c r="B186" s="40"/>
      <c r="C186" s="237" t="s">
        <v>423</v>
      </c>
      <c r="D186" s="237" t="s">
        <v>149</v>
      </c>
      <c r="E186" s="238" t="s">
        <v>885</v>
      </c>
      <c r="F186" s="239" t="s">
        <v>886</v>
      </c>
      <c r="G186" s="240" t="s">
        <v>340</v>
      </c>
      <c r="H186" s="241">
        <v>223.22499999999999</v>
      </c>
      <c r="I186" s="242"/>
      <c r="J186" s="243">
        <f>ROUND(I186*H186,2)</f>
        <v>0</v>
      </c>
      <c r="K186" s="244"/>
      <c r="L186" s="45"/>
      <c r="M186" s="245" t="s">
        <v>1</v>
      </c>
      <c r="N186" s="246" t="s">
        <v>43</v>
      </c>
      <c r="O186" s="92"/>
      <c r="P186" s="247">
        <f>O186*H186</f>
        <v>0</v>
      </c>
      <c r="Q186" s="247">
        <v>0</v>
      </c>
      <c r="R186" s="247">
        <f>Q186*H186</f>
        <v>0</v>
      </c>
      <c r="S186" s="247">
        <v>0</v>
      </c>
      <c r="T186" s="24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9" t="s">
        <v>153</v>
      </c>
      <c r="AT186" s="249" t="s">
        <v>149</v>
      </c>
      <c r="AU186" s="249" t="s">
        <v>88</v>
      </c>
      <c r="AY186" s="18" t="s">
        <v>146</v>
      </c>
      <c r="BE186" s="250">
        <f>IF(N186="základní",J186,0)</f>
        <v>0</v>
      </c>
      <c r="BF186" s="250">
        <f>IF(N186="snížená",J186,0)</f>
        <v>0</v>
      </c>
      <c r="BG186" s="250">
        <f>IF(N186="zákl. přenesená",J186,0)</f>
        <v>0</v>
      </c>
      <c r="BH186" s="250">
        <f>IF(N186="sníž. přenesená",J186,0)</f>
        <v>0</v>
      </c>
      <c r="BI186" s="250">
        <f>IF(N186="nulová",J186,0)</f>
        <v>0</v>
      </c>
      <c r="BJ186" s="18" t="s">
        <v>86</v>
      </c>
      <c r="BK186" s="250">
        <f>ROUND(I186*H186,2)</f>
        <v>0</v>
      </c>
      <c r="BL186" s="18" t="s">
        <v>153</v>
      </c>
      <c r="BM186" s="249" t="s">
        <v>1875</v>
      </c>
    </row>
    <row r="187" s="12" customFormat="1" ht="25.92" customHeight="1">
      <c r="A187" s="12"/>
      <c r="B187" s="221"/>
      <c r="C187" s="222"/>
      <c r="D187" s="223" t="s">
        <v>77</v>
      </c>
      <c r="E187" s="224" t="s">
        <v>889</v>
      </c>
      <c r="F187" s="224" t="s">
        <v>890</v>
      </c>
      <c r="G187" s="222"/>
      <c r="H187" s="222"/>
      <c r="I187" s="225"/>
      <c r="J187" s="226">
        <f>BK187</f>
        <v>0</v>
      </c>
      <c r="K187" s="222"/>
      <c r="L187" s="227"/>
      <c r="M187" s="228"/>
      <c r="N187" s="229"/>
      <c r="O187" s="229"/>
      <c r="P187" s="230">
        <f>SUM(P188:P190)</f>
        <v>0</v>
      </c>
      <c r="Q187" s="229"/>
      <c r="R187" s="230">
        <f>SUM(R188:R190)</f>
        <v>0</v>
      </c>
      <c r="S187" s="229"/>
      <c r="T187" s="231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32" t="s">
        <v>86</v>
      </c>
      <c r="AT187" s="233" t="s">
        <v>77</v>
      </c>
      <c r="AU187" s="233" t="s">
        <v>78</v>
      </c>
      <c r="AY187" s="232" t="s">
        <v>146</v>
      </c>
      <c r="BK187" s="234">
        <f>SUM(BK188:BK190)</f>
        <v>0</v>
      </c>
    </row>
    <row r="188" s="2" customFormat="1" ht="21.75" customHeight="1">
      <c r="A188" s="39"/>
      <c r="B188" s="40"/>
      <c r="C188" s="237" t="s">
        <v>428</v>
      </c>
      <c r="D188" s="237" t="s">
        <v>149</v>
      </c>
      <c r="E188" s="238" t="s">
        <v>1876</v>
      </c>
      <c r="F188" s="239" t="s">
        <v>1877</v>
      </c>
      <c r="G188" s="240" t="s">
        <v>152</v>
      </c>
      <c r="H188" s="241">
        <v>5</v>
      </c>
      <c r="I188" s="242"/>
      <c r="J188" s="243">
        <f>ROUND(I188*H188,2)</f>
        <v>0</v>
      </c>
      <c r="K188" s="244"/>
      <c r="L188" s="45"/>
      <c r="M188" s="245" t="s">
        <v>1</v>
      </c>
      <c r="N188" s="246" t="s">
        <v>43</v>
      </c>
      <c r="O188" s="92"/>
      <c r="P188" s="247">
        <f>O188*H188</f>
        <v>0</v>
      </c>
      <c r="Q188" s="247">
        <v>0</v>
      </c>
      <c r="R188" s="247">
        <f>Q188*H188</f>
        <v>0</v>
      </c>
      <c r="S188" s="247">
        <v>0</v>
      </c>
      <c r="T188" s="24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9" t="s">
        <v>153</v>
      </c>
      <c r="AT188" s="249" t="s">
        <v>149</v>
      </c>
      <c r="AU188" s="249" t="s">
        <v>86</v>
      </c>
      <c r="AY188" s="18" t="s">
        <v>146</v>
      </c>
      <c r="BE188" s="250">
        <f>IF(N188="základní",J188,0)</f>
        <v>0</v>
      </c>
      <c r="BF188" s="250">
        <f>IF(N188="snížená",J188,0)</f>
        <v>0</v>
      </c>
      <c r="BG188" s="250">
        <f>IF(N188="zákl. přenesená",J188,0)</f>
        <v>0</v>
      </c>
      <c r="BH188" s="250">
        <f>IF(N188="sníž. přenesená",J188,0)</f>
        <v>0</v>
      </c>
      <c r="BI188" s="250">
        <f>IF(N188="nulová",J188,0)</f>
        <v>0</v>
      </c>
      <c r="BJ188" s="18" t="s">
        <v>86</v>
      </c>
      <c r="BK188" s="250">
        <f>ROUND(I188*H188,2)</f>
        <v>0</v>
      </c>
      <c r="BL188" s="18" t="s">
        <v>153</v>
      </c>
      <c r="BM188" s="249" t="s">
        <v>1878</v>
      </c>
    </row>
    <row r="189" s="2" customFormat="1" ht="21.75" customHeight="1">
      <c r="A189" s="39"/>
      <c r="B189" s="40"/>
      <c r="C189" s="237" t="s">
        <v>432</v>
      </c>
      <c r="D189" s="237" t="s">
        <v>149</v>
      </c>
      <c r="E189" s="238" t="s">
        <v>1879</v>
      </c>
      <c r="F189" s="239" t="s">
        <v>1880</v>
      </c>
      <c r="G189" s="240" t="s">
        <v>152</v>
      </c>
      <c r="H189" s="241">
        <v>1</v>
      </c>
      <c r="I189" s="242"/>
      <c r="J189" s="243">
        <f>ROUND(I189*H189,2)</f>
        <v>0</v>
      </c>
      <c r="K189" s="244"/>
      <c r="L189" s="45"/>
      <c r="M189" s="245" t="s">
        <v>1</v>
      </c>
      <c r="N189" s="246" t="s">
        <v>43</v>
      </c>
      <c r="O189" s="92"/>
      <c r="P189" s="247">
        <f>O189*H189</f>
        <v>0</v>
      </c>
      <c r="Q189" s="247">
        <v>0</v>
      </c>
      <c r="R189" s="247">
        <f>Q189*H189</f>
        <v>0</v>
      </c>
      <c r="S189" s="247">
        <v>0</v>
      </c>
      <c r="T189" s="24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9" t="s">
        <v>153</v>
      </c>
      <c r="AT189" s="249" t="s">
        <v>149</v>
      </c>
      <c r="AU189" s="249" t="s">
        <v>86</v>
      </c>
      <c r="AY189" s="18" t="s">
        <v>146</v>
      </c>
      <c r="BE189" s="250">
        <f>IF(N189="základní",J189,0)</f>
        <v>0</v>
      </c>
      <c r="BF189" s="250">
        <f>IF(N189="snížená",J189,0)</f>
        <v>0</v>
      </c>
      <c r="BG189" s="250">
        <f>IF(N189="zákl. přenesená",J189,0)</f>
        <v>0</v>
      </c>
      <c r="BH189" s="250">
        <f>IF(N189="sníž. přenesená",J189,0)</f>
        <v>0</v>
      </c>
      <c r="BI189" s="250">
        <f>IF(N189="nulová",J189,0)</f>
        <v>0</v>
      </c>
      <c r="BJ189" s="18" t="s">
        <v>86</v>
      </c>
      <c r="BK189" s="250">
        <f>ROUND(I189*H189,2)</f>
        <v>0</v>
      </c>
      <c r="BL189" s="18" t="s">
        <v>153</v>
      </c>
      <c r="BM189" s="249" t="s">
        <v>1881</v>
      </c>
    </row>
    <row r="190" s="2" customFormat="1" ht="16.5" customHeight="1">
      <c r="A190" s="39"/>
      <c r="B190" s="40"/>
      <c r="C190" s="237" t="s">
        <v>436</v>
      </c>
      <c r="D190" s="237" t="s">
        <v>149</v>
      </c>
      <c r="E190" s="238" t="s">
        <v>897</v>
      </c>
      <c r="F190" s="239" t="s">
        <v>1882</v>
      </c>
      <c r="G190" s="240" t="s">
        <v>278</v>
      </c>
      <c r="H190" s="241">
        <v>1</v>
      </c>
      <c r="I190" s="242"/>
      <c r="J190" s="243">
        <f>ROUND(I190*H190,2)</f>
        <v>0</v>
      </c>
      <c r="K190" s="244"/>
      <c r="L190" s="45"/>
      <c r="M190" s="245" t="s">
        <v>1</v>
      </c>
      <c r="N190" s="246" t="s">
        <v>43</v>
      </c>
      <c r="O190" s="92"/>
      <c r="P190" s="247">
        <f>O190*H190</f>
        <v>0</v>
      </c>
      <c r="Q190" s="247">
        <v>0</v>
      </c>
      <c r="R190" s="247">
        <f>Q190*H190</f>
        <v>0</v>
      </c>
      <c r="S190" s="247">
        <v>0</v>
      </c>
      <c r="T190" s="24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9" t="s">
        <v>153</v>
      </c>
      <c r="AT190" s="249" t="s">
        <v>149</v>
      </c>
      <c r="AU190" s="249" t="s">
        <v>86</v>
      </c>
      <c r="AY190" s="18" t="s">
        <v>146</v>
      </c>
      <c r="BE190" s="250">
        <f>IF(N190="základní",J190,0)</f>
        <v>0</v>
      </c>
      <c r="BF190" s="250">
        <f>IF(N190="snížená",J190,0)</f>
        <v>0</v>
      </c>
      <c r="BG190" s="250">
        <f>IF(N190="zákl. přenesená",J190,0)</f>
        <v>0</v>
      </c>
      <c r="BH190" s="250">
        <f>IF(N190="sníž. přenesená",J190,0)</f>
        <v>0</v>
      </c>
      <c r="BI190" s="250">
        <f>IF(N190="nulová",J190,0)</f>
        <v>0</v>
      </c>
      <c r="BJ190" s="18" t="s">
        <v>86</v>
      </c>
      <c r="BK190" s="250">
        <f>ROUND(I190*H190,2)</f>
        <v>0</v>
      </c>
      <c r="BL190" s="18" t="s">
        <v>153</v>
      </c>
      <c r="BM190" s="249" t="s">
        <v>1883</v>
      </c>
    </row>
    <row r="191" s="12" customFormat="1" ht="25.92" customHeight="1">
      <c r="A191" s="12"/>
      <c r="B191" s="221"/>
      <c r="C191" s="222"/>
      <c r="D191" s="223" t="s">
        <v>77</v>
      </c>
      <c r="E191" s="224" t="s">
        <v>372</v>
      </c>
      <c r="F191" s="224" t="s">
        <v>373</v>
      </c>
      <c r="G191" s="222"/>
      <c r="H191" s="222"/>
      <c r="I191" s="225"/>
      <c r="J191" s="226">
        <f>BK191</f>
        <v>0</v>
      </c>
      <c r="K191" s="222"/>
      <c r="L191" s="227"/>
      <c r="M191" s="228"/>
      <c r="N191" s="229"/>
      <c r="O191" s="229"/>
      <c r="P191" s="230">
        <f>P192+P197</f>
        <v>0</v>
      </c>
      <c r="Q191" s="229"/>
      <c r="R191" s="230">
        <f>R192+R197</f>
        <v>5.0000000000000002E-05</v>
      </c>
      <c r="S191" s="229"/>
      <c r="T191" s="231">
        <f>T192+T197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2" t="s">
        <v>88</v>
      </c>
      <c r="AT191" s="233" t="s">
        <v>77</v>
      </c>
      <c r="AU191" s="233" t="s">
        <v>78</v>
      </c>
      <c r="AY191" s="232" t="s">
        <v>146</v>
      </c>
      <c r="BK191" s="234">
        <f>BK192+BK197</f>
        <v>0</v>
      </c>
    </row>
    <row r="192" s="12" customFormat="1" ht="22.8" customHeight="1">
      <c r="A192" s="12"/>
      <c r="B192" s="221"/>
      <c r="C192" s="222"/>
      <c r="D192" s="223" t="s">
        <v>77</v>
      </c>
      <c r="E192" s="235" t="s">
        <v>900</v>
      </c>
      <c r="F192" s="235" t="s">
        <v>901</v>
      </c>
      <c r="G192" s="222"/>
      <c r="H192" s="222"/>
      <c r="I192" s="225"/>
      <c r="J192" s="236">
        <f>BK192</f>
        <v>0</v>
      </c>
      <c r="K192" s="222"/>
      <c r="L192" s="227"/>
      <c r="M192" s="228"/>
      <c r="N192" s="229"/>
      <c r="O192" s="229"/>
      <c r="P192" s="230">
        <f>SUM(P193:P196)</f>
        <v>0</v>
      </c>
      <c r="Q192" s="229"/>
      <c r="R192" s="230">
        <f>SUM(R193:R196)</f>
        <v>0</v>
      </c>
      <c r="S192" s="229"/>
      <c r="T192" s="231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2" t="s">
        <v>88</v>
      </c>
      <c r="AT192" s="233" t="s">
        <v>77</v>
      </c>
      <c r="AU192" s="233" t="s">
        <v>86</v>
      </c>
      <c r="AY192" s="232" t="s">
        <v>146</v>
      </c>
      <c r="BK192" s="234">
        <f>SUM(BK193:BK196)</f>
        <v>0</v>
      </c>
    </row>
    <row r="193" s="2" customFormat="1" ht="21.75" customHeight="1">
      <c r="A193" s="39"/>
      <c r="B193" s="40"/>
      <c r="C193" s="237" t="s">
        <v>443</v>
      </c>
      <c r="D193" s="237" t="s">
        <v>149</v>
      </c>
      <c r="E193" s="238" t="s">
        <v>1884</v>
      </c>
      <c r="F193" s="239" t="s">
        <v>1885</v>
      </c>
      <c r="G193" s="240" t="s">
        <v>162</v>
      </c>
      <c r="H193" s="241">
        <v>51.799999999999997</v>
      </c>
      <c r="I193" s="242"/>
      <c r="J193" s="243">
        <f>ROUND(I193*H193,2)</f>
        <v>0</v>
      </c>
      <c r="K193" s="244"/>
      <c r="L193" s="45"/>
      <c r="M193" s="245" t="s">
        <v>1</v>
      </c>
      <c r="N193" s="246" t="s">
        <v>43</v>
      </c>
      <c r="O193" s="92"/>
      <c r="P193" s="247">
        <f>O193*H193</f>
        <v>0</v>
      </c>
      <c r="Q193" s="247">
        <v>0</v>
      </c>
      <c r="R193" s="247">
        <f>Q193*H193</f>
        <v>0</v>
      </c>
      <c r="S193" s="247">
        <v>0</v>
      </c>
      <c r="T193" s="24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9" t="s">
        <v>229</v>
      </c>
      <c r="AT193" s="249" t="s">
        <v>149</v>
      </c>
      <c r="AU193" s="249" t="s">
        <v>88</v>
      </c>
      <c r="AY193" s="18" t="s">
        <v>146</v>
      </c>
      <c r="BE193" s="250">
        <f>IF(N193="základní",J193,0)</f>
        <v>0</v>
      </c>
      <c r="BF193" s="250">
        <f>IF(N193="snížená",J193,0)</f>
        <v>0</v>
      </c>
      <c r="BG193" s="250">
        <f>IF(N193="zákl. přenesená",J193,0)</f>
        <v>0</v>
      </c>
      <c r="BH193" s="250">
        <f>IF(N193="sníž. přenesená",J193,0)</f>
        <v>0</v>
      </c>
      <c r="BI193" s="250">
        <f>IF(N193="nulová",J193,0)</f>
        <v>0</v>
      </c>
      <c r="BJ193" s="18" t="s">
        <v>86</v>
      </c>
      <c r="BK193" s="250">
        <f>ROUND(I193*H193,2)</f>
        <v>0</v>
      </c>
      <c r="BL193" s="18" t="s">
        <v>229</v>
      </c>
      <c r="BM193" s="249" t="s">
        <v>1886</v>
      </c>
    </row>
    <row r="194" s="13" customFormat="1">
      <c r="A194" s="13"/>
      <c r="B194" s="251"/>
      <c r="C194" s="252"/>
      <c r="D194" s="253" t="s">
        <v>174</v>
      </c>
      <c r="E194" s="254" t="s">
        <v>1</v>
      </c>
      <c r="F194" s="255" t="s">
        <v>1887</v>
      </c>
      <c r="G194" s="252"/>
      <c r="H194" s="256">
        <v>51.799999999999997</v>
      </c>
      <c r="I194" s="257"/>
      <c r="J194" s="252"/>
      <c r="K194" s="252"/>
      <c r="L194" s="258"/>
      <c r="M194" s="259"/>
      <c r="N194" s="260"/>
      <c r="O194" s="260"/>
      <c r="P194" s="260"/>
      <c r="Q194" s="260"/>
      <c r="R194" s="260"/>
      <c r="S194" s="260"/>
      <c r="T194" s="26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2" t="s">
        <v>174</v>
      </c>
      <c r="AU194" s="262" t="s">
        <v>88</v>
      </c>
      <c r="AV194" s="13" t="s">
        <v>88</v>
      </c>
      <c r="AW194" s="13" t="s">
        <v>34</v>
      </c>
      <c r="AX194" s="13" t="s">
        <v>78</v>
      </c>
      <c r="AY194" s="262" t="s">
        <v>146</v>
      </c>
    </row>
    <row r="195" s="14" customFormat="1">
      <c r="A195" s="14"/>
      <c r="B195" s="263"/>
      <c r="C195" s="264"/>
      <c r="D195" s="253" t="s">
        <v>174</v>
      </c>
      <c r="E195" s="265" t="s">
        <v>1</v>
      </c>
      <c r="F195" s="266" t="s">
        <v>201</v>
      </c>
      <c r="G195" s="264"/>
      <c r="H195" s="267">
        <v>51.799999999999997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3" t="s">
        <v>174</v>
      </c>
      <c r="AU195" s="273" t="s">
        <v>88</v>
      </c>
      <c r="AV195" s="14" t="s">
        <v>153</v>
      </c>
      <c r="AW195" s="14" t="s">
        <v>34</v>
      </c>
      <c r="AX195" s="14" t="s">
        <v>86</v>
      </c>
      <c r="AY195" s="273" t="s">
        <v>146</v>
      </c>
    </row>
    <row r="196" s="2" customFormat="1" ht="21.75" customHeight="1">
      <c r="A196" s="39"/>
      <c r="B196" s="40"/>
      <c r="C196" s="237" t="s">
        <v>448</v>
      </c>
      <c r="D196" s="237" t="s">
        <v>149</v>
      </c>
      <c r="E196" s="238" t="s">
        <v>1888</v>
      </c>
      <c r="F196" s="239" t="s">
        <v>1889</v>
      </c>
      <c r="G196" s="240" t="s">
        <v>439</v>
      </c>
      <c r="H196" s="306"/>
      <c r="I196" s="242"/>
      <c r="J196" s="243">
        <f>ROUND(I196*H196,2)</f>
        <v>0</v>
      </c>
      <c r="K196" s="244"/>
      <c r="L196" s="45"/>
      <c r="M196" s="245" t="s">
        <v>1</v>
      </c>
      <c r="N196" s="246" t="s">
        <v>43</v>
      </c>
      <c r="O196" s="92"/>
      <c r="P196" s="247">
        <f>O196*H196</f>
        <v>0</v>
      </c>
      <c r="Q196" s="247">
        <v>0</v>
      </c>
      <c r="R196" s="247">
        <f>Q196*H196</f>
        <v>0</v>
      </c>
      <c r="S196" s="247">
        <v>0</v>
      </c>
      <c r="T196" s="24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9" t="s">
        <v>229</v>
      </c>
      <c r="AT196" s="249" t="s">
        <v>149</v>
      </c>
      <c r="AU196" s="249" t="s">
        <v>88</v>
      </c>
      <c r="AY196" s="18" t="s">
        <v>146</v>
      </c>
      <c r="BE196" s="250">
        <f>IF(N196="základní",J196,0)</f>
        <v>0</v>
      </c>
      <c r="BF196" s="250">
        <f>IF(N196="snížená",J196,0)</f>
        <v>0</v>
      </c>
      <c r="BG196" s="250">
        <f>IF(N196="zákl. přenesená",J196,0)</f>
        <v>0</v>
      </c>
      <c r="BH196" s="250">
        <f>IF(N196="sníž. přenesená",J196,0)</f>
        <v>0</v>
      </c>
      <c r="BI196" s="250">
        <f>IF(N196="nulová",J196,0)</f>
        <v>0</v>
      </c>
      <c r="BJ196" s="18" t="s">
        <v>86</v>
      </c>
      <c r="BK196" s="250">
        <f>ROUND(I196*H196,2)</f>
        <v>0</v>
      </c>
      <c r="BL196" s="18" t="s">
        <v>229</v>
      </c>
      <c r="BM196" s="249" t="s">
        <v>1890</v>
      </c>
    </row>
    <row r="197" s="12" customFormat="1" ht="22.8" customHeight="1">
      <c r="A197" s="12"/>
      <c r="B197" s="221"/>
      <c r="C197" s="222"/>
      <c r="D197" s="223" t="s">
        <v>77</v>
      </c>
      <c r="E197" s="235" t="s">
        <v>460</v>
      </c>
      <c r="F197" s="235" t="s">
        <v>461</v>
      </c>
      <c r="G197" s="222"/>
      <c r="H197" s="222"/>
      <c r="I197" s="225"/>
      <c r="J197" s="236">
        <f>BK197</f>
        <v>0</v>
      </c>
      <c r="K197" s="222"/>
      <c r="L197" s="227"/>
      <c r="M197" s="228"/>
      <c r="N197" s="229"/>
      <c r="O197" s="229"/>
      <c r="P197" s="230">
        <f>SUM(P198:P199)</f>
        <v>0</v>
      </c>
      <c r="Q197" s="229"/>
      <c r="R197" s="230">
        <f>SUM(R198:R199)</f>
        <v>5.0000000000000002E-05</v>
      </c>
      <c r="S197" s="229"/>
      <c r="T197" s="231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2" t="s">
        <v>88</v>
      </c>
      <c r="AT197" s="233" t="s">
        <v>77</v>
      </c>
      <c r="AU197" s="233" t="s">
        <v>86</v>
      </c>
      <c r="AY197" s="232" t="s">
        <v>146</v>
      </c>
      <c r="BK197" s="234">
        <f>SUM(BK198:BK199)</f>
        <v>0</v>
      </c>
    </row>
    <row r="198" s="2" customFormat="1" ht="21.75" customHeight="1">
      <c r="A198" s="39"/>
      <c r="B198" s="40"/>
      <c r="C198" s="237" t="s">
        <v>456</v>
      </c>
      <c r="D198" s="237" t="s">
        <v>149</v>
      </c>
      <c r="E198" s="238" t="s">
        <v>1891</v>
      </c>
      <c r="F198" s="239" t="s">
        <v>1892</v>
      </c>
      <c r="G198" s="240" t="s">
        <v>278</v>
      </c>
      <c r="H198" s="241">
        <v>1</v>
      </c>
      <c r="I198" s="242"/>
      <c r="J198" s="243">
        <f>ROUND(I198*H198,2)</f>
        <v>0</v>
      </c>
      <c r="K198" s="244"/>
      <c r="L198" s="45"/>
      <c r="M198" s="245" t="s">
        <v>1</v>
      </c>
      <c r="N198" s="246" t="s">
        <v>43</v>
      </c>
      <c r="O198" s="92"/>
      <c r="P198" s="247">
        <f>O198*H198</f>
        <v>0</v>
      </c>
      <c r="Q198" s="247">
        <v>5.0000000000000002E-05</v>
      </c>
      <c r="R198" s="247">
        <f>Q198*H198</f>
        <v>5.0000000000000002E-05</v>
      </c>
      <c r="S198" s="247">
        <v>0</v>
      </c>
      <c r="T198" s="24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9" t="s">
        <v>229</v>
      </c>
      <c r="AT198" s="249" t="s">
        <v>149</v>
      </c>
      <c r="AU198" s="249" t="s">
        <v>88</v>
      </c>
      <c r="AY198" s="18" t="s">
        <v>146</v>
      </c>
      <c r="BE198" s="250">
        <f>IF(N198="základní",J198,0)</f>
        <v>0</v>
      </c>
      <c r="BF198" s="250">
        <f>IF(N198="snížená",J198,0)</f>
        <v>0</v>
      </c>
      <c r="BG198" s="250">
        <f>IF(N198="zákl. přenesená",J198,0)</f>
        <v>0</v>
      </c>
      <c r="BH198" s="250">
        <f>IF(N198="sníž. přenesená",J198,0)</f>
        <v>0</v>
      </c>
      <c r="BI198" s="250">
        <f>IF(N198="nulová",J198,0)</f>
        <v>0</v>
      </c>
      <c r="BJ198" s="18" t="s">
        <v>86</v>
      </c>
      <c r="BK198" s="250">
        <f>ROUND(I198*H198,2)</f>
        <v>0</v>
      </c>
      <c r="BL198" s="18" t="s">
        <v>229</v>
      </c>
      <c r="BM198" s="249" t="s">
        <v>1893</v>
      </c>
    </row>
    <row r="199" s="2" customFormat="1" ht="21.75" customHeight="1">
      <c r="A199" s="39"/>
      <c r="B199" s="40"/>
      <c r="C199" s="237" t="s">
        <v>467</v>
      </c>
      <c r="D199" s="237" t="s">
        <v>149</v>
      </c>
      <c r="E199" s="238" t="s">
        <v>507</v>
      </c>
      <c r="F199" s="239" t="s">
        <v>508</v>
      </c>
      <c r="G199" s="240" t="s">
        <v>439</v>
      </c>
      <c r="H199" s="306"/>
      <c r="I199" s="242"/>
      <c r="J199" s="243">
        <f>ROUND(I199*H199,2)</f>
        <v>0</v>
      </c>
      <c r="K199" s="244"/>
      <c r="L199" s="45"/>
      <c r="M199" s="245" t="s">
        <v>1</v>
      </c>
      <c r="N199" s="246" t="s">
        <v>43</v>
      </c>
      <c r="O199" s="92"/>
      <c r="P199" s="247">
        <f>O199*H199</f>
        <v>0</v>
      </c>
      <c r="Q199" s="247">
        <v>0</v>
      </c>
      <c r="R199" s="247">
        <f>Q199*H199</f>
        <v>0</v>
      </c>
      <c r="S199" s="247">
        <v>0</v>
      </c>
      <c r="T199" s="24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9" t="s">
        <v>229</v>
      </c>
      <c r="AT199" s="249" t="s">
        <v>149</v>
      </c>
      <c r="AU199" s="249" t="s">
        <v>88</v>
      </c>
      <c r="AY199" s="18" t="s">
        <v>146</v>
      </c>
      <c r="BE199" s="250">
        <f>IF(N199="základní",J199,0)</f>
        <v>0</v>
      </c>
      <c r="BF199" s="250">
        <f>IF(N199="snížená",J199,0)</f>
        <v>0</v>
      </c>
      <c r="BG199" s="250">
        <f>IF(N199="zákl. přenesená",J199,0)</f>
        <v>0</v>
      </c>
      <c r="BH199" s="250">
        <f>IF(N199="sníž. přenesená",J199,0)</f>
        <v>0</v>
      </c>
      <c r="BI199" s="250">
        <f>IF(N199="nulová",J199,0)</f>
        <v>0</v>
      </c>
      <c r="BJ199" s="18" t="s">
        <v>86</v>
      </c>
      <c r="BK199" s="250">
        <f>ROUND(I199*H199,2)</f>
        <v>0</v>
      </c>
      <c r="BL199" s="18" t="s">
        <v>229</v>
      </c>
      <c r="BM199" s="249" t="s">
        <v>1894</v>
      </c>
    </row>
    <row r="200" s="12" customFormat="1" ht="25.92" customHeight="1">
      <c r="A200" s="12"/>
      <c r="B200" s="221"/>
      <c r="C200" s="222"/>
      <c r="D200" s="223" t="s">
        <v>77</v>
      </c>
      <c r="E200" s="224" t="s">
        <v>804</v>
      </c>
      <c r="F200" s="224" t="s">
        <v>1895</v>
      </c>
      <c r="G200" s="222"/>
      <c r="H200" s="222"/>
      <c r="I200" s="225"/>
      <c r="J200" s="226">
        <f>BK200</f>
        <v>0</v>
      </c>
      <c r="K200" s="222"/>
      <c r="L200" s="227"/>
      <c r="M200" s="228"/>
      <c r="N200" s="229"/>
      <c r="O200" s="229"/>
      <c r="P200" s="230">
        <f>P201</f>
        <v>0</v>
      </c>
      <c r="Q200" s="229"/>
      <c r="R200" s="230">
        <f>R201</f>
        <v>0</v>
      </c>
      <c r="S200" s="229"/>
      <c r="T200" s="231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2" t="s">
        <v>153</v>
      </c>
      <c r="AT200" s="233" t="s">
        <v>77</v>
      </c>
      <c r="AU200" s="233" t="s">
        <v>78</v>
      </c>
      <c r="AY200" s="232" t="s">
        <v>146</v>
      </c>
      <c r="BK200" s="234">
        <f>BK201</f>
        <v>0</v>
      </c>
    </row>
    <row r="201" s="2" customFormat="1" ht="33" customHeight="1">
      <c r="A201" s="39"/>
      <c r="B201" s="40"/>
      <c r="C201" s="237" t="s">
        <v>472</v>
      </c>
      <c r="D201" s="237" t="s">
        <v>149</v>
      </c>
      <c r="E201" s="238" t="s">
        <v>1896</v>
      </c>
      <c r="F201" s="239" t="s">
        <v>1897</v>
      </c>
      <c r="G201" s="240" t="s">
        <v>278</v>
      </c>
      <c r="H201" s="241">
        <v>1</v>
      </c>
      <c r="I201" s="242"/>
      <c r="J201" s="243">
        <f>ROUND(I201*H201,2)</f>
        <v>0</v>
      </c>
      <c r="K201" s="244"/>
      <c r="L201" s="45"/>
      <c r="M201" s="307" t="s">
        <v>1</v>
      </c>
      <c r="N201" s="308" t="s">
        <v>43</v>
      </c>
      <c r="O201" s="309"/>
      <c r="P201" s="310">
        <f>O201*H201</f>
        <v>0</v>
      </c>
      <c r="Q201" s="310">
        <v>0</v>
      </c>
      <c r="R201" s="310">
        <f>Q201*H201</f>
        <v>0</v>
      </c>
      <c r="S201" s="310">
        <v>0</v>
      </c>
      <c r="T201" s="31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9" t="s">
        <v>1898</v>
      </c>
      <c r="AT201" s="249" t="s">
        <v>149</v>
      </c>
      <c r="AU201" s="249" t="s">
        <v>86</v>
      </c>
      <c r="AY201" s="18" t="s">
        <v>146</v>
      </c>
      <c r="BE201" s="250">
        <f>IF(N201="základní",J201,0)</f>
        <v>0</v>
      </c>
      <c r="BF201" s="250">
        <f>IF(N201="snížená",J201,0)</f>
        <v>0</v>
      </c>
      <c r="BG201" s="250">
        <f>IF(N201="zákl. přenesená",J201,0)</f>
        <v>0</v>
      </c>
      <c r="BH201" s="250">
        <f>IF(N201="sníž. přenesená",J201,0)</f>
        <v>0</v>
      </c>
      <c r="BI201" s="250">
        <f>IF(N201="nulová",J201,0)</f>
        <v>0</v>
      </c>
      <c r="BJ201" s="18" t="s">
        <v>86</v>
      </c>
      <c r="BK201" s="250">
        <f>ROUND(I201*H201,2)</f>
        <v>0</v>
      </c>
      <c r="BL201" s="18" t="s">
        <v>1898</v>
      </c>
      <c r="BM201" s="249" t="s">
        <v>1899</v>
      </c>
    </row>
    <row r="202" s="2" customFormat="1" ht="6.96" customHeight="1">
      <c r="A202" s="39"/>
      <c r="B202" s="67"/>
      <c r="C202" s="68"/>
      <c r="D202" s="68"/>
      <c r="E202" s="68"/>
      <c r="F202" s="68"/>
      <c r="G202" s="68"/>
      <c r="H202" s="68"/>
      <c r="I202" s="184"/>
      <c r="J202" s="68"/>
      <c r="K202" s="68"/>
      <c r="L202" s="45"/>
      <c r="M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</row>
  </sheetData>
  <sheetProtection sheet="1" autoFilter="0" formatColumns="0" formatRows="0" objects="1" scenarios="1" spinCount="100000" saltValue="CPBpYuWhgOFKRX/G9BYEFCsycZ19pJSlOQ3VzrbkLLoOcZgL2i7+osQWqjbndXY9cDftGCNmw5j5DXSeBa3wQw==" hashValue="pYrGFcM/+sZVBZk2rUC6pZc71EwxdqK5RtKL9Ytnuk+rA96iJU6fV4fmg7Q4brmYMw3Xt046h9BDCFNuBZrANg==" algorithmName="SHA-512" password="CC35"/>
  <autoFilter ref="C128:K201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107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Zvoleněves ON - oprava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108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1900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24. 6. 2020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25</v>
      </c>
      <c r="J20" s="147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tr">
        <f>IF('Rekapitulace stavby'!E17="","",'Rekapitulace stavby'!E17)</f>
        <v xml:space="preserve"> </v>
      </c>
      <c r="F21" s="39"/>
      <c r="G21" s="39"/>
      <c r="H21" s="39"/>
      <c r="I21" s="148" t="s">
        <v>28</v>
      </c>
      <c r="J21" s="147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28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ROUND((SUM(BE121:BE131)),  2)</f>
        <v>0</v>
      </c>
      <c r="G33" s="39"/>
      <c r="H33" s="39"/>
      <c r="I33" s="163">
        <v>0.20999999999999999</v>
      </c>
      <c r="J33" s="162">
        <f>ROUND(((SUM(BE121:BE131))*I33),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62">
        <f>ROUND((SUM(BF121:BF131)),  2)</f>
        <v>0</v>
      </c>
      <c r="G34" s="39"/>
      <c r="H34" s="39"/>
      <c r="I34" s="163">
        <v>0.14999999999999999</v>
      </c>
      <c r="J34" s="162">
        <f>ROUND(((SUM(BF121:BF131))*I34),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ROUND((SUM(BG121:BG131)),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ROUND((SUM(BH121:BH131)),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ROUND((SUM(BI121:BI131)),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Zvoleněves ON - oprava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SO.07 - VRN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Zvoleněves</v>
      </c>
      <c r="G89" s="41"/>
      <c r="H89" s="41"/>
      <c r="I89" s="148" t="s">
        <v>22</v>
      </c>
      <c r="J89" s="80" t="str">
        <f>IF(J12="","",J12)</f>
        <v>24. 6. 2020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148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L. Malý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111</v>
      </c>
      <c r="D94" s="190"/>
      <c r="E94" s="190"/>
      <c r="F94" s="190"/>
      <c r="G94" s="190"/>
      <c r="H94" s="190"/>
      <c r="I94" s="191"/>
      <c r="J94" s="192" t="s">
        <v>112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113</v>
      </c>
      <c r="D96" s="41"/>
      <c r="E96" s="41"/>
      <c r="F96" s="41"/>
      <c r="G96" s="41"/>
      <c r="H96" s="41"/>
      <c r="I96" s="145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114</v>
      </c>
    </row>
    <row r="97" s="9" customFormat="1" ht="24.96" customHeight="1">
      <c r="A97" s="9"/>
      <c r="B97" s="194"/>
      <c r="C97" s="195"/>
      <c r="D97" s="196" t="s">
        <v>1901</v>
      </c>
      <c r="E97" s="197"/>
      <c r="F97" s="197"/>
      <c r="G97" s="197"/>
      <c r="H97" s="197"/>
      <c r="I97" s="198"/>
      <c r="J97" s="199">
        <f>J122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1902</v>
      </c>
      <c r="E98" s="204"/>
      <c r="F98" s="204"/>
      <c r="G98" s="204"/>
      <c r="H98" s="204"/>
      <c r="I98" s="205"/>
      <c r="J98" s="206">
        <f>J123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1903</v>
      </c>
      <c r="E99" s="204"/>
      <c r="F99" s="204"/>
      <c r="G99" s="204"/>
      <c r="H99" s="204"/>
      <c r="I99" s="205"/>
      <c r="J99" s="206">
        <f>J125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1904</v>
      </c>
      <c r="E100" s="204"/>
      <c r="F100" s="204"/>
      <c r="G100" s="204"/>
      <c r="H100" s="204"/>
      <c r="I100" s="205"/>
      <c r="J100" s="206">
        <f>J127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1905</v>
      </c>
      <c r="E101" s="204"/>
      <c r="F101" s="204"/>
      <c r="G101" s="204"/>
      <c r="H101" s="204"/>
      <c r="I101" s="205"/>
      <c r="J101" s="206">
        <f>J129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145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184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187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131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8" t="str">
        <f>E7</f>
        <v>Zvoleněves ON - oprava</v>
      </c>
      <c r="F111" s="33"/>
      <c r="G111" s="33"/>
      <c r="H111" s="33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108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SO.07 - VRN</v>
      </c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Zvoleněves</v>
      </c>
      <c r="G115" s="41"/>
      <c r="H115" s="41"/>
      <c r="I115" s="148" t="s">
        <v>22</v>
      </c>
      <c r="J115" s="80" t="str">
        <f>IF(J12="","",J12)</f>
        <v>24. 6. 2020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Správa železnic, státní organizace</v>
      </c>
      <c r="G117" s="41"/>
      <c r="H117" s="41"/>
      <c r="I117" s="148" t="s">
        <v>32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30</v>
      </c>
      <c r="D118" s="41"/>
      <c r="E118" s="41"/>
      <c r="F118" s="28" t="str">
        <f>IF(E18="","",E18)</f>
        <v>Vyplň údaj</v>
      </c>
      <c r="G118" s="41"/>
      <c r="H118" s="41"/>
      <c r="I118" s="148" t="s">
        <v>35</v>
      </c>
      <c r="J118" s="37" t="str">
        <f>E24</f>
        <v>L. Malý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8"/>
      <c r="B120" s="209"/>
      <c r="C120" s="210" t="s">
        <v>132</v>
      </c>
      <c r="D120" s="211" t="s">
        <v>63</v>
      </c>
      <c r="E120" s="211" t="s">
        <v>59</v>
      </c>
      <c r="F120" s="211" t="s">
        <v>60</v>
      </c>
      <c r="G120" s="211" t="s">
        <v>133</v>
      </c>
      <c r="H120" s="211" t="s">
        <v>134</v>
      </c>
      <c r="I120" s="212" t="s">
        <v>135</v>
      </c>
      <c r="J120" s="213" t="s">
        <v>112</v>
      </c>
      <c r="K120" s="214" t="s">
        <v>136</v>
      </c>
      <c r="L120" s="215"/>
      <c r="M120" s="101" t="s">
        <v>1</v>
      </c>
      <c r="N120" s="102" t="s">
        <v>42</v>
      </c>
      <c r="O120" s="102" t="s">
        <v>137</v>
      </c>
      <c r="P120" s="102" t="s">
        <v>138</v>
      </c>
      <c r="Q120" s="102" t="s">
        <v>139</v>
      </c>
      <c r="R120" s="102" t="s">
        <v>140</v>
      </c>
      <c r="S120" s="102" t="s">
        <v>141</v>
      </c>
      <c r="T120" s="103" t="s">
        <v>142</v>
      </c>
      <c r="U120" s="208"/>
      <c r="V120" s="208"/>
      <c r="W120" s="208"/>
      <c r="X120" s="208"/>
      <c r="Y120" s="208"/>
      <c r="Z120" s="208"/>
      <c r="AA120" s="208"/>
      <c r="AB120" s="208"/>
      <c r="AC120" s="208"/>
      <c r="AD120" s="208"/>
      <c r="AE120" s="208"/>
    </row>
    <row r="121" s="2" customFormat="1" ht="22.8" customHeight="1">
      <c r="A121" s="39"/>
      <c r="B121" s="40"/>
      <c r="C121" s="108" t="s">
        <v>143</v>
      </c>
      <c r="D121" s="41"/>
      <c r="E121" s="41"/>
      <c r="F121" s="41"/>
      <c r="G121" s="41"/>
      <c r="H121" s="41"/>
      <c r="I121" s="145"/>
      <c r="J121" s="216">
        <f>BK121</f>
        <v>0</v>
      </c>
      <c r="K121" s="41"/>
      <c r="L121" s="45"/>
      <c r="M121" s="104"/>
      <c r="N121" s="217"/>
      <c r="O121" s="105"/>
      <c r="P121" s="218">
        <f>P122</f>
        <v>0</v>
      </c>
      <c r="Q121" s="105"/>
      <c r="R121" s="218">
        <f>R122</f>
        <v>0</v>
      </c>
      <c r="S121" s="105"/>
      <c r="T121" s="219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114</v>
      </c>
      <c r="BK121" s="220">
        <f>BK122</f>
        <v>0</v>
      </c>
    </row>
    <row r="122" s="12" customFormat="1" ht="25.92" customHeight="1">
      <c r="A122" s="12"/>
      <c r="B122" s="221"/>
      <c r="C122" s="222"/>
      <c r="D122" s="223" t="s">
        <v>77</v>
      </c>
      <c r="E122" s="224" t="s">
        <v>105</v>
      </c>
      <c r="F122" s="224" t="s">
        <v>1906</v>
      </c>
      <c r="G122" s="222"/>
      <c r="H122" s="222"/>
      <c r="I122" s="225"/>
      <c r="J122" s="226">
        <f>BK122</f>
        <v>0</v>
      </c>
      <c r="K122" s="222"/>
      <c r="L122" s="227"/>
      <c r="M122" s="228"/>
      <c r="N122" s="229"/>
      <c r="O122" s="229"/>
      <c r="P122" s="230">
        <f>P123+P125+P127+P129</f>
        <v>0</v>
      </c>
      <c r="Q122" s="229"/>
      <c r="R122" s="230">
        <f>R123+R125+R127+R129</f>
        <v>0</v>
      </c>
      <c r="S122" s="229"/>
      <c r="T122" s="231">
        <f>T123+T125+T127+T129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2" t="s">
        <v>167</v>
      </c>
      <c r="AT122" s="233" t="s">
        <v>77</v>
      </c>
      <c r="AU122" s="233" t="s">
        <v>78</v>
      </c>
      <c r="AY122" s="232" t="s">
        <v>146</v>
      </c>
      <c r="BK122" s="234">
        <f>BK123+BK125+BK127+BK129</f>
        <v>0</v>
      </c>
    </row>
    <row r="123" s="12" customFormat="1" ht="22.8" customHeight="1">
      <c r="A123" s="12"/>
      <c r="B123" s="221"/>
      <c r="C123" s="222"/>
      <c r="D123" s="223" t="s">
        <v>77</v>
      </c>
      <c r="E123" s="235" t="s">
        <v>1907</v>
      </c>
      <c r="F123" s="235" t="s">
        <v>1908</v>
      </c>
      <c r="G123" s="222"/>
      <c r="H123" s="222"/>
      <c r="I123" s="225"/>
      <c r="J123" s="236">
        <f>BK123</f>
        <v>0</v>
      </c>
      <c r="K123" s="222"/>
      <c r="L123" s="227"/>
      <c r="M123" s="228"/>
      <c r="N123" s="229"/>
      <c r="O123" s="229"/>
      <c r="P123" s="230">
        <f>P124</f>
        <v>0</v>
      </c>
      <c r="Q123" s="229"/>
      <c r="R123" s="230">
        <f>R124</f>
        <v>0</v>
      </c>
      <c r="S123" s="229"/>
      <c r="T123" s="23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2" t="s">
        <v>167</v>
      </c>
      <c r="AT123" s="233" t="s">
        <v>77</v>
      </c>
      <c r="AU123" s="233" t="s">
        <v>86</v>
      </c>
      <c r="AY123" s="232" t="s">
        <v>146</v>
      </c>
      <c r="BK123" s="234">
        <f>BK124</f>
        <v>0</v>
      </c>
    </row>
    <row r="124" s="2" customFormat="1" ht="16.5" customHeight="1">
      <c r="A124" s="39"/>
      <c r="B124" s="40"/>
      <c r="C124" s="237" t="s">
        <v>86</v>
      </c>
      <c r="D124" s="237" t="s">
        <v>149</v>
      </c>
      <c r="E124" s="238" t="s">
        <v>1909</v>
      </c>
      <c r="F124" s="239" t="s">
        <v>1908</v>
      </c>
      <c r="G124" s="240" t="s">
        <v>1910</v>
      </c>
      <c r="H124" s="241">
        <v>1</v>
      </c>
      <c r="I124" s="242"/>
      <c r="J124" s="243">
        <f>ROUND(I124*H124,2)</f>
        <v>0</v>
      </c>
      <c r="K124" s="244"/>
      <c r="L124" s="45"/>
      <c r="M124" s="245" t="s">
        <v>1</v>
      </c>
      <c r="N124" s="246" t="s">
        <v>43</v>
      </c>
      <c r="O124" s="92"/>
      <c r="P124" s="247">
        <f>O124*H124</f>
        <v>0</v>
      </c>
      <c r="Q124" s="247">
        <v>0</v>
      </c>
      <c r="R124" s="247">
        <f>Q124*H124</f>
        <v>0</v>
      </c>
      <c r="S124" s="247">
        <v>0</v>
      </c>
      <c r="T124" s="24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9" t="s">
        <v>153</v>
      </c>
      <c r="AT124" s="249" t="s">
        <v>149</v>
      </c>
      <c r="AU124" s="249" t="s">
        <v>88</v>
      </c>
      <c r="AY124" s="18" t="s">
        <v>146</v>
      </c>
      <c r="BE124" s="250">
        <f>IF(N124="základní",J124,0)</f>
        <v>0</v>
      </c>
      <c r="BF124" s="250">
        <f>IF(N124="snížená",J124,0)</f>
        <v>0</v>
      </c>
      <c r="BG124" s="250">
        <f>IF(N124="zákl. přenesená",J124,0)</f>
        <v>0</v>
      </c>
      <c r="BH124" s="250">
        <f>IF(N124="sníž. přenesená",J124,0)</f>
        <v>0</v>
      </c>
      <c r="BI124" s="250">
        <f>IF(N124="nulová",J124,0)</f>
        <v>0</v>
      </c>
      <c r="BJ124" s="18" t="s">
        <v>86</v>
      </c>
      <c r="BK124" s="250">
        <f>ROUND(I124*H124,2)</f>
        <v>0</v>
      </c>
      <c r="BL124" s="18" t="s">
        <v>153</v>
      </c>
      <c r="BM124" s="249" t="s">
        <v>1911</v>
      </c>
    </row>
    <row r="125" s="12" customFormat="1" ht="22.8" customHeight="1">
      <c r="A125" s="12"/>
      <c r="B125" s="221"/>
      <c r="C125" s="222"/>
      <c r="D125" s="223" t="s">
        <v>77</v>
      </c>
      <c r="E125" s="235" t="s">
        <v>1912</v>
      </c>
      <c r="F125" s="235" t="s">
        <v>1913</v>
      </c>
      <c r="G125" s="222"/>
      <c r="H125" s="222"/>
      <c r="I125" s="225"/>
      <c r="J125" s="236">
        <f>BK125</f>
        <v>0</v>
      </c>
      <c r="K125" s="222"/>
      <c r="L125" s="227"/>
      <c r="M125" s="228"/>
      <c r="N125" s="229"/>
      <c r="O125" s="229"/>
      <c r="P125" s="230">
        <f>P126</f>
        <v>0</v>
      </c>
      <c r="Q125" s="229"/>
      <c r="R125" s="230">
        <f>R126</f>
        <v>0</v>
      </c>
      <c r="S125" s="229"/>
      <c r="T125" s="231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2" t="s">
        <v>167</v>
      </c>
      <c r="AT125" s="233" t="s">
        <v>77</v>
      </c>
      <c r="AU125" s="233" t="s">
        <v>86</v>
      </c>
      <c r="AY125" s="232" t="s">
        <v>146</v>
      </c>
      <c r="BK125" s="234">
        <f>BK126</f>
        <v>0</v>
      </c>
    </row>
    <row r="126" s="2" customFormat="1" ht="16.5" customHeight="1">
      <c r="A126" s="39"/>
      <c r="B126" s="40"/>
      <c r="C126" s="237" t="s">
        <v>88</v>
      </c>
      <c r="D126" s="237" t="s">
        <v>149</v>
      </c>
      <c r="E126" s="238" t="s">
        <v>1914</v>
      </c>
      <c r="F126" s="239" t="s">
        <v>1915</v>
      </c>
      <c r="G126" s="240" t="s">
        <v>1910</v>
      </c>
      <c r="H126" s="241">
        <v>1</v>
      </c>
      <c r="I126" s="242"/>
      <c r="J126" s="243">
        <f>ROUND(I126*H126,2)</f>
        <v>0</v>
      </c>
      <c r="K126" s="244"/>
      <c r="L126" s="45"/>
      <c r="M126" s="245" t="s">
        <v>1</v>
      </c>
      <c r="N126" s="246" t="s">
        <v>43</v>
      </c>
      <c r="O126" s="92"/>
      <c r="P126" s="247">
        <f>O126*H126</f>
        <v>0</v>
      </c>
      <c r="Q126" s="247">
        <v>0</v>
      </c>
      <c r="R126" s="247">
        <f>Q126*H126</f>
        <v>0</v>
      </c>
      <c r="S126" s="247">
        <v>0</v>
      </c>
      <c r="T126" s="24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9" t="s">
        <v>153</v>
      </c>
      <c r="AT126" s="249" t="s">
        <v>149</v>
      </c>
      <c r="AU126" s="249" t="s">
        <v>88</v>
      </c>
      <c r="AY126" s="18" t="s">
        <v>146</v>
      </c>
      <c r="BE126" s="250">
        <f>IF(N126="základní",J126,0)</f>
        <v>0</v>
      </c>
      <c r="BF126" s="250">
        <f>IF(N126="snížená",J126,0)</f>
        <v>0</v>
      </c>
      <c r="BG126" s="250">
        <f>IF(N126="zákl. přenesená",J126,0)</f>
        <v>0</v>
      </c>
      <c r="BH126" s="250">
        <f>IF(N126="sníž. přenesená",J126,0)</f>
        <v>0</v>
      </c>
      <c r="BI126" s="250">
        <f>IF(N126="nulová",J126,0)</f>
        <v>0</v>
      </c>
      <c r="BJ126" s="18" t="s">
        <v>86</v>
      </c>
      <c r="BK126" s="250">
        <f>ROUND(I126*H126,2)</f>
        <v>0</v>
      </c>
      <c r="BL126" s="18" t="s">
        <v>153</v>
      </c>
      <c r="BM126" s="249" t="s">
        <v>1916</v>
      </c>
    </row>
    <row r="127" s="12" customFormat="1" ht="22.8" customHeight="1">
      <c r="A127" s="12"/>
      <c r="B127" s="221"/>
      <c r="C127" s="222"/>
      <c r="D127" s="223" t="s">
        <v>77</v>
      </c>
      <c r="E127" s="235" t="s">
        <v>1917</v>
      </c>
      <c r="F127" s="235" t="s">
        <v>1918</v>
      </c>
      <c r="G127" s="222"/>
      <c r="H127" s="222"/>
      <c r="I127" s="225"/>
      <c r="J127" s="236">
        <f>BK127</f>
        <v>0</v>
      </c>
      <c r="K127" s="222"/>
      <c r="L127" s="227"/>
      <c r="M127" s="228"/>
      <c r="N127" s="229"/>
      <c r="O127" s="229"/>
      <c r="P127" s="230">
        <f>P128</f>
        <v>0</v>
      </c>
      <c r="Q127" s="229"/>
      <c r="R127" s="230">
        <f>R128</f>
        <v>0</v>
      </c>
      <c r="S127" s="229"/>
      <c r="T127" s="231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2" t="s">
        <v>167</v>
      </c>
      <c r="AT127" s="233" t="s">
        <v>77</v>
      </c>
      <c r="AU127" s="233" t="s">
        <v>86</v>
      </c>
      <c r="AY127" s="232" t="s">
        <v>146</v>
      </c>
      <c r="BK127" s="234">
        <f>BK128</f>
        <v>0</v>
      </c>
    </row>
    <row r="128" s="2" customFormat="1" ht="16.5" customHeight="1">
      <c r="A128" s="39"/>
      <c r="B128" s="40"/>
      <c r="C128" s="237" t="s">
        <v>147</v>
      </c>
      <c r="D128" s="237" t="s">
        <v>149</v>
      </c>
      <c r="E128" s="238" t="s">
        <v>1919</v>
      </c>
      <c r="F128" s="239" t="s">
        <v>1920</v>
      </c>
      <c r="G128" s="240" t="s">
        <v>1910</v>
      </c>
      <c r="H128" s="241">
        <v>1</v>
      </c>
      <c r="I128" s="242"/>
      <c r="J128" s="243">
        <f>ROUND(I128*H128,2)</f>
        <v>0</v>
      </c>
      <c r="K128" s="244"/>
      <c r="L128" s="45"/>
      <c r="M128" s="245" t="s">
        <v>1</v>
      </c>
      <c r="N128" s="246" t="s">
        <v>43</v>
      </c>
      <c r="O128" s="92"/>
      <c r="P128" s="247">
        <f>O128*H128</f>
        <v>0</v>
      </c>
      <c r="Q128" s="247">
        <v>0</v>
      </c>
      <c r="R128" s="247">
        <f>Q128*H128</f>
        <v>0</v>
      </c>
      <c r="S128" s="247">
        <v>0</v>
      </c>
      <c r="T128" s="24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9" t="s">
        <v>153</v>
      </c>
      <c r="AT128" s="249" t="s">
        <v>149</v>
      </c>
      <c r="AU128" s="249" t="s">
        <v>88</v>
      </c>
      <c r="AY128" s="18" t="s">
        <v>146</v>
      </c>
      <c r="BE128" s="250">
        <f>IF(N128="základní",J128,0)</f>
        <v>0</v>
      </c>
      <c r="BF128" s="250">
        <f>IF(N128="snížená",J128,0)</f>
        <v>0</v>
      </c>
      <c r="BG128" s="250">
        <f>IF(N128="zákl. přenesená",J128,0)</f>
        <v>0</v>
      </c>
      <c r="BH128" s="250">
        <f>IF(N128="sníž. přenesená",J128,0)</f>
        <v>0</v>
      </c>
      <c r="BI128" s="250">
        <f>IF(N128="nulová",J128,0)</f>
        <v>0</v>
      </c>
      <c r="BJ128" s="18" t="s">
        <v>86</v>
      </c>
      <c r="BK128" s="250">
        <f>ROUND(I128*H128,2)</f>
        <v>0</v>
      </c>
      <c r="BL128" s="18" t="s">
        <v>153</v>
      </c>
      <c r="BM128" s="249" t="s">
        <v>1921</v>
      </c>
    </row>
    <row r="129" s="12" customFormat="1" ht="22.8" customHeight="1">
      <c r="A129" s="12"/>
      <c r="B129" s="221"/>
      <c r="C129" s="222"/>
      <c r="D129" s="223" t="s">
        <v>77</v>
      </c>
      <c r="E129" s="235" t="s">
        <v>1922</v>
      </c>
      <c r="F129" s="235" t="s">
        <v>1744</v>
      </c>
      <c r="G129" s="222"/>
      <c r="H129" s="222"/>
      <c r="I129" s="225"/>
      <c r="J129" s="236">
        <f>BK129</f>
        <v>0</v>
      </c>
      <c r="K129" s="222"/>
      <c r="L129" s="227"/>
      <c r="M129" s="228"/>
      <c r="N129" s="229"/>
      <c r="O129" s="229"/>
      <c r="P129" s="230">
        <f>SUM(P130:P131)</f>
        <v>0</v>
      </c>
      <c r="Q129" s="229"/>
      <c r="R129" s="230">
        <f>SUM(R130:R131)</f>
        <v>0</v>
      </c>
      <c r="S129" s="229"/>
      <c r="T129" s="231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2" t="s">
        <v>167</v>
      </c>
      <c r="AT129" s="233" t="s">
        <v>77</v>
      </c>
      <c r="AU129" s="233" t="s">
        <v>86</v>
      </c>
      <c r="AY129" s="232" t="s">
        <v>146</v>
      </c>
      <c r="BK129" s="234">
        <f>SUM(BK130:BK131)</f>
        <v>0</v>
      </c>
    </row>
    <row r="130" s="2" customFormat="1" ht="33" customHeight="1">
      <c r="A130" s="39"/>
      <c r="B130" s="40"/>
      <c r="C130" s="237" t="s">
        <v>153</v>
      </c>
      <c r="D130" s="237" t="s">
        <v>149</v>
      </c>
      <c r="E130" s="238" t="s">
        <v>1923</v>
      </c>
      <c r="F130" s="239" t="s">
        <v>1924</v>
      </c>
      <c r="G130" s="240" t="s">
        <v>1910</v>
      </c>
      <c r="H130" s="241">
        <v>1</v>
      </c>
      <c r="I130" s="242"/>
      <c r="J130" s="243">
        <f>ROUND(I130*H130,2)</f>
        <v>0</v>
      </c>
      <c r="K130" s="244"/>
      <c r="L130" s="45"/>
      <c r="M130" s="245" t="s">
        <v>1</v>
      </c>
      <c r="N130" s="246" t="s">
        <v>43</v>
      </c>
      <c r="O130" s="92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9" t="s">
        <v>1898</v>
      </c>
      <c r="AT130" s="249" t="s">
        <v>149</v>
      </c>
      <c r="AU130" s="249" t="s">
        <v>88</v>
      </c>
      <c r="AY130" s="18" t="s">
        <v>146</v>
      </c>
      <c r="BE130" s="250">
        <f>IF(N130="základní",J130,0)</f>
        <v>0</v>
      </c>
      <c r="BF130" s="250">
        <f>IF(N130="snížená",J130,0)</f>
        <v>0</v>
      </c>
      <c r="BG130" s="250">
        <f>IF(N130="zákl. přenesená",J130,0)</f>
        <v>0</v>
      </c>
      <c r="BH130" s="250">
        <f>IF(N130="sníž. přenesená",J130,0)</f>
        <v>0</v>
      </c>
      <c r="BI130" s="250">
        <f>IF(N130="nulová",J130,0)</f>
        <v>0</v>
      </c>
      <c r="BJ130" s="18" t="s">
        <v>86</v>
      </c>
      <c r="BK130" s="250">
        <f>ROUND(I130*H130,2)</f>
        <v>0</v>
      </c>
      <c r="BL130" s="18" t="s">
        <v>1898</v>
      </c>
      <c r="BM130" s="249" t="s">
        <v>1925</v>
      </c>
    </row>
    <row r="131" s="2" customFormat="1" ht="21.75" customHeight="1">
      <c r="A131" s="39"/>
      <c r="B131" s="40"/>
      <c r="C131" s="237" t="s">
        <v>167</v>
      </c>
      <c r="D131" s="237" t="s">
        <v>149</v>
      </c>
      <c r="E131" s="238" t="s">
        <v>1926</v>
      </c>
      <c r="F131" s="239" t="s">
        <v>1927</v>
      </c>
      <c r="G131" s="240" t="s">
        <v>1910</v>
      </c>
      <c r="H131" s="241">
        <v>1</v>
      </c>
      <c r="I131" s="242"/>
      <c r="J131" s="243">
        <f>ROUND(I131*H131,2)</f>
        <v>0</v>
      </c>
      <c r="K131" s="244"/>
      <c r="L131" s="45"/>
      <c r="M131" s="307" t="s">
        <v>1</v>
      </c>
      <c r="N131" s="308" t="s">
        <v>43</v>
      </c>
      <c r="O131" s="309"/>
      <c r="P131" s="310">
        <f>O131*H131</f>
        <v>0</v>
      </c>
      <c r="Q131" s="310">
        <v>0</v>
      </c>
      <c r="R131" s="310">
        <f>Q131*H131</f>
        <v>0</v>
      </c>
      <c r="S131" s="310">
        <v>0</v>
      </c>
      <c r="T131" s="31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1898</v>
      </c>
      <c r="AT131" s="249" t="s">
        <v>149</v>
      </c>
      <c r="AU131" s="249" t="s">
        <v>88</v>
      </c>
      <c r="AY131" s="18" t="s">
        <v>146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8" t="s">
        <v>86</v>
      </c>
      <c r="BK131" s="250">
        <f>ROUND(I131*H131,2)</f>
        <v>0</v>
      </c>
      <c r="BL131" s="18" t="s">
        <v>1898</v>
      </c>
      <c r="BM131" s="249" t="s">
        <v>1928</v>
      </c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184"/>
      <c r="J132" s="68"/>
      <c r="K132" s="68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DHlFe6S3GljhMGYVkbt2p1Vy+9Xg6kIOzT1Vk47hPLBzli2bGy9QUciXaVbbRiDD//+ZPfX/yiVtmSoaNvZ+xw==" hashValue="a61TeJhOu76phTrx9gTuQtJJ/jMOiCtSg/v13XL6Hw46lEZ11FZPQ4rmjTm+MAtnuB64IXI4VQfw9D60lQ3p/w==" algorithmName="SHA-512" password="CC35"/>
  <autoFilter ref="C120:K13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Lukáš</dc:creator>
  <cp:lastModifiedBy>Malý Lukáš</cp:lastModifiedBy>
  <dcterms:created xsi:type="dcterms:W3CDTF">2020-06-24T06:39:34Z</dcterms:created>
  <dcterms:modified xsi:type="dcterms:W3CDTF">2020-06-24T06:39:43Z</dcterms:modified>
</cp:coreProperties>
</file>