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65420175 - Nová Ves u Č.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'65420175 - Nová Ves u Č. ...'!$C$143:$K$666</definedName>
    <definedName name="_xlnm.Print_Area" localSheetId="1">'65420175 - Nová Ves u Č. ...'!$C$4:$J$76,'65420175 - Nová Ves u Č. ...'!$C$82:$J$125,'65420175 - Nová Ves u Č. ...'!$C$131:$K$666</definedName>
    <definedName name="_xlnm.Print_Titles" localSheetId="1">'65420175 - Nová Ves u Č. 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666"/>
  <c r="BH666"/>
  <c r="BF666"/>
  <c r="BE666"/>
  <c r="T666"/>
  <c r="T665"/>
  <c r="R666"/>
  <c r="R665"/>
  <c r="P666"/>
  <c r="P665"/>
  <c r="BI664"/>
  <c r="BH664"/>
  <c r="BF664"/>
  <c r="BE664"/>
  <c r="T664"/>
  <c r="T663"/>
  <c r="R664"/>
  <c r="R663"/>
  <c r="P664"/>
  <c r="P663"/>
  <c r="BI662"/>
  <c r="BH662"/>
  <c r="BF662"/>
  <c r="BE662"/>
  <c r="T662"/>
  <c r="T661"/>
  <c r="R662"/>
  <c r="R661"/>
  <c r="P662"/>
  <c r="P661"/>
  <c r="BI660"/>
  <c r="BH660"/>
  <c r="BF660"/>
  <c r="BE660"/>
  <c r="T660"/>
  <c r="T659"/>
  <c r="T658"/>
  <c r="R660"/>
  <c r="R659"/>
  <c r="R658"/>
  <c r="P660"/>
  <c r="P659"/>
  <c r="P658"/>
  <c r="BI656"/>
  <c r="BH656"/>
  <c r="BF656"/>
  <c r="BE656"/>
  <c r="T656"/>
  <c r="R656"/>
  <c r="P656"/>
  <c r="BI653"/>
  <c r="BH653"/>
  <c r="BF653"/>
  <c r="BE653"/>
  <c r="T653"/>
  <c r="R653"/>
  <c r="P653"/>
  <c r="BI650"/>
  <c r="BH650"/>
  <c r="BF650"/>
  <c r="BE650"/>
  <c r="T650"/>
  <c r="R650"/>
  <c r="P650"/>
  <c r="BI648"/>
  <c r="BH648"/>
  <c r="BF648"/>
  <c r="BE648"/>
  <c r="T648"/>
  <c r="R648"/>
  <c r="P648"/>
  <c r="BI646"/>
  <c r="BH646"/>
  <c r="BF646"/>
  <c r="BE646"/>
  <c r="T646"/>
  <c r="R646"/>
  <c r="P646"/>
  <c r="BI644"/>
  <c r="BH644"/>
  <c r="BF644"/>
  <c r="BE644"/>
  <c r="T644"/>
  <c r="R644"/>
  <c r="P644"/>
  <c r="BI643"/>
  <c r="BH643"/>
  <c r="BF643"/>
  <c r="BE643"/>
  <c r="T643"/>
  <c r="R643"/>
  <c r="P643"/>
  <c r="BI642"/>
  <c r="BH642"/>
  <c r="BF642"/>
  <c r="BE642"/>
  <c r="T642"/>
  <c r="R642"/>
  <c r="P642"/>
  <c r="BI639"/>
  <c r="BH639"/>
  <c r="BF639"/>
  <c r="BE639"/>
  <c r="T639"/>
  <c r="R639"/>
  <c r="P639"/>
  <c r="BI637"/>
  <c r="BH637"/>
  <c r="BF637"/>
  <c r="BE637"/>
  <c r="T637"/>
  <c r="R637"/>
  <c r="P637"/>
  <c r="BI635"/>
  <c r="BH635"/>
  <c r="BF635"/>
  <c r="BE635"/>
  <c r="T635"/>
  <c r="R635"/>
  <c r="P635"/>
  <c r="BI634"/>
  <c r="BH634"/>
  <c r="BF634"/>
  <c r="BE634"/>
  <c r="T634"/>
  <c r="R634"/>
  <c r="P634"/>
  <c r="BI632"/>
  <c r="BH632"/>
  <c r="BF632"/>
  <c r="BE632"/>
  <c r="T632"/>
  <c r="R632"/>
  <c r="P632"/>
  <c r="BI631"/>
  <c r="BH631"/>
  <c r="BF631"/>
  <c r="BE631"/>
  <c r="T631"/>
  <c r="R631"/>
  <c r="P631"/>
  <c r="BI629"/>
  <c r="BH629"/>
  <c r="BF629"/>
  <c r="BE629"/>
  <c r="T629"/>
  <c r="R629"/>
  <c r="P629"/>
  <c r="BI628"/>
  <c r="BH628"/>
  <c r="BF628"/>
  <c r="BE628"/>
  <c r="T628"/>
  <c r="R628"/>
  <c r="P628"/>
  <c r="BI627"/>
  <c r="BH627"/>
  <c r="BF627"/>
  <c r="BE627"/>
  <c r="T627"/>
  <c r="R627"/>
  <c r="P627"/>
  <c r="BI625"/>
  <c r="BH625"/>
  <c r="BF625"/>
  <c r="BE625"/>
  <c r="T625"/>
  <c r="R625"/>
  <c r="P625"/>
  <c r="BI623"/>
  <c r="BH623"/>
  <c r="BF623"/>
  <c r="BE623"/>
  <c r="T623"/>
  <c r="R623"/>
  <c r="P623"/>
  <c r="BI621"/>
  <c r="BH621"/>
  <c r="BF621"/>
  <c r="BE621"/>
  <c r="T621"/>
  <c r="R621"/>
  <c r="P621"/>
  <c r="BI619"/>
  <c r="BH619"/>
  <c r="BF619"/>
  <c r="BE619"/>
  <c r="T619"/>
  <c r="R619"/>
  <c r="P619"/>
  <c r="BI617"/>
  <c r="BH617"/>
  <c r="BF617"/>
  <c r="BE617"/>
  <c r="T617"/>
  <c r="R617"/>
  <c r="P617"/>
  <c r="BI615"/>
  <c r="BH615"/>
  <c r="BF615"/>
  <c r="BE615"/>
  <c r="T615"/>
  <c r="R615"/>
  <c r="P615"/>
  <c r="BI613"/>
  <c r="BH613"/>
  <c r="BF613"/>
  <c r="BE613"/>
  <c r="T613"/>
  <c r="R613"/>
  <c r="P613"/>
  <c r="BI611"/>
  <c r="BH611"/>
  <c r="BF611"/>
  <c r="BE611"/>
  <c r="T611"/>
  <c r="R611"/>
  <c r="P611"/>
  <c r="BI610"/>
  <c r="BH610"/>
  <c r="BF610"/>
  <c r="BE610"/>
  <c r="T610"/>
  <c r="R610"/>
  <c r="P610"/>
  <c r="BI608"/>
  <c r="BH608"/>
  <c r="BF608"/>
  <c r="BE608"/>
  <c r="T608"/>
  <c r="R608"/>
  <c r="P608"/>
  <c r="BI606"/>
  <c r="BH606"/>
  <c r="BF606"/>
  <c r="BE606"/>
  <c r="T606"/>
  <c r="R606"/>
  <c r="P606"/>
  <c r="BI604"/>
  <c r="BH604"/>
  <c r="BF604"/>
  <c r="BE604"/>
  <c r="T604"/>
  <c r="R604"/>
  <c r="P604"/>
  <c r="BI602"/>
  <c r="BH602"/>
  <c r="BF602"/>
  <c r="BE602"/>
  <c r="T602"/>
  <c r="R602"/>
  <c r="P602"/>
  <c r="BI600"/>
  <c r="BH600"/>
  <c r="BF600"/>
  <c r="BE600"/>
  <c r="T600"/>
  <c r="R600"/>
  <c r="P600"/>
  <c r="BI598"/>
  <c r="BH598"/>
  <c r="BF598"/>
  <c r="BE598"/>
  <c r="T598"/>
  <c r="R598"/>
  <c r="P598"/>
  <c r="BI596"/>
  <c r="BH596"/>
  <c r="BF596"/>
  <c r="BE596"/>
  <c r="T596"/>
  <c r="R596"/>
  <c r="P596"/>
  <c r="BI594"/>
  <c r="BH594"/>
  <c r="BF594"/>
  <c r="BE594"/>
  <c r="T594"/>
  <c r="R594"/>
  <c r="P594"/>
  <c r="BI592"/>
  <c r="BH592"/>
  <c r="BF592"/>
  <c r="BE592"/>
  <c r="T592"/>
  <c r="R592"/>
  <c r="P592"/>
  <c r="BI590"/>
  <c r="BH590"/>
  <c r="BF590"/>
  <c r="BE590"/>
  <c r="T590"/>
  <c r="R590"/>
  <c r="P590"/>
  <c r="BI588"/>
  <c r="BH588"/>
  <c r="BF588"/>
  <c r="BE588"/>
  <c r="T588"/>
  <c r="R588"/>
  <c r="P588"/>
  <c r="BI586"/>
  <c r="BH586"/>
  <c r="BF586"/>
  <c r="BE586"/>
  <c r="T586"/>
  <c r="R586"/>
  <c r="P586"/>
  <c r="BI584"/>
  <c r="BH584"/>
  <c r="BF584"/>
  <c r="BE584"/>
  <c r="T584"/>
  <c r="R584"/>
  <c r="P584"/>
  <c r="BI582"/>
  <c r="BH582"/>
  <c r="BF582"/>
  <c r="BE582"/>
  <c r="T582"/>
  <c r="R582"/>
  <c r="P582"/>
  <c r="BI581"/>
  <c r="BH581"/>
  <c r="BF581"/>
  <c r="BE581"/>
  <c r="T581"/>
  <c r="R581"/>
  <c r="P581"/>
  <c r="BI580"/>
  <c r="BH580"/>
  <c r="BF580"/>
  <c r="BE580"/>
  <c r="T580"/>
  <c r="R580"/>
  <c r="P580"/>
  <c r="BI578"/>
  <c r="BH578"/>
  <c r="BF578"/>
  <c r="BE578"/>
  <c r="T578"/>
  <c r="R578"/>
  <c r="P578"/>
  <c r="BI577"/>
  <c r="BH577"/>
  <c r="BF577"/>
  <c r="BE577"/>
  <c r="T577"/>
  <c r="R577"/>
  <c r="P577"/>
  <c r="BI575"/>
  <c r="BH575"/>
  <c r="BF575"/>
  <c r="BE575"/>
  <c r="T575"/>
  <c r="R575"/>
  <c r="P575"/>
  <c r="BI573"/>
  <c r="BH573"/>
  <c r="BF573"/>
  <c r="BE573"/>
  <c r="T573"/>
  <c r="R573"/>
  <c r="P573"/>
  <c r="BI571"/>
  <c r="BH571"/>
  <c r="BF571"/>
  <c r="BE571"/>
  <c r="T571"/>
  <c r="R571"/>
  <c r="P571"/>
  <c r="BI569"/>
  <c r="BH569"/>
  <c r="BF569"/>
  <c r="BE569"/>
  <c r="T569"/>
  <c r="R569"/>
  <c r="P569"/>
  <c r="BI567"/>
  <c r="BH567"/>
  <c r="BF567"/>
  <c r="BE567"/>
  <c r="T567"/>
  <c r="R567"/>
  <c r="P567"/>
  <c r="BI566"/>
  <c r="BH566"/>
  <c r="BF566"/>
  <c r="BE566"/>
  <c r="T566"/>
  <c r="R566"/>
  <c r="P566"/>
  <c r="BI565"/>
  <c r="BH565"/>
  <c r="BF565"/>
  <c r="BE565"/>
  <c r="T565"/>
  <c r="R565"/>
  <c r="P565"/>
  <c r="BI564"/>
  <c r="BH564"/>
  <c r="BF564"/>
  <c r="BE564"/>
  <c r="T564"/>
  <c r="R564"/>
  <c r="P564"/>
  <c r="BI563"/>
  <c r="BH563"/>
  <c r="BF563"/>
  <c r="BE563"/>
  <c r="T563"/>
  <c r="R563"/>
  <c r="P563"/>
  <c r="BI561"/>
  <c r="BH561"/>
  <c r="BF561"/>
  <c r="BE561"/>
  <c r="T561"/>
  <c r="R561"/>
  <c r="P561"/>
  <c r="BI560"/>
  <c r="BH560"/>
  <c r="BF560"/>
  <c r="BE560"/>
  <c r="T560"/>
  <c r="R560"/>
  <c r="P560"/>
  <c r="BI559"/>
  <c r="BH559"/>
  <c r="BF559"/>
  <c r="BE559"/>
  <c r="T559"/>
  <c r="R559"/>
  <c r="P559"/>
  <c r="BI558"/>
  <c r="BH558"/>
  <c r="BF558"/>
  <c r="BE558"/>
  <c r="T558"/>
  <c r="R558"/>
  <c r="P558"/>
  <c r="BI556"/>
  <c r="BH556"/>
  <c r="BF556"/>
  <c r="BE556"/>
  <c r="T556"/>
  <c r="R556"/>
  <c r="P556"/>
  <c r="BI555"/>
  <c r="BH555"/>
  <c r="BF555"/>
  <c r="BE555"/>
  <c r="T555"/>
  <c r="R555"/>
  <c r="P555"/>
  <c r="BI554"/>
  <c r="BH554"/>
  <c r="BF554"/>
  <c r="BE554"/>
  <c r="T554"/>
  <c r="R554"/>
  <c r="P554"/>
  <c r="BI553"/>
  <c r="BH553"/>
  <c r="BF553"/>
  <c r="BE553"/>
  <c r="T553"/>
  <c r="R553"/>
  <c r="P553"/>
  <c r="BI552"/>
  <c r="BH552"/>
  <c r="BF552"/>
  <c r="BE552"/>
  <c r="T552"/>
  <c r="R552"/>
  <c r="P552"/>
  <c r="BI551"/>
  <c r="BH551"/>
  <c r="BF551"/>
  <c r="BE551"/>
  <c r="T551"/>
  <c r="R551"/>
  <c r="P551"/>
  <c r="BI550"/>
  <c r="BH550"/>
  <c r="BF550"/>
  <c r="BE550"/>
  <c r="T550"/>
  <c r="R550"/>
  <c r="P550"/>
  <c r="BI549"/>
  <c r="BH549"/>
  <c r="BF549"/>
  <c r="BE549"/>
  <c r="T549"/>
  <c r="R549"/>
  <c r="P549"/>
  <c r="BI548"/>
  <c r="BH548"/>
  <c r="BF548"/>
  <c r="BE548"/>
  <c r="T548"/>
  <c r="R548"/>
  <c r="P548"/>
  <c r="BI546"/>
  <c r="BH546"/>
  <c r="BF546"/>
  <c r="BE546"/>
  <c r="T546"/>
  <c r="R546"/>
  <c r="P546"/>
  <c r="BI543"/>
  <c r="BH543"/>
  <c r="BF543"/>
  <c r="BE543"/>
  <c r="T543"/>
  <c r="R543"/>
  <c r="P543"/>
  <c r="BI540"/>
  <c r="BH540"/>
  <c r="BF540"/>
  <c r="BE540"/>
  <c r="T540"/>
  <c r="R540"/>
  <c r="P540"/>
  <c r="BI538"/>
  <c r="BH538"/>
  <c r="BF538"/>
  <c r="BE538"/>
  <c r="T538"/>
  <c r="R538"/>
  <c r="P538"/>
  <c r="BI535"/>
  <c r="BH535"/>
  <c r="BF535"/>
  <c r="BE535"/>
  <c r="T535"/>
  <c r="R535"/>
  <c r="P535"/>
  <c r="BI532"/>
  <c r="BH532"/>
  <c r="BF532"/>
  <c r="BE532"/>
  <c r="T532"/>
  <c r="R532"/>
  <c r="P532"/>
  <c r="BI529"/>
  <c r="BH529"/>
  <c r="BF529"/>
  <c r="BE529"/>
  <c r="T529"/>
  <c r="R529"/>
  <c r="P529"/>
  <c r="BI527"/>
  <c r="BH527"/>
  <c r="BF527"/>
  <c r="BE527"/>
  <c r="T527"/>
  <c r="R527"/>
  <c r="P527"/>
  <c r="BI525"/>
  <c r="BH525"/>
  <c r="BF525"/>
  <c r="BE525"/>
  <c r="T525"/>
  <c r="R525"/>
  <c r="P525"/>
  <c r="BI523"/>
  <c r="BH523"/>
  <c r="BF523"/>
  <c r="BE523"/>
  <c r="T523"/>
  <c r="R523"/>
  <c r="P523"/>
  <c r="BI521"/>
  <c r="BH521"/>
  <c r="BF521"/>
  <c r="BE521"/>
  <c r="T521"/>
  <c r="R521"/>
  <c r="P521"/>
  <c r="BI519"/>
  <c r="BH519"/>
  <c r="BF519"/>
  <c r="BE519"/>
  <c r="T519"/>
  <c r="R519"/>
  <c r="P519"/>
  <c r="BI517"/>
  <c r="BH517"/>
  <c r="BF517"/>
  <c r="BE517"/>
  <c r="T517"/>
  <c r="R517"/>
  <c r="P517"/>
  <c r="BI515"/>
  <c r="BH515"/>
  <c r="BF515"/>
  <c r="BE515"/>
  <c r="T515"/>
  <c r="R515"/>
  <c r="P515"/>
  <c r="BI513"/>
  <c r="BH513"/>
  <c r="BF513"/>
  <c r="BE513"/>
  <c r="T513"/>
  <c r="R513"/>
  <c r="P513"/>
  <c r="BI511"/>
  <c r="BH511"/>
  <c r="BF511"/>
  <c r="BE511"/>
  <c r="T511"/>
  <c r="R511"/>
  <c r="P511"/>
  <c r="BI510"/>
  <c r="BH510"/>
  <c r="BF510"/>
  <c r="BE510"/>
  <c r="T510"/>
  <c r="R510"/>
  <c r="P510"/>
  <c r="BI509"/>
  <c r="BH509"/>
  <c r="BF509"/>
  <c r="BE509"/>
  <c r="T509"/>
  <c r="R509"/>
  <c r="P509"/>
  <c r="BI507"/>
  <c r="BH507"/>
  <c r="BF507"/>
  <c r="BE507"/>
  <c r="T507"/>
  <c r="R507"/>
  <c r="P507"/>
  <c r="BI506"/>
  <c r="BH506"/>
  <c r="BF506"/>
  <c r="BE506"/>
  <c r="T506"/>
  <c r="R506"/>
  <c r="P506"/>
  <c r="BI504"/>
  <c r="BH504"/>
  <c r="BF504"/>
  <c r="BE504"/>
  <c r="T504"/>
  <c r="R504"/>
  <c r="P504"/>
  <c r="BI502"/>
  <c r="BH502"/>
  <c r="BF502"/>
  <c r="BE502"/>
  <c r="T502"/>
  <c r="R502"/>
  <c r="P502"/>
  <c r="BI500"/>
  <c r="BH500"/>
  <c r="BF500"/>
  <c r="BE500"/>
  <c r="T500"/>
  <c r="R500"/>
  <c r="P500"/>
  <c r="BI498"/>
  <c r="BH498"/>
  <c r="BF498"/>
  <c r="BE498"/>
  <c r="T498"/>
  <c r="R498"/>
  <c r="P498"/>
  <c r="BI496"/>
  <c r="BH496"/>
  <c r="BF496"/>
  <c r="BE496"/>
  <c r="T496"/>
  <c r="R496"/>
  <c r="P496"/>
  <c r="BI494"/>
  <c r="BH494"/>
  <c r="BF494"/>
  <c r="BE494"/>
  <c r="T494"/>
  <c r="R494"/>
  <c r="P494"/>
  <c r="BI492"/>
  <c r="BH492"/>
  <c r="BF492"/>
  <c r="BE492"/>
  <c r="T492"/>
  <c r="R492"/>
  <c r="P492"/>
  <c r="BI490"/>
  <c r="BH490"/>
  <c r="BF490"/>
  <c r="BE490"/>
  <c r="T490"/>
  <c r="R490"/>
  <c r="P490"/>
  <c r="BI488"/>
  <c r="BH488"/>
  <c r="BF488"/>
  <c r="BE488"/>
  <c r="T488"/>
  <c r="R488"/>
  <c r="P488"/>
  <c r="BI486"/>
  <c r="BH486"/>
  <c r="BF486"/>
  <c r="BE486"/>
  <c r="T486"/>
  <c r="R486"/>
  <c r="P486"/>
  <c r="BI484"/>
  <c r="BH484"/>
  <c r="BF484"/>
  <c r="BE484"/>
  <c r="T484"/>
  <c r="R484"/>
  <c r="P484"/>
  <c r="BI482"/>
  <c r="BH482"/>
  <c r="BF482"/>
  <c r="BE482"/>
  <c r="T482"/>
  <c r="R482"/>
  <c r="P482"/>
  <c r="BI480"/>
  <c r="BH480"/>
  <c r="BF480"/>
  <c r="BE480"/>
  <c r="T480"/>
  <c r="R480"/>
  <c r="P480"/>
  <c r="BI478"/>
  <c r="BH478"/>
  <c r="BF478"/>
  <c r="BE478"/>
  <c r="T478"/>
  <c r="R478"/>
  <c r="P478"/>
  <c r="BI476"/>
  <c r="BH476"/>
  <c r="BF476"/>
  <c r="BE476"/>
  <c r="T476"/>
  <c r="R476"/>
  <c r="P476"/>
  <c r="BI474"/>
  <c r="BH474"/>
  <c r="BF474"/>
  <c r="BE474"/>
  <c r="T474"/>
  <c r="R474"/>
  <c r="P474"/>
  <c r="BI472"/>
  <c r="BH472"/>
  <c r="BF472"/>
  <c r="BE472"/>
  <c r="T472"/>
  <c r="R472"/>
  <c r="P472"/>
  <c r="BI470"/>
  <c r="BH470"/>
  <c r="BF470"/>
  <c r="BE470"/>
  <c r="T470"/>
  <c r="R470"/>
  <c r="P470"/>
  <c r="BI468"/>
  <c r="BH468"/>
  <c r="BF468"/>
  <c r="BE468"/>
  <c r="T468"/>
  <c r="R468"/>
  <c r="P468"/>
  <c r="BI466"/>
  <c r="BH466"/>
  <c r="BF466"/>
  <c r="BE466"/>
  <c r="T466"/>
  <c r="R466"/>
  <c r="P466"/>
  <c r="BI464"/>
  <c r="BH464"/>
  <c r="BF464"/>
  <c r="BE464"/>
  <c r="T464"/>
  <c r="R464"/>
  <c r="P464"/>
  <c r="BI462"/>
  <c r="BH462"/>
  <c r="BF462"/>
  <c r="BE462"/>
  <c r="T462"/>
  <c r="R462"/>
  <c r="P462"/>
  <c r="BI460"/>
  <c r="BH460"/>
  <c r="BF460"/>
  <c r="BE460"/>
  <c r="T460"/>
  <c r="R460"/>
  <c r="P460"/>
  <c r="BI458"/>
  <c r="BH458"/>
  <c r="BF458"/>
  <c r="BE458"/>
  <c r="T458"/>
  <c r="R458"/>
  <c r="P458"/>
  <c r="BI456"/>
  <c r="BH456"/>
  <c r="BF456"/>
  <c r="BE456"/>
  <c r="T456"/>
  <c r="R456"/>
  <c r="P456"/>
  <c r="BI454"/>
  <c r="BH454"/>
  <c r="BF454"/>
  <c r="BE454"/>
  <c r="T454"/>
  <c r="R454"/>
  <c r="P454"/>
  <c r="BI452"/>
  <c r="BH452"/>
  <c r="BF452"/>
  <c r="BE452"/>
  <c r="T452"/>
  <c r="R452"/>
  <c r="P452"/>
  <c r="BI450"/>
  <c r="BH450"/>
  <c r="BF450"/>
  <c r="BE450"/>
  <c r="T450"/>
  <c r="R450"/>
  <c r="P450"/>
  <c r="BI448"/>
  <c r="BH448"/>
  <c r="BF448"/>
  <c r="BE448"/>
  <c r="T448"/>
  <c r="R448"/>
  <c r="P448"/>
  <c r="BI446"/>
  <c r="BH446"/>
  <c r="BF446"/>
  <c r="BE446"/>
  <c r="T446"/>
  <c r="R446"/>
  <c r="P446"/>
  <c r="BI444"/>
  <c r="BH444"/>
  <c r="BF444"/>
  <c r="BE444"/>
  <c r="T444"/>
  <c r="R444"/>
  <c r="P444"/>
  <c r="BI442"/>
  <c r="BH442"/>
  <c r="BF442"/>
  <c r="BE442"/>
  <c r="T442"/>
  <c r="R442"/>
  <c r="P442"/>
  <c r="BI440"/>
  <c r="BH440"/>
  <c r="BF440"/>
  <c r="BE440"/>
  <c r="T440"/>
  <c r="R440"/>
  <c r="P440"/>
  <c r="BI438"/>
  <c r="BH438"/>
  <c r="BF438"/>
  <c r="BE438"/>
  <c r="T438"/>
  <c r="R438"/>
  <c r="P438"/>
  <c r="BI436"/>
  <c r="BH436"/>
  <c r="BF436"/>
  <c r="BE436"/>
  <c r="T436"/>
  <c r="R436"/>
  <c r="P436"/>
  <c r="BI434"/>
  <c r="BH434"/>
  <c r="BF434"/>
  <c r="BE434"/>
  <c r="T434"/>
  <c r="R434"/>
  <c r="P434"/>
  <c r="BI432"/>
  <c r="BH432"/>
  <c r="BF432"/>
  <c r="BE432"/>
  <c r="T432"/>
  <c r="R432"/>
  <c r="P432"/>
  <c r="BI430"/>
  <c r="BH430"/>
  <c r="BF430"/>
  <c r="BE430"/>
  <c r="T430"/>
  <c r="R430"/>
  <c r="P430"/>
  <c r="BI428"/>
  <c r="BH428"/>
  <c r="BF428"/>
  <c r="BE428"/>
  <c r="T428"/>
  <c r="R428"/>
  <c r="P428"/>
  <c r="BI426"/>
  <c r="BH426"/>
  <c r="BF426"/>
  <c r="BE426"/>
  <c r="T426"/>
  <c r="R426"/>
  <c r="P426"/>
  <c r="BI424"/>
  <c r="BH424"/>
  <c r="BF424"/>
  <c r="BE424"/>
  <c r="T424"/>
  <c r="R424"/>
  <c r="P424"/>
  <c r="BI422"/>
  <c r="BH422"/>
  <c r="BF422"/>
  <c r="BE422"/>
  <c r="T422"/>
  <c r="R422"/>
  <c r="P422"/>
  <c r="BI420"/>
  <c r="BH420"/>
  <c r="BF420"/>
  <c r="BE420"/>
  <c r="T420"/>
  <c r="R420"/>
  <c r="P420"/>
  <c r="BI418"/>
  <c r="BH418"/>
  <c r="BF418"/>
  <c r="BE418"/>
  <c r="T418"/>
  <c r="R418"/>
  <c r="P418"/>
  <c r="BI416"/>
  <c r="BH416"/>
  <c r="BF416"/>
  <c r="BE416"/>
  <c r="T416"/>
  <c r="R416"/>
  <c r="P416"/>
  <c r="BI414"/>
  <c r="BH414"/>
  <c r="BF414"/>
  <c r="BE414"/>
  <c r="T414"/>
  <c r="R414"/>
  <c r="P414"/>
  <c r="BI412"/>
  <c r="BH412"/>
  <c r="BF412"/>
  <c r="BE412"/>
  <c r="T412"/>
  <c r="R412"/>
  <c r="P412"/>
  <c r="BI410"/>
  <c r="BH410"/>
  <c r="BF410"/>
  <c r="BE410"/>
  <c r="T410"/>
  <c r="R410"/>
  <c r="P410"/>
  <c r="BI408"/>
  <c r="BH408"/>
  <c r="BF408"/>
  <c r="BE408"/>
  <c r="T408"/>
  <c r="R408"/>
  <c r="P408"/>
  <c r="BI405"/>
  <c r="BH405"/>
  <c r="BF405"/>
  <c r="BE405"/>
  <c r="T405"/>
  <c r="R405"/>
  <c r="P405"/>
  <c r="BI403"/>
  <c r="BH403"/>
  <c r="BF403"/>
  <c r="BE403"/>
  <c r="T403"/>
  <c r="R403"/>
  <c r="P403"/>
  <c r="BI401"/>
  <c r="BH401"/>
  <c r="BF401"/>
  <c r="BE401"/>
  <c r="T401"/>
  <c r="R401"/>
  <c r="P401"/>
  <c r="BI399"/>
  <c r="BH399"/>
  <c r="BF399"/>
  <c r="BE399"/>
  <c r="T399"/>
  <c r="R399"/>
  <c r="P399"/>
  <c r="BI397"/>
  <c r="BH397"/>
  <c r="BF397"/>
  <c r="BE397"/>
  <c r="T397"/>
  <c r="R397"/>
  <c r="P397"/>
  <c r="BI396"/>
  <c r="BH396"/>
  <c r="BF396"/>
  <c r="BE396"/>
  <c r="T396"/>
  <c r="R396"/>
  <c r="P396"/>
  <c r="BI394"/>
  <c r="BH394"/>
  <c r="BF394"/>
  <c r="BE394"/>
  <c r="T394"/>
  <c r="R394"/>
  <c r="P394"/>
  <c r="BI392"/>
  <c r="BH392"/>
  <c r="BF392"/>
  <c r="BE392"/>
  <c r="T392"/>
  <c r="R392"/>
  <c r="P392"/>
  <c r="BI390"/>
  <c r="BH390"/>
  <c r="BF390"/>
  <c r="BE390"/>
  <c r="T390"/>
  <c r="R390"/>
  <c r="P390"/>
  <c r="BI388"/>
  <c r="BH388"/>
  <c r="BF388"/>
  <c r="BE388"/>
  <c r="T388"/>
  <c r="R388"/>
  <c r="P388"/>
  <c r="BI386"/>
  <c r="BH386"/>
  <c r="BF386"/>
  <c r="BE386"/>
  <c r="T386"/>
  <c r="R386"/>
  <c r="P386"/>
  <c r="BI384"/>
  <c r="BH384"/>
  <c r="BF384"/>
  <c r="BE384"/>
  <c r="T384"/>
  <c r="R384"/>
  <c r="P384"/>
  <c r="BI382"/>
  <c r="BH382"/>
  <c r="BF382"/>
  <c r="BE382"/>
  <c r="T382"/>
  <c r="R382"/>
  <c r="P382"/>
  <c r="BI380"/>
  <c r="BH380"/>
  <c r="BF380"/>
  <c r="BE380"/>
  <c r="T380"/>
  <c r="R380"/>
  <c r="P380"/>
  <c r="BI378"/>
  <c r="BH378"/>
  <c r="BF378"/>
  <c r="BE378"/>
  <c r="T378"/>
  <c r="R378"/>
  <c r="P378"/>
  <c r="BI376"/>
  <c r="BH376"/>
  <c r="BF376"/>
  <c r="BE376"/>
  <c r="T376"/>
  <c r="R376"/>
  <c r="P376"/>
  <c r="BI374"/>
  <c r="BH374"/>
  <c r="BF374"/>
  <c r="BE374"/>
  <c r="T374"/>
  <c r="R374"/>
  <c r="P374"/>
  <c r="BI372"/>
  <c r="BH372"/>
  <c r="BF372"/>
  <c r="BE372"/>
  <c r="T372"/>
  <c r="R372"/>
  <c r="P372"/>
  <c r="BI370"/>
  <c r="BH370"/>
  <c r="BF370"/>
  <c r="BE370"/>
  <c r="T370"/>
  <c r="R370"/>
  <c r="P370"/>
  <c r="BI368"/>
  <c r="BH368"/>
  <c r="BF368"/>
  <c r="BE368"/>
  <c r="T368"/>
  <c r="R368"/>
  <c r="P368"/>
  <c r="BI366"/>
  <c r="BH366"/>
  <c r="BF366"/>
  <c r="BE366"/>
  <c r="T366"/>
  <c r="R366"/>
  <c r="P366"/>
  <c r="BI364"/>
  <c r="BH364"/>
  <c r="BF364"/>
  <c r="BE364"/>
  <c r="T364"/>
  <c r="R364"/>
  <c r="P364"/>
  <c r="BI362"/>
  <c r="BH362"/>
  <c r="BF362"/>
  <c r="BE362"/>
  <c r="T362"/>
  <c r="R362"/>
  <c r="P362"/>
  <c r="BI360"/>
  <c r="BH360"/>
  <c r="BF360"/>
  <c r="BE360"/>
  <c r="T360"/>
  <c r="R360"/>
  <c r="P360"/>
  <c r="BI358"/>
  <c r="BH358"/>
  <c r="BF358"/>
  <c r="BE358"/>
  <c r="T358"/>
  <c r="R358"/>
  <c r="P358"/>
  <c r="BI356"/>
  <c r="BH356"/>
  <c r="BF356"/>
  <c r="BE356"/>
  <c r="T356"/>
  <c r="R356"/>
  <c r="P356"/>
  <c r="BI354"/>
  <c r="BH354"/>
  <c r="BF354"/>
  <c r="BE354"/>
  <c r="T354"/>
  <c r="R354"/>
  <c r="P354"/>
  <c r="BI352"/>
  <c r="BH352"/>
  <c r="BF352"/>
  <c r="BE352"/>
  <c r="T352"/>
  <c r="R352"/>
  <c r="P352"/>
  <c r="BI350"/>
  <c r="BH350"/>
  <c r="BF350"/>
  <c r="BE350"/>
  <c r="T350"/>
  <c r="R350"/>
  <c r="P350"/>
  <c r="BI348"/>
  <c r="BH348"/>
  <c r="BF348"/>
  <c r="BE348"/>
  <c r="T348"/>
  <c r="R348"/>
  <c r="P348"/>
  <c r="BI345"/>
  <c r="BH345"/>
  <c r="BF345"/>
  <c r="BE345"/>
  <c r="T345"/>
  <c r="R345"/>
  <c r="P345"/>
  <c r="BI343"/>
  <c r="BH343"/>
  <c r="BF343"/>
  <c r="BE343"/>
  <c r="T343"/>
  <c r="R343"/>
  <c r="P343"/>
  <c r="BI339"/>
  <c r="BH339"/>
  <c r="BF339"/>
  <c r="BE339"/>
  <c r="T339"/>
  <c r="R339"/>
  <c r="P339"/>
  <c r="BI337"/>
  <c r="BH337"/>
  <c r="BF337"/>
  <c r="BE337"/>
  <c r="T337"/>
  <c r="R337"/>
  <c r="P337"/>
  <c r="BI335"/>
  <c r="BH335"/>
  <c r="BF335"/>
  <c r="BE335"/>
  <c r="T335"/>
  <c r="R335"/>
  <c r="P335"/>
  <c r="BI333"/>
  <c r="BH333"/>
  <c r="BF333"/>
  <c r="BE333"/>
  <c r="T333"/>
  <c r="R333"/>
  <c r="P333"/>
  <c r="BI331"/>
  <c r="BH331"/>
  <c r="BF331"/>
  <c r="BE331"/>
  <c r="T331"/>
  <c r="R331"/>
  <c r="P331"/>
  <c r="BI330"/>
  <c r="BH330"/>
  <c r="BF330"/>
  <c r="BE330"/>
  <c r="T330"/>
  <c r="R330"/>
  <c r="P330"/>
  <c r="BI327"/>
  <c r="BH327"/>
  <c r="BF327"/>
  <c r="BE327"/>
  <c r="T327"/>
  <c r="R327"/>
  <c r="P327"/>
  <c r="BI325"/>
  <c r="BH325"/>
  <c r="BF325"/>
  <c r="BE325"/>
  <c r="T325"/>
  <c r="R325"/>
  <c r="P325"/>
  <c r="BI323"/>
  <c r="BH323"/>
  <c r="BF323"/>
  <c r="BE323"/>
  <c r="T323"/>
  <c r="R323"/>
  <c r="P323"/>
  <c r="BI321"/>
  <c r="BH321"/>
  <c r="BF321"/>
  <c r="BE321"/>
  <c r="T321"/>
  <c r="R321"/>
  <c r="P321"/>
  <c r="BI319"/>
  <c r="BH319"/>
  <c r="BF319"/>
  <c r="BE319"/>
  <c r="T319"/>
  <c r="R319"/>
  <c r="P319"/>
  <c r="BI317"/>
  <c r="BH317"/>
  <c r="BF317"/>
  <c r="BE317"/>
  <c r="T317"/>
  <c r="R317"/>
  <c r="P317"/>
  <c r="BI315"/>
  <c r="BH315"/>
  <c r="BF315"/>
  <c r="BE315"/>
  <c r="T315"/>
  <c r="R315"/>
  <c r="P315"/>
  <c r="BI313"/>
  <c r="BH313"/>
  <c r="BF313"/>
  <c r="BE313"/>
  <c r="T313"/>
  <c r="R313"/>
  <c r="P313"/>
  <c r="BI311"/>
  <c r="BH311"/>
  <c r="BF311"/>
  <c r="BE311"/>
  <c r="T311"/>
  <c r="R311"/>
  <c r="P311"/>
  <c r="BI309"/>
  <c r="BH309"/>
  <c r="BF309"/>
  <c r="BE309"/>
  <c r="T309"/>
  <c r="R309"/>
  <c r="P309"/>
  <c r="BI307"/>
  <c r="BH307"/>
  <c r="BF307"/>
  <c r="BE307"/>
  <c r="T307"/>
  <c r="R307"/>
  <c r="P307"/>
  <c r="BI303"/>
  <c r="BH303"/>
  <c r="BF303"/>
  <c r="BE303"/>
  <c r="T303"/>
  <c r="R303"/>
  <c r="P303"/>
  <c r="BI301"/>
  <c r="BH301"/>
  <c r="BF301"/>
  <c r="BE301"/>
  <c r="T301"/>
  <c r="R301"/>
  <c r="P301"/>
  <c r="BI299"/>
  <c r="BH299"/>
  <c r="BF299"/>
  <c r="BE299"/>
  <c r="T299"/>
  <c r="R299"/>
  <c r="P299"/>
  <c r="BI297"/>
  <c r="BH297"/>
  <c r="BF297"/>
  <c r="BE297"/>
  <c r="T297"/>
  <c r="R297"/>
  <c r="P297"/>
  <c r="BI295"/>
  <c r="BH295"/>
  <c r="BF295"/>
  <c r="BE295"/>
  <c r="T295"/>
  <c r="R295"/>
  <c r="P295"/>
  <c r="BI293"/>
  <c r="BH293"/>
  <c r="BF293"/>
  <c r="BE293"/>
  <c r="T293"/>
  <c r="R293"/>
  <c r="P293"/>
  <c r="BI291"/>
  <c r="BH291"/>
  <c r="BF291"/>
  <c r="BE291"/>
  <c r="T291"/>
  <c r="R291"/>
  <c r="P291"/>
  <c r="BI289"/>
  <c r="BH289"/>
  <c r="BF289"/>
  <c r="BE289"/>
  <c r="T289"/>
  <c r="R289"/>
  <c r="P289"/>
  <c r="BI287"/>
  <c r="BH287"/>
  <c r="BF287"/>
  <c r="BE287"/>
  <c r="T287"/>
  <c r="R287"/>
  <c r="P287"/>
  <c r="BI285"/>
  <c r="BH285"/>
  <c r="BF285"/>
  <c r="BE285"/>
  <c r="T285"/>
  <c r="R285"/>
  <c r="P285"/>
  <c r="BI283"/>
  <c r="BH283"/>
  <c r="BF283"/>
  <c r="BE283"/>
  <c r="T283"/>
  <c r="R283"/>
  <c r="P283"/>
  <c r="BI281"/>
  <c r="BH281"/>
  <c r="BF281"/>
  <c r="BE281"/>
  <c r="T281"/>
  <c r="R281"/>
  <c r="P281"/>
  <c r="BI280"/>
  <c r="BH280"/>
  <c r="BF280"/>
  <c r="BE280"/>
  <c r="T280"/>
  <c r="R280"/>
  <c r="P280"/>
  <c r="BI278"/>
  <c r="BH278"/>
  <c r="BF278"/>
  <c r="BE278"/>
  <c r="T278"/>
  <c r="R278"/>
  <c r="P278"/>
  <c r="BI276"/>
  <c r="BH276"/>
  <c r="BF276"/>
  <c r="BE276"/>
  <c r="T276"/>
  <c r="R276"/>
  <c r="P276"/>
  <c r="BI274"/>
  <c r="BH274"/>
  <c r="BF274"/>
  <c r="BE274"/>
  <c r="T274"/>
  <c r="R274"/>
  <c r="P274"/>
  <c r="BI272"/>
  <c r="BH272"/>
  <c r="BF272"/>
  <c r="BE272"/>
  <c r="T272"/>
  <c r="R272"/>
  <c r="P272"/>
  <c r="BI270"/>
  <c r="BH270"/>
  <c r="BF270"/>
  <c r="BE270"/>
  <c r="T270"/>
  <c r="R270"/>
  <c r="P270"/>
  <c r="BI269"/>
  <c r="BH269"/>
  <c r="BF269"/>
  <c r="BE269"/>
  <c r="T269"/>
  <c r="R269"/>
  <c r="P269"/>
  <c r="BI268"/>
  <c r="BH268"/>
  <c r="BF268"/>
  <c r="BE268"/>
  <c r="T268"/>
  <c r="R268"/>
  <c r="P268"/>
  <c r="BI266"/>
  <c r="BH266"/>
  <c r="BF266"/>
  <c r="BE266"/>
  <c r="T266"/>
  <c r="R266"/>
  <c r="P266"/>
  <c r="BI265"/>
  <c r="BH265"/>
  <c r="BF265"/>
  <c r="BE265"/>
  <c r="T265"/>
  <c r="R265"/>
  <c r="P265"/>
  <c r="BI263"/>
  <c r="BH263"/>
  <c r="BF263"/>
  <c r="BE263"/>
  <c r="T263"/>
  <c r="R263"/>
  <c r="P263"/>
  <c r="BI261"/>
  <c r="BH261"/>
  <c r="BF261"/>
  <c r="BE261"/>
  <c r="T261"/>
  <c r="R261"/>
  <c r="P261"/>
  <c r="BI259"/>
  <c r="BH259"/>
  <c r="BF259"/>
  <c r="BE259"/>
  <c r="T259"/>
  <c r="R259"/>
  <c r="P259"/>
  <c r="BI257"/>
  <c r="BH257"/>
  <c r="BF257"/>
  <c r="BE257"/>
  <c r="T257"/>
  <c r="R257"/>
  <c r="P257"/>
  <c r="BI256"/>
  <c r="BH256"/>
  <c r="BF256"/>
  <c r="BE256"/>
  <c r="T256"/>
  <c r="R256"/>
  <c r="P256"/>
  <c r="BI254"/>
  <c r="BH254"/>
  <c r="BF254"/>
  <c r="BE254"/>
  <c r="T254"/>
  <c r="R254"/>
  <c r="P254"/>
  <c r="BI252"/>
  <c r="BH252"/>
  <c r="BF252"/>
  <c r="BE252"/>
  <c r="T252"/>
  <c r="R252"/>
  <c r="P252"/>
  <c r="BI250"/>
  <c r="BH250"/>
  <c r="BF250"/>
  <c r="BE250"/>
  <c r="T250"/>
  <c r="R250"/>
  <c r="P250"/>
  <c r="BI248"/>
  <c r="BH248"/>
  <c r="BF248"/>
  <c r="BE248"/>
  <c r="T248"/>
  <c r="R248"/>
  <c r="P248"/>
  <c r="BI246"/>
  <c r="BH246"/>
  <c r="BF246"/>
  <c r="BE246"/>
  <c r="T246"/>
  <c r="R246"/>
  <c r="P246"/>
  <c r="BI244"/>
  <c r="BH244"/>
  <c r="BF244"/>
  <c r="BE244"/>
  <c r="T244"/>
  <c r="R244"/>
  <c r="P244"/>
  <c r="BI242"/>
  <c r="BH242"/>
  <c r="BF242"/>
  <c r="BE242"/>
  <c r="T242"/>
  <c r="R242"/>
  <c r="P242"/>
  <c r="BI240"/>
  <c r="BH240"/>
  <c r="BF240"/>
  <c r="BE240"/>
  <c r="T240"/>
  <c r="R240"/>
  <c r="P240"/>
  <c r="BI238"/>
  <c r="BH238"/>
  <c r="BF238"/>
  <c r="BE238"/>
  <c r="T238"/>
  <c r="R238"/>
  <c r="P238"/>
  <c r="BI236"/>
  <c r="BH236"/>
  <c r="BF236"/>
  <c r="BE236"/>
  <c r="T236"/>
  <c r="R236"/>
  <c r="P236"/>
  <c r="BI234"/>
  <c r="BH234"/>
  <c r="BF234"/>
  <c r="BE234"/>
  <c r="T234"/>
  <c r="R234"/>
  <c r="P234"/>
  <c r="BI232"/>
  <c r="BH232"/>
  <c r="BF232"/>
  <c r="BE232"/>
  <c r="T232"/>
  <c r="R232"/>
  <c r="P232"/>
  <c r="BI230"/>
  <c r="BH230"/>
  <c r="BF230"/>
  <c r="BE230"/>
  <c r="T230"/>
  <c r="R230"/>
  <c r="P230"/>
  <c r="BI228"/>
  <c r="BH228"/>
  <c r="BF228"/>
  <c r="BE228"/>
  <c r="T228"/>
  <c r="R228"/>
  <c r="P228"/>
  <c r="BI225"/>
  <c r="BH225"/>
  <c r="BF225"/>
  <c r="BE225"/>
  <c r="T225"/>
  <c r="R225"/>
  <c r="P225"/>
  <c r="BI223"/>
  <c r="BH223"/>
  <c r="BF223"/>
  <c r="BE223"/>
  <c r="T223"/>
  <c r="R223"/>
  <c r="P223"/>
  <c r="BI221"/>
  <c r="BH221"/>
  <c r="BF221"/>
  <c r="BE221"/>
  <c r="T221"/>
  <c r="R221"/>
  <c r="P221"/>
  <c r="BI219"/>
  <c r="BH219"/>
  <c r="BF219"/>
  <c r="BE219"/>
  <c r="T219"/>
  <c r="R219"/>
  <c r="P219"/>
  <c r="BI217"/>
  <c r="BH217"/>
  <c r="BF217"/>
  <c r="BE217"/>
  <c r="T217"/>
  <c r="R217"/>
  <c r="P217"/>
  <c r="BI215"/>
  <c r="BH215"/>
  <c r="BF215"/>
  <c r="BE215"/>
  <c r="T215"/>
  <c r="R215"/>
  <c r="P215"/>
  <c r="BI213"/>
  <c r="BH213"/>
  <c r="BF213"/>
  <c r="BE213"/>
  <c r="T213"/>
  <c r="R213"/>
  <c r="P213"/>
  <c r="BI212"/>
  <c r="BH212"/>
  <c r="BF212"/>
  <c r="BE212"/>
  <c r="T212"/>
  <c r="R212"/>
  <c r="P212"/>
  <c r="BI210"/>
  <c r="BH210"/>
  <c r="BF210"/>
  <c r="BE210"/>
  <c r="T210"/>
  <c r="R210"/>
  <c r="P210"/>
  <c r="BI208"/>
  <c r="BH208"/>
  <c r="BF208"/>
  <c r="BE208"/>
  <c r="T208"/>
  <c r="R208"/>
  <c r="P208"/>
  <c r="BI206"/>
  <c r="BH206"/>
  <c r="BF206"/>
  <c r="BE206"/>
  <c r="T206"/>
  <c r="R206"/>
  <c r="P206"/>
  <c r="BI204"/>
  <c r="BH204"/>
  <c r="BF204"/>
  <c r="BE204"/>
  <c r="T204"/>
  <c r="R204"/>
  <c r="P204"/>
  <c r="BI202"/>
  <c r="BH202"/>
  <c r="BF202"/>
  <c r="BE202"/>
  <c r="T202"/>
  <c r="R202"/>
  <c r="P202"/>
  <c r="BI200"/>
  <c r="BH200"/>
  <c r="BF200"/>
  <c r="BE200"/>
  <c r="T200"/>
  <c r="R200"/>
  <c r="P200"/>
  <c r="BI198"/>
  <c r="BH198"/>
  <c r="BF198"/>
  <c r="BE198"/>
  <c r="T198"/>
  <c r="R198"/>
  <c r="P198"/>
  <c r="BI195"/>
  <c r="BH195"/>
  <c r="BF195"/>
  <c r="BE195"/>
  <c r="T195"/>
  <c r="R195"/>
  <c r="P195"/>
  <c r="BI193"/>
  <c r="BH193"/>
  <c r="BF193"/>
  <c r="BE193"/>
  <c r="T193"/>
  <c r="R193"/>
  <c r="P193"/>
  <c r="BI191"/>
  <c r="BH191"/>
  <c r="BF191"/>
  <c r="BE191"/>
  <c r="T191"/>
  <c r="R191"/>
  <c r="P191"/>
  <c r="BI189"/>
  <c r="BH189"/>
  <c r="BF189"/>
  <c r="BE189"/>
  <c r="T189"/>
  <c r="R189"/>
  <c r="P189"/>
  <c r="BI188"/>
  <c r="BH188"/>
  <c r="BF188"/>
  <c r="BE188"/>
  <c r="T188"/>
  <c r="R188"/>
  <c r="P188"/>
  <c r="BI187"/>
  <c r="BH187"/>
  <c r="BF187"/>
  <c r="BE187"/>
  <c r="T187"/>
  <c r="R187"/>
  <c r="P187"/>
  <c r="BI185"/>
  <c r="BH185"/>
  <c r="BF185"/>
  <c r="BE185"/>
  <c r="T185"/>
  <c r="R185"/>
  <c r="P185"/>
  <c r="BI183"/>
  <c r="BH183"/>
  <c r="BF183"/>
  <c r="BE183"/>
  <c r="T183"/>
  <c r="R183"/>
  <c r="P183"/>
  <c r="BI181"/>
  <c r="BH181"/>
  <c r="BF181"/>
  <c r="BE181"/>
  <c r="T181"/>
  <c r="R181"/>
  <c r="P181"/>
  <c r="BI178"/>
  <c r="BH178"/>
  <c r="BF178"/>
  <c r="BE178"/>
  <c r="T178"/>
  <c r="R178"/>
  <c r="P178"/>
  <c r="BI177"/>
  <c r="BH177"/>
  <c r="BF177"/>
  <c r="BE177"/>
  <c r="T177"/>
  <c r="R177"/>
  <c r="P177"/>
  <c r="BI175"/>
  <c r="BH175"/>
  <c r="BF175"/>
  <c r="BE175"/>
  <c r="T175"/>
  <c r="R175"/>
  <c r="P175"/>
  <c r="BI173"/>
  <c r="BH173"/>
  <c r="BF173"/>
  <c r="BE173"/>
  <c r="T173"/>
  <c r="R173"/>
  <c r="P173"/>
  <c r="BI170"/>
  <c r="BH170"/>
  <c r="BF170"/>
  <c r="BE170"/>
  <c r="T170"/>
  <c r="R170"/>
  <c r="P170"/>
  <c r="BI168"/>
  <c r="BH168"/>
  <c r="BF168"/>
  <c r="BE168"/>
  <c r="T168"/>
  <c r="R168"/>
  <c r="P168"/>
  <c r="BI166"/>
  <c r="BH166"/>
  <c r="BF166"/>
  <c r="BE166"/>
  <c r="T166"/>
  <c r="R166"/>
  <c r="P166"/>
  <c r="BI164"/>
  <c r="BH164"/>
  <c r="BF164"/>
  <c r="BE164"/>
  <c r="T164"/>
  <c r="R164"/>
  <c r="P164"/>
  <c r="BI161"/>
  <c r="BH161"/>
  <c r="BF161"/>
  <c r="BE161"/>
  <c r="T161"/>
  <c r="R161"/>
  <c r="P161"/>
  <c r="BI159"/>
  <c r="BH159"/>
  <c r="BF159"/>
  <c r="BE159"/>
  <c r="T159"/>
  <c r="R159"/>
  <c r="P159"/>
  <c r="BI157"/>
  <c r="BH157"/>
  <c r="BF157"/>
  <c r="BE157"/>
  <c r="T157"/>
  <c r="R157"/>
  <c r="P157"/>
  <c r="BI155"/>
  <c r="BH155"/>
  <c r="BF155"/>
  <c r="BE155"/>
  <c r="T155"/>
  <c r="R155"/>
  <c r="P155"/>
  <c r="BI153"/>
  <c r="BH153"/>
  <c r="BF153"/>
  <c r="BE153"/>
  <c r="T153"/>
  <c r="R153"/>
  <c r="P153"/>
  <c r="BI151"/>
  <c r="BH151"/>
  <c r="BF151"/>
  <c r="BE151"/>
  <c r="T151"/>
  <c r="R151"/>
  <c r="P151"/>
  <c r="BI149"/>
  <c r="BH149"/>
  <c r="BF149"/>
  <c r="BE149"/>
  <c r="T149"/>
  <c r="R149"/>
  <c r="P149"/>
  <c r="BI147"/>
  <c r="BH147"/>
  <c r="BF147"/>
  <c r="BE147"/>
  <c r="T147"/>
  <c r="R147"/>
  <c r="P147"/>
  <c r="J141"/>
  <c r="J140"/>
  <c r="F140"/>
  <c r="F138"/>
  <c r="E136"/>
  <c r="J92"/>
  <c r="J91"/>
  <c r="F91"/>
  <c r="F89"/>
  <c r="E87"/>
  <c r="J18"/>
  <c r="E18"/>
  <c r="F141"/>
  <c r="J17"/>
  <c r="J12"/>
  <c r="J138"/>
  <c r="E7"/>
  <c r="E134"/>
  <c i="1" r="L90"/>
  <c r="AM90"/>
  <c r="AM89"/>
  <c r="L89"/>
  <c r="AM87"/>
  <c r="L87"/>
  <c r="L85"/>
  <c r="L84"/>
  <c i="2" r="BK666"/>
  <c r="J666"/>
  <c r="BK664"/>
  <c r="J664"/>
  <c r="BK662"/>
  <c r="J662"/>
  <c r="BK660"/>
  <c r="J660"/>
  <c r="BK656"/>
  <c r="J656"/>
  <c r="BK653"/>
  <c r="J653"/>
  <c r="BK650"/>
  <c r="J650"/>
  <c r="BK648"/>
  <c r="BK646"/>
  <c r="BK644"/>
  <c r="BK643"/>
  <c r="BK642"/>
  <c r="J642"/>
  <c r="J639"/>
  <c r="BK637"/>
  <c r="BK635"/>
  <c r="BK634"/>
  <c r="J632"/>
  <c r="BK631"/>
  <c r="J631"/>
  <c r="BK629"/>
  <c r="BK628"/>
  <c r="J628"/>
  <c r="J627"/>
  <c r="BK625"/>
  <c r="BK623"/>
  <c r="J623"/>
  <c r="BK621"/>
  <c r="J619"/>
  <c r="BK617"/>
  <c r="BK615"/>
  <c r="J613"/>
  <c r="BK611"/>
  <c r="J610"/>
  <c r="BK608"/>
  <c r="J606"/>
  <c r="J604"/>
  <c r="BK602"/>
  <c r="BK600"/>
  <c r="BK598"/>
  <c r="J596"/>
  <c r="BK594"/>
  <c r="J592"/>
  <c r="BK590"/>
  <c r="BK588"/>
  <c r="BK586"/>
  <c r="BK584"/>
  <c r="BK582"/>
  <c r="BK581"/>
  <c r="J580"/>
  <c r="BK578"/>
  <c r="BK577"/>
  <c r="J575"/>
  <c r="BK573"/>
  <c r="BK571"/>
  <c r="BK569"/>
  <c r="BK567"/>
  <c r="J566"/>
  <c r="J565"/>
  <c r="J564"/>
  <c r="BK561"/>
  <c r="BK560"/>
  <c r="J560"/>
  <c r="BK559"/>
  <c r="BK558"/>
  <c r="J555"/>
  <c r="J554"/>
  <c r="J553"/>
  <c r="BK552"/>
  <c r="J548"/>
  <c r="BK546"/>
  <c r="J543"/>
  <c r="BK540"/>
  <c r="BK538"/>
  <c r="BK535"/>
  <c r="BK532"/>
  <c r="J529"/>
  <c r="J527"/>
  <c r="J525"/>
  <c r="J523"/>
  <c r="BK521"/>
  <c r="J517"/>
  <c r="J507"/>
  <c r="BK506"/>
  <c r="BK504"/>
  <c r="BK502"/>
  <c r="BK500"/>
  <c r="BK498"/>
  <c r="J498"/>
  <c r="J496"/>
  <c r="BK494"/>
  <c r="BK490"/>
  <c r="J486"/>
  <c r="BK484"/>
  <c r="BK480"/>
  <c r="J476"/>
  <c r="BK474"/>
  <c r="J472"/>
  <c r="BK470"/>
  <c r="J468"/>
  <c r="BK466"/>
  <c r="J464"/>
  <c r="BK462"/>
  <c r="J460"/>
  <c r="BK458"/>
  <c r="J456"/>
  <c r="BK454"/>
  <c r="J452"/>
  <c r="BK450"/>
  <c r="J448"/>
  <c r="J444"/>
  <c r="BK442"/>
  <c r="BK440"/>
  <c r="J438"/>
  <c r="J436"/>
  <c r="BK434"/>
  <c r="BK432"/>
  <c r="BK430"/>
  <c r="BK428"/>
  <c r="BK426"/>
  <c r="BK424"/>
  <c r="J422"/>
  <c r="J420"/>
  <c r="J418"/>
  <c r="BK416"/>
  <c r="BK412"/>
  <c r="BK410"/>
  <c r="BK408"/>
  <c r="BK405"/>
  <c r="BK401"/>
  <c r="BK397"/>
  <c r="BK396"/>
  <c r="J394"/>
  <c r="J392"/>
  <c r="J390"/>
  <c r="BK388"/>
  <c r="J386"/>
  <c r="BK384"/>
  <c r="J382"/>
  <c r="J380"/>
  <c r="BK376"/>
  <c r="J372"/>
  <c r="J370"/>
  <c r="J368"/>
  <c r="BK366"/>
  <c r="J364"/>
  <c r="BK362"/>
  <c r="BK360"/>
  <c r="BK358"/>
  <c r="J352"/>
  <c r="BK350"/>
  <c r="BK348"/>
  <c r="J345"/>
  <c r="J343"/>
  <c r="BK339"/>
  <c r="BK330"/>
  <c r="J325"/>
  <c r="J323"/>
  <c r="J319"/>
  <c r="BK317"/>
  <c r="J315"/>
  <c r="J313"/>
  <c r="J311"/>
  <c r="J307"/>
  <c r="BK303"/>
  <c r="J299"/>
  <c r="J297"/>
  <c r="J291"/>
  <c r="BK289"/>
  <c r="J287"/>
  <c r="BK285"/>
  <c r="BK280"/>
  <c r="BK278"/>
  <c r="BK274"/>
  <c r="BK272"/>
  <c r="BK269"/>
  <c r="J268"/>
  <c r="J266"/>
  <c r="J265"/>
  <c r="J257"/>
  <c r="J256"/>
  <c r="BK254"/>
  <c r="J252"/>
  <c r="BK250"/>
  <c r="BK248"/>
  <c r="BK246"/>
  <c r="BK244"/>
  <c r="J236"/>
  <c r="BK234"/>
  <c r="J230"/>
  <c r="J228"/>
  <c r="J225"/>
  <c r="J223"/>
  <c r="J219"/>
  <c r="BK215"/>
  <c r="J212"/>
  <c r="J210"/>
  <c r="J208"/>
  <c r="BK206"/>
  <c r="J204"/>
  <c r="BK200"/>
  <c r="J198"/>
  <c r="BK195"/>
  <c r="BK193"/>
  <c r="BK191"/>
  <c r="BK188"/>
  <c r="J187"/>
  <c r="J185"/>
  <c r="BK183"/>
  <c r="BK181"/>
  <c r="BK178"/>
  <c r="J175"/>
  <c r="BK170"/>
  <c r="J168"/>
  <c r="J166"/>
  <c r="J164"/>
  <c r="J161"/>
  <c r="J159"/>
  <c r="BK157"/>
  <c r="J155"/>
  <c r="BK153"/>
  <c r="J151"/>
  <c r="BK149"/>
  <c r="J147"/>
  <c r="J648"/>
  <c r="J646"/>
  <c r="J644"/>
  <c r="J643"/>
  <c r="BK639"/>
  <c r="J637"/>
  <c r="J635"/>
  <c r="J634"/>
  <c r="BK632"/>
  <c r="J629"/>
  <c r="BK627"/>
  <c r="J625"/>
  <c r="J621"/>
  <c r="BK619"/>
  <c r="J617"/>
  <c r="J615"/>
  <c r="BK613"/>
  <c r="J611"/>
  <c r="BK610"/>
  <c r="BK606"/>
  <c r="J602"/>
  <c r="J600"/>
  <c r="J598"/>
  <c r="J581"/>
  <c r="J563"/>
  <c r="J561"/>
  <c r="J559"/>
  <c r="J556"/>
  <c r="BK554"/>
  <c r="BK553"/>
  <c r="J552"/>
  <c r="BK551"/>
  <c r="J550"/>
  <c r="J549"/>
  <c r="BK548"/>
  <c r="J546"/>
  <c r="J538"/>
  <c r="BK527"/>
  <c r="BK525"/>
  <c r="J519"/>
  <c r="BK517"/>
  <c r="J515"/>
  <c r="BK513"/>
  <c r="J511"/>
  <c r="BK510"/>
  <c r="BK509"/>
  <c r="J506"/>
  <c r="J504"/>
  <c r="J502"/>
  <c r="J494"/>
  <c r="J492"/>
  <c r="J490"/>
  <c r="J488"/>
  <c r="J484"/>
  <c r="J482"/>
  <c r="J480"/>
  <c r="BK478"/>
  <c r="BK476"/>
  <c r="J474"/>
  <c r="BK472"/>
  <c r="J470"/>
  <c r="BK468"/>
  <c r="J466"/>
  <c r="BK464"/>
  <c r="J462"/>
  <c r="J458"/>
  <c r="J454"/>
  <c r="BK452"/>
  <c r="J450"/>
  <c r="BK448"/>
  <c r="BK446"/>
  <c r="BK444"/>
  <c r="J440"/>
  <c r="BK438"/>
  <c r="BK436"/>
  <c r="J434"/>
  <c r="J432"/>
  <c r="J428"/>
  <c r="J424"/>
  <c r="BK422"/>
  <c r="BK418"/>
  <c r="J416"/>
  <c r="BK414"/>
  <c r="J412"/>
  <c r="J410"/>
  <c r="J408"/>
  <c r="J405"/>
  <c r="BK403"/>
  <c r="J399"/>
  <c r="J396"/>
  <c r="BK394"/>
  <c r="BK392"/>
  <c r="BK390"/>
  <c r="J388"/>
  <c r="J384"/>
  <c r="BK382"/>
  <c r="BK380"/>
  <c r="BK378"/>
  <c r="J374"/>
  <c r="BK372"/>
  <c r="BK370"/>
  <c r="BK368"/>
  <c r="J366"/>
  <c r="BK364"/>
  <c r="J362"/>
  <c r="BK356"/>
  <c r="J354"/>
  <c r="BK352"/>
  <c r="J350"/>
  <c r="J348"/>
  <c r="BK345"/>
  <c r="BK343"/>
  <c r="J339"/>
  <c r="J337"/>
  <c r="J335"/>
  <c r="BK333"/>
  <c r="J330"/>
  <c r="J327"/>
  <c r="BK323"/>
  <c r="J321"/>
  <c r="BK319"/>
  <c r="BK313"/>
  <c r="BK311"/>
  <c r="BK309"/>
  <c r="BK307"/>
  <c r="BK301"/>
  <c r="BK295"/>
  <c r="BK293"/>
  <c r="BK291"/>
  <c r="BK287"/>
  <c r="J285"/>
  <c r="J283"/>
  <c r="J281"/>
  <c r="J280"/>
  <c r="BK276"/>
  <c r="J274"/>
  <c r="J270"/>
  <c r="J269"/>
  <c r="BK266"/>
  <c r="BK263"/>
  <c r="BK261"/>
  <c r="J259"/>
  <c r="BK256"/>
  <c r="BK252"/>
  <c r="J250"/>
  <c r="J248"/>
  <c r="J246"/>
  <c r="J244"/>
  <c r="J242"/>
  <c r="BK240"/>
  <c r="J238"/>
  <c r="J234"/>
  <c r="J232"/>
  <c r="BK230"/>
  <c r="BK225"/>
  <c r="BK223"/>
  <c r="BK221"/>
  <c r="BK219"/>
  <c r="BK217"/>
  <c r="J213"/>
  <c r="BK212"/>
  <c r="BK210"/>
  <c r="BK204"/>
  <c r="J202"/>
  <c r="J200"/>
  <c r="J191"/>
  <c r="BK189"/>
  <c r="J188"/>
  <c r="BK185"/>
  <c r="J183"/>
  <c r="J181"/>
  <c r="J178"/>
  <c r="BK177"/>
  <c r="BK175"/>
  <c r="BK173"/>
  <c r="BK166"/>
  <c r="BK161"/>
  <c r="J157"/>
  <c r="BK155"/>
  <c r="J153"/>
  <c r="BK151"/>
  <c r="J149"/>
  <c r="BK147"/>
  <c i="1" r="AS94"/>
  <c i="2" r="J608"/>
  <c r="BK604"/>
  <c r="BK596"/>
  <c r="J594"/>
  <c r="BK592"/>
  <c r="J590"/>
  <c r="J588"/>
  <c r="J586"/>
  <c r="J584"/>
  <c r="J582"/>
  <c r="BK580"/>
  <c r="J578"/>
  <c r="J577"/>
  <c r="BK575"/>
  <c r="J573"/>
  <c r="J571"/>
  <c r="J569"/>
  <c r="J567"/>
  <c r="BK566"/>
  <c r="BK565"/>
  <c r="BK564"/>
  <c r="BK563"/>
  <c r="J558"/>
  <c r="BK556"/>
  <c r="BK555"/>
  <c r="J551"/>
  <c r="BK550"/>
  <c r="BK549"/>
  <c r="BK543"/>
  <c r="J540"/>
  <c r="J535"/>
  <c r="J532"/>
  <c r="BK529"/>
  <c r="BK523"/>
  <c r="J521"/>
  <c r="BK519"/>
  <c r="BK515"/>
  <c r="J513"/>
  <c r="BK511"/>
  <c r="J510"/>
  <c r="J509"/>
  <c r="BK507"/>
  <c r="J500"/>
  <c r="BK496"/>
  <c r="BK492"/>
  <c r="BK488"/>
  <c r="BK486"/>
  <c r="BK482"/>
  <c r="J478"/>
  <c r="BK460"/>
  <c r="BK456"/>
  <c r="J446"/>
  <c r="J442"/>
  <c r="J430"/>
  <c r="J426"/>
  <c r="BK420"/>
  <c r="J414"/>
  <c r="J403"/>
  <c r="J401"/>
  <c r="BK399"/>
  <c r="J397"/>
  <c r="BK386"/>
  <c r="J378"/>
  <c r="J376"/>
  <c r="BK374"/>
  <c r="J360"/>
  <c r="J358"/>
  <c r="J356"/>
  <c r="BK354"/>
  <c r="BK337"/>
  <c r="BK335"/>
  <c r="J333"/>
  <c r="BK331"/>
  <c r="J331"/>
  <c r="BK327"/>
  <c r="BK325"/>
  <c r="BK321"/>
  <c r="J317"/>
  <c r="BK315"/>
  <c r="J309"/>
  <c r="J303"/>
  <c r="J301"/>
  <c r="BK299"/>
  <c r="BK297"/>
  <c r="J295"/>
  <c r="J293"/>
  <c r="J289"/>
  <c r="BK283"/>
  <c r="BK281"/>
  <c r="J278"/>
  <c r="J276"/>
  <c r="J272"/>
  <c r="BK270"/>
  <c r="BK268"/>
  <c r="BK265"/>
  <c r="J263"/>
  <c r="J261"/>
  <c r="BK259"/>
  <c r="BK257"/>
  <c r="J254"/>
  <c r="BK242"/>
  <c r="J240"/>
  <c r="BK238"/>
  <c r="BK236"/>
  <c r="BK232"/>
  <c r="BK228"/>
  <c r="J221"/>
  <c r="J217"/>
  <c r="J215"/>
  <c r="BK213"/>
  <c r="BK208"/>
  <c r="J206"/>
  <c r="BK202"/>
  <c r="BK198"/>
  <c r="J195"/>
  <c r="J193"/>
  <c r="J189"/>
  <c r="BK187"/>
  <c r="J177"/>
  <c r="J173"/>
  <c r="J170"/>
  <c r="BK168"/>
  <c r="BK164"/>
  <c r="BK159"/>
  <c l="1" r="BK146"/>
  <c r="J146"/>
  <c r="J98"/>
  <c r="R146"/>
  <c r="BK163"/>
  <c r="J163"/>
  <c r="J99"/>
  <c r="R163"/>
  <c r="BK172"/>
  <c r="J172"/>
  <c r="J100"/>
  <c r="R172"/>
  <c r="T172"/>
  <c r="R180"/>
  <c r="T180"/>
  <c r="P197"/>
  <c r="T197"/>
  <c r="P260"/>
  <c r="T260"/>
  <c r="P329"/>
  <c r="T329"/>
  <c r="P342"/>
  <c r="R342"/>
  <c r="T342"/>
  <c r="P349"/>
  <c r="T349"/>
  <c r="P373"/>
  <c r="T373"/>
  <c r="P425"/>
  <c r="BK433"/>
  <c r="J433"/>
  <c r="J110"/>
  <c r="R433"/>
  <c r="R576"/>
  <c r="P146"/>
  <c r="T146"/>
  <c r="P163"/>
  <c r="T163"/>
  <c r="P172"/>
  <c r="BK180"/>
  <c r="J180"/>
  <c r="J101"/>
  <c r="P180"/>
  <c r="BK197"/>
  <c r="J197"/>
  <c r="J102"/>
  <c r="R197"/>
  <c r="BK260"/>
  <c r="J260"/>
  <c r="J103"/>
  <c r="R260"/>
  <c r="BK329"/>
  <c r="J329"/>
  <c r="J104"/>
  <c r="R329"/>
  <c r="BK342"/>
  <c r="J342"/>
  <c r="J106"/>
  <c r="BK349"/>
  <c r="J349"/>
  <c r="J107"/>
  <c r="R349"/>
  <c r="BK373"/>
  <c r="J373"/>
  <c r="J108"/>
  <c r="R373"/>
  <c r="BK425"/>
  <c r="J425"/>
  <c r="J109"/>
  <c r="R425"/>
  <c r="T425"/>
  <c r="P433"/>
  <c r="T433"/>
  <c r="BK485"/>
  <c r="J485"/>
  <c r="J111"/>
  <c r="P485"/>
  <c r="R485"/>
  <c r="T485"/>
  <c r="BK522"/>
  <c r="J522"/>
  <c r="J112"/>
  <c r="P522"/>
  <c r="R522"/>
  <c r="T522"/>
  <c r="BK576"/>
  <c r="J576"/>
  <c r="J113"/>
  <c r="P576"/>
  <c r="T576"/>
  <c r="BK607"/>
  <c r="J607"/>
  <c r="J114"/>
  <c r="P607"/>
  <c r="R607"/>
  <c r="T607"/>
  <c r="BK618"/>
  <c r="J618"/>
  <c r="J115"/>
  <c r="P618"/>
  <c r="R618"/>
  <c r="T618"/>
  <c r="BK636"/>
  <c r="J636"/>
  <c r="J116"/>
  <c r="P636"/>
  <c r="R636"/>
  <c r="T636"/>
  <c r="BK641"/>
  <c r="J641"/>
  <c r="J118"/>
  <c r="P641"/>
  <c r="P640"/>
  <c r="R641"/>
  <c r="R640"/>
  <c r="T641"/>
  <c r="T640"/>
  <c r="BK649"/>
  <c r="J649"/>
  <c r="J119"/>
  <c r="P649"/>
  <c r="R649"/>
  <c r="T649"/>
  <c r="J89"/>
  <c r="F92"/>
  <c r="BG168"/>
  <c r="BG173"/>
  <c r="BG175"/>
  <c r="BG188"/>
  <c r="BG191"/>
  <c r="BG193"/>
  <c r="BG200"/>
  <c r="BG204"/>
  <c r="BG206"/>
  <c r="BG212"/>
  <c r="BG215"/>
  <c r="BG219"/>
  <c r="BG225"/>
  <c r="BG228"/>
  <c r="BG230"/>
  <c r="BG238"/>
  <c r="BG240"/>
  <c r="BG244"/>
  <c r="BG252"/>
  <c r="BG257"/>
  <c r="BG266"/>
  <c r="BG270"/>
  <c r="BG280"/>
  <c r="BG281"/>
  <c r="BG287"/>
  <c r="BG289"/>
  <c r="BG299"/>
  <c r="BG301"/>
  <c r="BG313"/>
  <c r="BG315"/>
  <c r="BG319"/>
  <c r="BG323"/>
  <c r="BG330"/>
  <c r="BG335"/>
  <c r="BG348"/>
  <c r="BG354"/>
  <c r="BG358"/>
  <c r="BG362"/>
  <c r="BG372"/>
  <c r="BG376"/>
  <c r="BG397"/>
  <c r="BG424"/>
  <c r="BG440"/>
  <c r="BG444"/>
  <c r="BG458"/>
  <c r="BG466"/>
  <c r="BG468"/>
  <c r="BG474"/>
  <c r="BG482"/>
  <c r="BG502"/>
  <c r="BG511"/>
  <c r="BG515"/>
  <c r="BG519"/>
  <c r="BG521"/>
  <c r="BG525"/>
  <c r="BG529"/>
  <c r="BG535"/>
  <c r="BG538"/>
  <c r="BG550"/>
  <c r="BG551"/>
  <c r="BG556"/>
  <c r="BG560"/>
  <c r="BG567"/>
  <c r="BG569"/>
  <c r="BG571"/>
  <c r="BG577"/>
  <c r="BG580"/>
  <c r="BG581"/>
  <c r="BG582"/>
  <c r="BG584"/>
  <c r="BG586"/>
  <c r="BG592"/>
  <c r="BG596"/>
  <c r="BG598"/>
  <c r="BG600"/>
  <c r="E85"/>
  <c r="BG147"/>
  <c r="BG151"/>
  <c r="BG155"/>
  <c r="BG157"/>
  <c r="BG183"/>
  <c r="BG187"/>
  <c r="BG189"/>
  <c r="BG195"/>
  <c r="BG198"/>
  <c r="BG213"/>
  <c r="BG217"/>
  <c r="BG221"/>
  <c r="BG232"/>
  <c r="BG242"/>
  <c r="BG248"/>
  <c r="BG263"/>
  <c r="BG269"/>
  <c r="BG276"/>
  <c r="BG278"/>
  <c r="BG283"/>
  <c r="BG285"/>
  <c r="BG291"/>
  <c r="BG297"/>
  <c r="BG309"/>
  <c r="BG321"/>
  <c r="BG337"/>
  <c r="BG345"/>
  <c r="BG356"/>
  <c r="BG360"/>
  <c r="BG364"/>
  <c r="BG374"/>
  <c r="BG380"/>
  <c r="BG382"/>
  <c r="BG384"/>
  <c r="BG386"/>
  <c r="BG392"/>
  <c r="BG394"/>
  <c r="BG396"/>
  <c r="BG399"/>
  <c r="BG403"/>
  <c r="BG405"/>
  <c r="BG408"/>
  <c r="BG410"/>
  <c r="BG414"/>
  <c r="BG418"/>
  <c r="BG420"/>
  <c r="BG422"/>
  <c r="BG426"/>
  <c r="BG428"/>
  <c r="BG436"/>
  <c r="BG438"/>
  <c r="BG448"/>
  <c r="BG452"/>
  <c r="BG454"/>
  <c r="BG456"/>
  <c r="BG460"/>
  <c r="BG464"/>
  <c r="BG478"/>
  <c r="BG484"/>
  <c r="BG486"/>
  <c r="BG488"/>
  <c r="BG492"/>
  <c r="BG496"/>
  <c r="BG500"/>
  <c r="BG504"/>
  <c r="BG509"/>
  <c r="BG517"/>
  <c r="BG523"/>
  <c r="BG543"/>
  <c r="BG546"/>
  <c r="BG548"/>
  <c r="BG549"/>
  <c r="BG552"/>
  <c r="BG555"/>
  <c r="BG558"/>
  <c r="BG566"/>
  <c r="BG575"/>
  <c r="BG602"/>
  <c r="BG604"/>
  <c r="BG608"/>
  <c r="BG610"/>
  <c r="BG615"/>
  <c r="BG623"/>
  <c r="BG627"/>
  <c r="BG628"/>
  <c r="BG632"/>
  <c r="BG634"/>
  <c r="BG642"/>
  <c r="BG643"/>
  <c r="BG644"/>
  <c r="BG648"/>
  <c r="BG149"/>
  <c r="BG153"/>
  <c r="BG159"/>
  <c r="BG161"/>
  <c r="BG164"/>
  <c r="BG166"/>
  <c r="BG170"/>
  <c r="BG177"/>
  <c r="BG178"/>
  <c r="BG181"/>
  <c r="BG185"/>
  <c r="BG202"/>
  <c r="BG208"/>
  <c r="BG210"/>
  <c r="BG223"/>
  <c r="BG234"/>
  <c r="BG236"/>
  <c r="BG246"/>
  <c r="BG250"/>
  <c r="BG254"/>
  <c r="BG256"/>
  <c r="BG259"/>
  <c r="BG261"/>
  <c r="BG265"/>
  <c r="BG268"/>
  <c r="BG272"/>
  <c r="BG274"/>
  <c r="BG293"/>
  <c r="BG295"/>
  <c r="BG303"/>
  <c r="BG307"/>
  <c r="BG311"/>
  <c r="BG317"/>
  <c r="BG325"/>
  <c r="BG327"/>
  <c r="BG331"/>
  <c r="BG333"/>
  <c r="BG339"/>
  <c r="BG343"/>
  <c r="BG350"/>
  <c r="BG352"/>
  <c r="BG366"/>
  <c r="BG368"/>
  <c r="BG370"/>
  <c r="BG378"/>
  <c r="BG388"/>
  <c r="BG390"/>
  <c r="BG401"/>
  <c r="BG412"/>
  <c r="BG416"/>
  <c r="BG430"/>
  <c r="BG432"/>
  <c r="BG434"/>
  <c r="BG442"/>
  <c r="BG446"/>
  <c r="BG450"/>
  <c r="BG462"/>
  <c r="BG470"/>
  <c r="BG472"/>
  <c r="BG476"/>
  <c r="BG480"/>
  <c r="BG490"/>
  <c r="BG494"/>
  <c r="BG498"/>
  <c r="BG506"/>
  <c r="BG507"/>
  <c r="BG510"/>
  <c r="BG513"/>
  <c r="BG527"/>
  <c r="BG532"/>
  <c r="BG540"/>
  <c r="BG553"/>
  <c r="BG554"/>
  <c r="BG559"/>
  <c r="BG561"/>
  <c r="BG563"/>
  <c r="BG564"/>
  <c r="BG565"/>
  <c r="BG573"/>
  <c r="BG578"/>
  <c r="BG588"/>
  <c r="BG590"/>
  <c r="BG594"/>
  <c r="BG606"/>
  <c r="BG611"/>
  <c r="BG613"/>
  <c r="BG617"/>
  <c r="BG619"/>
  <c r="BG621"/>
  <c r="BG625"/>
  <c r="BG629"/>
  <c r="BG631"/>
  <c r="BG635"/>
  <c r="BG637"/>
  <c r="BG639"/>
  <c r="BG646"/>
  <c r="BG650"/>
  <c r="BG653"/>
  <c r="BG656"/>
  <c r="BG660"/>
  <c r="BG662"/>
  <c r="BG664"/>
  <c r="BG666"/>
  <c r="BK659"/>
  <c r="J659"/>
  <c r="J121"/>
  <c r="BK661"/>
  <c r="J661"/>
  <c r="J122"/>
  <c r="BK663"/>
  <c r="J663"/>
  <c r="J123"/>
  <c r="BK665"/>
  <c r="J665"/>
  <c r="J124"/>
  <c r="F33"/>
  <c i="1" r="AZ95"/>
  <c r="AZ94"/>
  <c r="W29"/>
  <c i="2" r="F37"/>
  <c i="1" r="BD95"/>
  <c r="BD94"/>
  <c r="W33"/>
  <c i="2" r="J34"/>
  <c i="1" r="AW95"/>
  <c i="2" r="F34"/>
  <c i="1" r="BA95"/>
  <c r="BA94"/>
  <c r="W30"/>
  <c i="2" r="F36"/>
  <c i="1" r="BC95"/>
  <c r="BC94"/>
  <c r="W32"/>
  <c i="2" r="J33"/>
  <c i="1" r="AV95"/>
  <c i="2" l="1" r="P145"/>
  <c r="T341"/>
  <c r="P341"/>
  <c r="T145"/>
  <c r="T144"/>
  <c r="R341"/>
  <c r="R145"/>
  <c r="R144"/>
  <c r="BK145"/>
  <c r="J145"/>
  <c r="J97"/>
  <c r="BK341"/>
  <c r="J341"/>
  <c r="J105"/>
  <c r="BK640"/>
  <c r="J640"/>
  <c r="J117"/>
  <c r="BK658"/>
  <c r="J658"/>
  <c r="J120"/>
  <c i="1" r="AV94"/>
  <c r="AK29"/>
  <c r="AW94"/>
  <c r="AK30"/>
  <c r="AT95"/>
  <c r="AY94"/>
  <c i="2" r="F35"/>
  <c i="1" r="BB95"/>
  <c r="BB94"/>
  <c r="AX94"/>
  <c i="2" l="1" r="P144"/>
  <c i="1" r="AU95"/>
  <c i="2" r="BK144"/>
  <c r="J144"/>
  <c r="J96"/>
  <c i="1" r="AU94"/>
  <c r="W31"/>
  <c r="AT94"/>
  <c i="2" l="1" r="J30"/>
  <c i="1" r="AG95"/>
  <c r="AG94"/>
  <c r="AN94"/>
  <c l="1" r="AN95"/>
  <c i="2" r="J39"/>
  <c i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<sst xmlns="http://schemas.openxmlformats.org/spreadsheetml/2006/main">
  <si>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</si>
  <si>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</si>
  <si>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</si>
  <si>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</si>
  <si>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</si>
  <si>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{536a2097-bb6b-4810-bf9c-bf6e41b9ec3d}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</si>
  <si>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</si>
  <si>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</si>
  <si>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</si>
  <si>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</si>
  <si>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</si>
  <si>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</si>
  <si>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</si>
  <si>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</si>
  <si>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65420175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</si>
  <si>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</si>
  <si>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</si>
  <si>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Nová Ves u Č. B. ON -  oprava výpravní budovy</t>
  </si>
  <si>
    <t>KSO:</t>
  </si>
  <si>
    <t>CC-CZ:</t>
  </si>
  <si>
    <t>Místo:</t>
  </si>
  <si>
    <t xml:space="preserve"> </t>
  </si>
  <si>
    <t>Datum:</t>
  </si>
  <si>
    <t>2. 4. 2020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</si>
  <si>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</si>
  <si>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</si>
  <si>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</si>
  <si>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</si>
  <si>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</si>
  <si>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</si>
  <si>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</si>
  <si>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</si>
  <si>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</si>
  <si>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</si>
  <si>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</si>
  <si>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</si>
  <si>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</si>
  <si>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</si>
  <si>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</si>
  <si>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</si>
  <si>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</si>
  <si>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</si>
  <si>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</si>
  <si>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</si>
  <si>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</si>
  <si>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</si>
  <si>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</si>
  <si>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</si>
  <si>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</si>
  <si>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</si>
  <si>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</si>
  <si>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</si>
  <si>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</si>
  <si>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</si>
  <si>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</si>
  <si>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</si>
  <si>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</si>
  <si>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</si>
  <si>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</si>
  <si>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</si>
  <si>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</si>
  <si>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</si>
  <si>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</si>
  <si>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</si>
  <si>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</si>
  <si>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</si>
  <si>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</si>
  <si>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</si>
  <si>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</si>
  <si>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</si>
  <si>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</si>
  <si>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</si>
  <si>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</si>
  <si>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</si>
  <si>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</si>
  <si>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</si>
  <si>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</si>
  <si>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</si>
  <si>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</si>
  <si>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</si>
  <si>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{533b6b37-c7d2-4aac-bc63-e2cbde8a7f05}</t>
  </si>
  <si>
    <t>2</t>
  </si>
  <si>
    <t>KRYCÍ LIST SOUPISU PRACÍ</t>
  </si>
  <si>
    <t>Objekt:</t>
  </si>
  <si>
    <t xml:space="preserve">65420175 - Nová Ves u Č. B. ON -  oprava výpravní budovy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</si>
  <si>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</si>
  <si>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</si>
  <si>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</si>
  <si>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</si>
  <si>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</si>
  <si>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</si>
  <si>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</si>
  <si>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</si>
  <si>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</si>
  <si>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</si>
  <si>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</si>
  <si>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</si>
  <si>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</si>
  <si>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</si>
  <si>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</si>
  <si>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</si>
  <si>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</si>
  <si>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</si>
  <si>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</si>
  <si>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</si>
  <si>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</si>
  <si>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</si>
  <si>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</si>
  <si>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</si>
  <si>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</si>
  <si>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</si>
  <si>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</si>
  <si>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</si>
  <si>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</si>
  <si>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</si>
  <si>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</si>
  <si>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</si>
  <si>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</si>
  <si>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</si>
  <si>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</si>
  <si>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</si>
  <si>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</si>
  <si>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</si>
  <si>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</si>
  <si>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</si>
  <si>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</si>
  <si>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</si>
  <si>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</si>
  <si>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</si>
  <si>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</si>
  <si>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</si>
  <si>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</si>
  <si>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</si>
  <si>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</si>
  <si>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</si>
  <si>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</si>
  <si>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113107144</t>
  </si>
  <si>
    <t>Odstranění podkladů nebo krytů ručně s přemístěním hmot na skládku na vzdálenost do 3 m nebo s naložením na dopravní prostředek živičných, o tl. vrstvy přes 150 do 200 mm</t>
  </si>
  <si>
    <t>m2</t>
  </si>
  <si>
    <t>CS ÚRS 2020 01</t>
  </si>
  <si>
    <t>4</t>
  </si>
  <si>
    <t>1760240464</t>
  </si>
  <si>
    <t>VV</t>
  </si>
  <si>
    <t>7,5*0,3</t>
  </si>
  <si>
    <t>122351102</t>
  </si>
  <si>
    <t>Odkopávky a prokopávky nezapažené strojně v hornině třídy těžitelnosti II skupiny 4 přes 20 do 50 m3</t>
  </si>
  <si>
    <t>m3</t>
  </si>
  <si>
    <t>-624522263</t>
  </si>
  <si>
    <t>(48+48)*0,4</t>
  </si>
  <si>
    <t>3</t>
  </si>
  <si>
    <t>162251122</t>
  </si>
  <si>
    <t>Vodorovné přemístění výkopku nebo sypaniny po suchu na obvyklém dopravním prostředku, bez naložení výkopku, avšak se složením bez rozhrnutí z horniny třídy těžitelnosti II na vzdálenost skupiny 4 a 5 na vzdálenost přes 20 do 50 m</t>
  </si>
  <si>
    <t>-1881292557</t>
  </si>
  <si>
    <t>38,4</t>
  </si>
  <si>
    <t>162751137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</si>
  <si>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</si>
  <si>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541016020</t>
  </si>
  <si>
    <t>5</t>
  </si>
  <si>
    <t>162751139</t>
  </si>
  <si>
    <t>Vodorovné přemístění výkopku nebo sypaniny po suchu na obvyklém dopravním prostředku, bez naložení výkopku, avšak se složením bez rozhrnutí z horniny třídy těžitelnosti II na vzdálenost skupiny 4 a 5 na vzdálenost Příplatek k ceně za každých dalších i zap</t>
  </si>
  <si>
    <t>-2075151278</t>
  </si>
  <si>
    <t>38,4*18</t>
  </si>
  <si>
    <t>6</t>
  </si>
  <si>
    <t>171151101</t>
  </si>
  <si>
    <t>Hutnění boků násypů z hornin soudržných a sypkých pro jakýkoliv sklon, délku a míru zhutnění svahu</t>
  </si>
  <si>
    <t>1414953449</t>
  </si>
  <si>
    <t>10*0,3*2</t>
  </si>
  <si>
    <t>7</t>
  </si>
  <si>
    <t>171251201</t>
  </si>
  <si>
    <t>Uložení sypaniny na skládky nebo meziskládky bez hutnění s upravením uložené sypaniny do předepsaného tvaru</t>
  </si>
  <si>
    <t>1665400882</t>
  </si>
  <si>
    <t>8</t>
  </si>
  <si>
    <t>181951114</t>
  </si>
  <si>
    <t>Úprava pláně vyrovnáním výškových rozdílů strojně v hornině třídy těžitelnosti II, skupiny 4 a 5 se zhutněním</t>
  </si>
  <si>
    <t>-1154420797</t>
  </si>
  <si>
    <t>48+48</t>
  </si>
  <si>
    <t>Svislé a kompletní konstrukce</t>
  </si>
  <si>
    <t>9</t>
  </si>
  <si>
    <t>310238211</t>
  </si>
  <si>
    <t xml:space="preserve">Zazdívka otvorů ve zdivu nadzákladovém cihlami pálenými  plochy přes 0,25 m2 do 1 m2 na maltu vápenocementovou</t>
  </si>
  <si>
    <t>-1863672522</t>
  </si>
  <si>
    <t>0,480</t>
  </si>
  <si>
    <t>10</t>
  </si>
  <si>
    <t>314231127</t>
  </si>
  <si>
    <t xml:space="preserve">Zdivo komínů a ventilací volně stojících z cihel pálených  plných dl. 290 mm P 20 až P 25, na maltu ze suché směsi 10 MPa</t>
  </si>
  <si>
    <t>1348388918</t>
  </si>
  <si>
    <t>2,262</t>
  </si>
  <si>
    <t>11</t>
  </si>
  <si>
    <t>316381113</t>
  </si>
  <si>
    <t xml:space="preserve">Komínové krycí desky z betonu  tř. C 12/15 až C 16/20 s případnou konstrukční obvodovou výztuží včetně bednění, s potěrem nebo s povrchem vyhlazeným ve spádu k okrajům, bez přesahu, tl. přes 100 do 120 mm</t>
  </si>
  <si>
    <t>2009073836</t>
  </si>
  <si>
    <t>1,1</t>
  </si>
  <si>
    <t>12</t>
  </si>
  <si>
    <t>319202114</t>
  </si>
  <si>
    <t>Dodatečná izolace zdiva injektáží nízkotlakou metodou silikonovou mikroemulzí, tloušťka zdiva přes 450 do 600 mm</t>
  </si>
  <si>
    <t>m</t>
  </si>
  <si>
    <t>-833109796</t>
  </si>
  <si>
    <t>Vodorovné konstrukce</t>
  </si>
  <si>
    <t>13</t>
  </si>
  <si>
    <t>417321515</t>
  </si>
  <si>
    <t xml:space="preserve">Ztužující pásy a věnce z betonu železového (bez výztuže)  tř. C 25/30</t>
  </si>
  <si>
    <t>248305407</t>
  </si>
  <si>
    <t>2,000</t>
  </si>
  <si>
    <t>14</t>
  </si>
  <si>
    <t>417351115</t>
  </si>
  <si>
    <t xml:space="preserve">Bednění bočnic ztužujících pásů a věnců včetně vzpěr  zřízení</t>
  </si>
  <si>
    <t>-327346218</t>
  </si>
  <si>
    <t>16</t>
  </si>
  <si>
    <t>417351116</t>
  </si>
  <si>
    <t xml:space="preserve">Bednění bočnic ztužujících pásů a věnců včetně vzpěr  odstranění</t>
  </si>
  <si>
    <t>-640894818</t>
  </si>
  <si>
    <t>417361821</t>
  </si>
  <si>
    <t xml:space="preserve">Výztuž ztužujících pásů a věnců  z betonářské oceli 10 505 (R) nebo BSt 500</t>
  </si>
  <si>
    <t>t</t>
  </si>
  <si>
    <t>1733764063</t>
  </si>
  <si>
    <t>0,300</t>
  </si>
  <si>
    <t>Komunikace pozemní</t>
  </si>
  <si>
    <t>17</t>
  </si>
  <si>
    <t>564231111</t>
  </si>
  <si>
    <t xml:space="preserve">Podklad nebo podsyp ze štěrkopísku ŠP  s rozprostřením, vlhčením a zhutněním, po zhutnění tl. 100 mm</t>
  </si>
  <si>
    <t>-1951186457</t>
  </si>
  <si>
    <t>18</t>
  </si>
  <si>
    <t>564710011</t>
  </si>
  <si>
    <t xml:space="preserve">Podklad nebo kryt z kameniva hrubého drceného  vel. 8-16 mm s rozprostřením a zhutněním, po zhutnění tl. 50 mm</t>
  </si>
  <si>
    <t>758857525</t>
  </si>
  <si>
    <t>96</t>
  </si>
  <si>
    <t>19</t>
  </si>
  <si>
    <t>564760111</t>
  </si>
  <si>
    <t xml:space="preserve">Podklad nebo kryt z kameniva hrubého drceného  vel. 16-32 mm s rozprostřením a zhutněním, po zhutnění tl. 200 mm</t>
  </si>
  <si>
    <t>-751899997</t>
  </si>
  <si>
    <t>20</t>
  </si>
  <si>
    <t>572340112</t>
  </si>
  <si>
    <t>Vyspravení krytu komunikací po překopech inženýrských sítí plochy do 15 m2 asfaltovým betonem ACO (AB), po zhutnění tl. přes 50 do 70 mm</t>
  </si>
  <si>
    <t>-353382384</t>
  </si>
  <si>
    <t>579102111</t>
  </si>
  <si>
    <t>Zhutnění krytu nebo podkladu vozovky ze směsi pro kalový zákryt SLURRY SEAL</t>
  </si>
  <si>
    <t>1055850468</t>
  </si>
  <si>
    <t>22</t>
  </si>
  <si>
    <t>596211110</t>
  </si>
  <si>
    <t xml:space="preserve"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</t>
  </si>
  <si>
    <t>-765089108</t>
  </si>
  <si>
    <t>48"prostor mezi VB a RZZ"</t>
  </si>
  <si>
    <t>23</t>
  </si>
  <si>
    <t>M</t>
  </si>
  <si>
    <t>BET.K06C01</t>
  </si>
  <si>
    <t>dlažba BEST-KLASIKO 20x10x6cm přírodní</t>
  </si>
  <si>
    <t>-409783029</t>
  </si>
  <si>
    <t>48*1,1</t>
  </si>
  <si>
    <t>24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</si>
  <si>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</si>
  <si>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</t>
  </si>
  <si>
    <t>-1262342764</t>
  </si>
  <si>
    <t>48"vjezd"</t>
  </si>
  <si>
    <t>25</t>
  </si>
  <si>
    <t>BET.K08C01</t>
  </si>
  <si>
    <t>dlažba BEST-KLASIKO 20x10x8cm přírodní</t>
  </si>
  <si>
    <t>925112151</t>
  </si>
  <si>
    <t>Úpravy povrchů, podlahy a osazování výplní</t>
  </si>
  <si>
    <t>26</t>
  </si>
  <si>
    <t>611131121</t>
  </si>
  <si>
    <t xml:space="preserve">Podkladní a spojovací vrstva vnitřních omítaných ploch  penetrace akrylát-silikonová nanášená ručně stropů</t>
  </si>
  <si>
    <t>932215870</t>
  </si>
  <si>
    <t>20,460</t>
  </si>
  <si>
    <t>27</t>
  </si>
  <si>
    <t>611325423</t>
  </si>
  <si>
    <t>Oprava vápenocementové omítky vnitřních ploch štukové dvouvrstvé, tloušťky do 20 mm a tloušťky štuku do 3 mm stropů, v rozsahu opravované plochy přes 30 do 50%</t>
  </si>
  <si>
    <t>1079176688</t>
  </si>
  <si>
    <t>40,920</t>
  </si>
  <si>
    <t>28</t>
  </si>
  <si>
    <t>611325453</t>
  </si>
  <si>
    <t>Oprava vápenocementové omítky vnitřních ploch Příplatek k cenám za každých dalších 10 mm tloušťky omítky stropů,v rozsahu opravované plochy přes 30 do 50%</t>
  </si>
  <si>
    <t>-327249508</t>
  </si>
  <si>
    <t>29</t>
  </si>
  <si>
    <t>612131121</t>
  </si>
  <si>
    <t xml:space="preserve">Podkladní a spojovací vrstva vnitřních omítaných ploch  penetrace akrylát-silikonová nanášená ručně stěn</t>
  </si>
  <si>
    <t>1181314416</t>
  </si>
  <si>
    <t>155,444</t>
  </si>
  <si>
    <t>30</t>
  </si>
  <si>
    <t>612325223</t>
  </si>
  <si>
    <t>Vápenocementová omítka jednotlivých malých ploch štuková na stěnách, plochy jednotlivě přes 0,25 do 1 m2</t>
  </si>
  <si>
    <t>kus</t>
  </si>
  <si>
    <t>861294400</t>
  </si>
  <si>
    <t>3,000</t>
  </si>
  <si>
    <t>31</t>
  </si>
  <si>
    <t>612325302</t>
  </si>
  <si>
    <t>Vápenocementová omítka ostění nebo nadpraží štuková</t>
  </si>
  <si>
    <t>1265756622</t>
  </si>
  <si>
    <t>22,776</t>
  </si>
  <si>
    <t>32</t>
  </si>
  <si>
    <t>612325423</t>
  </si>
  <si>
    <t>Oprava vápenocementové omítky vnitřních ploch štukové dvouvrstvé, tloušťky do 20 mm a tloušťky štuku do 3 mm stěn, v rozsahu opravované plochy přes 30 do 50%</t>
  </si>
  <si>
    <t>1214700290</t>
  </si>
  <si>
    <t>310,887</t>
  </si>
  <si>
    <t>33</t>
  </si>
  <si>
    <t>612325453</t>
  </si>
  <si>
    <t>Oprava vápenocementové omítky vnitřních ploch Příplatek k cenám za každých dalších 10 mm tloušťky omítky stěn, v rozsahu opravované plochy přes 30 do 50%</t>
  </si>
  <si>
    <t>1357293307</t>
  </si>
  <si>
    <t>34</t>
  </si>
  <si>
    <t>619991001</t>
  </si>
  <si>
    <t xml:space="preserve">Zakrytí vnitřních ploch před znečištěním  včetně pozdějšího odkrytí podlah fólií přilepenou lepící páskou</t>
  </si>
  <si>
    <t>-1338187300</t>
  </si>
  <si>
    <t>134,610</t>
  </si>
  <si>
    <t>35</t>
  </si>
  <si>
    <t>622131121</t>
  </si>
  <si>
    <t xml:space="preserve">Podkladní a spojovací vrstva vnějších omítaných ploch  penetrace akrylát-silikonová nanášená ručně stěn</t>
  </si>
  <si>
    <t>-630208671</t>
  </si>
  <si>
    <t>155,918</t>
  </si>
  <si>
    <t>36</t>
  </si>
  <si>
    <t>622142001</t>
  </si>
  <si>
    <t xml:space="preserve">Potažení vnějších ploch pletivem  v ploše nebo pruzích, na plném podkladu sklovláknitým vtlačením do tmelu stěn</t>
  </si>
  <si>
    <t>1432630474</t>
  </si>
  <si>
    <t>5,000</t>
  </si>
  <si>
    <t>37</t>
  </si>
  <si>
    <t>622143003</t>
  </si>
  <si>
    <t xml:space="preserve">Montáž omítkových profilů  plastových, pozinkovaných nebo dřevěných upevněných vtlačením do podkladní vrstvy nebo přibitím rohových s tkaninou</t>
  </si>
  <si>
    <t>-1019473311</t>
  </si>
  <si>
    <t>122,920</t>
  </si>
  <si>
    <t>38</t>
  </si>
  <si>
    <t>63127464</t>
  </si>
  <si>
    <t>profil rohový Al 15x15mm s výztužnou tkaninou š 100mm pro ETICS</t>
  </si>
  <si>
    <t>-1607215858</t>
  </si>
  <si>
    <t>122,92*1,05 "Přepočtené koeficientem množství</t>
  </si>
  <si>
    <t>39</t>
  </si>
  <si>
    <t>1278492444</t>
  </si>
  <si>
    <t>210,788</t>
  </si>
  <si>
    <t>40</t>
  </si>
  <si>
    <t>-1856090543</t>
  </si>
  <si>
    <t>210,788*1,05 "Přepočtené koeficientem množství</t>
  </si>
  <si>
    <t>41</t>
  </si>
  <si>
    <t>622143004</t>
  </si>
  <si>
    <t xml:space="preserve">Montáž omítkových profilů  plastových, pozinkovaných nebo dřevěných upevněných vtlačením do podkladní vrstvy nebo přibitím začišťovacích samolepících pro vytvoření dilatujícího spoje s okenním rámem</t>
  </si>
  <si>
    <t>-1029867783</t>
  </si>
  <si>
    <t>95,570</t>
  </si>
  <si>
    <t>42</t>
  </si>
  <si>
    <t>59051476</t>
  </si>
  <si>
    <t>profil začišťovací PVC 9mm s výztužnou tkaninou pro ostění ETICS</t>
  </si>
  <si>
    <t>1655260231</t>
  </si>
  <si>
    <t>95,57*1,05 "Přepočtené koeficientem množství</t>
  </si>
  <si>
    <t>43</t>
  </si>
  <si>
    <t>1382837146</t>
  </si>
  <si>
    <t>131,025</t>
  </si>
  <si>
    <t>44</t>
  </si>
  <si>
    <t>1439797002</t>
  </si>
  <si>
    <t>131,025*1,05 "Přepočtené koeficientem množství</t>
  </si>
  <si>
    <t>45</t>
  </si>
  <si>
    <t>622325405</t>
  </si>
  <si>
    <t>Oprava vápenné omítky vnějších ploch stupně členitosti 3 štukové, v rozsahu opravované plochy přes 30 do 40%</t>
  </si>
  <si>
    <t>1535805010</t>
  </si>
  <si>
    <t>389,765</t>
  </si>
  <si>
    <t>46</t>
  </si>
  <si>
    <t>622631011</t>
  </si>
  <si>
    <t xml:space="preserve">Spárování vnějších ploch pohledového zdiva  z tvárnic nebo kamene, spárovací maltou stěn</t>
  </si>
  <si>
    <t>1291498079</t>
  </si>
  <si>
    <t>70,550</t>
  </si>
  <si>
    <t>47</t>
  </si>
  <si>
    <t>623631001</t>
  </si>
  <si>
    <t xml:space="preserve">Spárování vnějších ploch pohledového zdiva  z cihel, spárovací maltou pilířů nebo sloupů</t>
  </si>
  <si>
    <t>839417912</t>
  </si>
  <si>
    <t>18,560</t>
  </si>
  <si>
    <t>48</t>
  </si>
  <si>
    <t>629991001</t>
  </si>
  <si>
    <t xml:space="preserve">Zakrytí vnějších ploch před znečištěním  včetně pozdějšího odkrytí ploch podélných rovných (např. chodníků) fólií položenou volně</t>
  </si>
  <si>
    <t>-881108284</t>
  </si>
  <si>
    <t>100,000</t>
  </si>
  <si>
    <t>49</t>
  </si>
  <si>
    <t>629991011</t>
  </si>
  <si>
    <t xml:space="preserve">Zakrytí vnějších ploch před znečištěním  včetně pozdějšího odkrytí výplní otvorů a svislých ploch fólií přilepenou lepící páskou</t>
  </si>
  <si>
    <t>1984215776</t>
  </si>
  <si>
    <t>34,753</t>
  </si>
  <si>
    <t>50</t>
  </si>
  <si>
    <t>755130328</t>
  </si>
  <si>
    <t>51,209</t>
  </si>
  <si>
    <t>51</t>
  </si>
  <si>
    <t>629995101</t>
  </si>
  <si>
    <t>Očištění vnějších ploch tlakovou vodou omytím</t>
  </si>
  <si>
    <t>1674087031</t>
  </si>
  <si>
    <t>473,295</t>
  </si>
  <si>
    <t>52</t>
  </si>
  <si>
    <t>629995213</t>
  </si>
  <si>
    <t>Očištění vnějších ploch tryskáním křemičitým pískem nesušeným ( metodou torbo tryskání), povrchu kamenného přírodního tvrdého</t>
  </si>
  <si>
    <t>-30138068</t>
  </si>
  <si>
    <t>70,55</t>
  </si>
  <si>
    <t>53</t>
  </si>
  <si>
    <t>631311125</t>
  </si>
  <si>
    <t xml:space="preserve">Mazanina z betonu  prostého bez zvýšených nároků na prostředí tl. přes 80 do 120 mm tř. C 20/25</t>
  </si>
  <si>
    <t>-1400031697</t>
  </si>
  <si>
    <t>28*0,12</t>
  </si>
  <si>
    <t>54</t>
  </si>
  <si>
    <t>631311135</t>
  </si>
  <si>
    <t xml:space="preserve">Mazanina z betonu  prostého bez zvýšených nároků na prostředí tl. přes 120 do 240 mm tř. C 20/25</t>
  </si>
  <si>
    <t>900651755</t>
  </si>
  <si>
    <t>2,611"WC"</t>
  </si>
  <si>
    <t>55</t>
  </si>
  <si>
    <t>631319173</t>
  </si>
  <si>
    <t xml:space="preserve">Příplatek k cenám mazanin  za stržení povrchu spodní vrstvy mazaniny latí před vložením výztuže nebo pletiva pro tl. obou vrstev mazaniny přes 80 do 120 mm</t>
  </si>
  <si>
    <t>-855750345</t>
  </si>
  <si>
    <t>56</t>
  </si>
  <si>
    <t>631362021</t>
  </si>
  <si>
    <t xml:space="preserve">Výztuž mazanin  ze svařovaných sítí z drátů typu KARI</t>
  </si>
  <si>
    <t>-1404004383</t>
  </si>
  <si>
    <t>0,1</t>
  </si>
  <si>
    <t>57</t>
  </si>
  <si>
    <t>632450121</t>
  </si>
  <si>
    <t xml:space="preserve">Potěr cementový vyrovnávací ze suchých směsí  v pásu o průměrné (střední) tl. od 10 do 20 mm</t>
  </si>
  <si>
    <t>665067445</t>
  </si>
  <si>
    <t>Ostatní konstrukce a práce, bourání</t>
  </si>
  <si>
    <t>58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</si>
  <si>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</si>
  <si>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</si>
  <si>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-606816272</t>
  </si>
  <si>
    <t>59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</si>
  <si>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</si>
  <si>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</si>
  <si>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888975657</t>
  </si>
  <si>
    <t>60</t>
  </si>
  <si>
    <t>59217031</t>
  </si>
  <si>
    <t>obrubník betonový silniční 1000x150x250mm</t>
  </si>
  <si>
    <t>-90892646</t>
  </si>
  <si>
    <t>61</t>
  </si>
  <si>
    <t>919735112</t>
  </si>
  <si>
    <t xml:space="preserve">Řezání stávajícího živičného krytu nebo podkladu  hloubky přes 50 do 100 mm</t>
  </si>
  <si>
    <t>-2135761016</t>
  </si>
  <si>
    <t>62</t>
  </si>
  <si>
    <t>936104213</t>
  </si>
  <si>
    <t xml:space="preserve">Montáž odpadkového koše  přichycením kotevními šrouby</t>
  </si>
  <si>
    <t>-1841738434</t>
  </si>
  <si>
    <t>63</t>
  </si>
  <si>
    <t>749101.1</t>
  </si>
  <si>
    <t>koš odpadkový ocelový v 800mm 400x400mm</t>
  </si>
  <si>
    <t>-230100938</t>
  </si>
  <si>
    <t>64</t>
  </si>
  <si>
    <t>936124113</t>
  </si>
  <si>
    <t xml:space="preserve">Montáž lavičky parkové  stabilní přichycené kotevními šrouby</t>
  </si>
  <si>
    <t>785947161</t>
  </si>
  <si>
    <t>65</t>
  </si>
  <si>
    <t>749101.2</t>
  </si>
  <si>
    <t xml:space="preserve">"Ocelová lavička s opěradlema sedákem z tyčí průměru 10 mm_x000d_
referenční standard dle přání investora:MMCITÉ a.s. VERA LV250_x000d_
bočnice opatřeny ochrannou vrstvou zinku a práškovým vypalovacím lakem, sedák a opěradlo nerez ocel"_x000d_
</t>
  </si>
  <si>
    <t>-82567631</t>
  </si>
  <si>
    <t>P</t>
  </si>
  <si>
    <t>Poznámka k položce:_x000d_
"Ocelová lavička s opěradlema sedákem z tyčí průměru 10 mm_x000d_
referenční standard dle přání investora:MMCITÉ a.s. VERA LV250_x000d_
bočnice opatřeny ochrannou vrstvou zinku a práškovým vypalovacím lakem, sedák a opěradlo nerez ocel"</t>
  </si>
  <si>
    <t>66</t>
  </si>
  <si>
    <t>941211111</t>
  </si>
  <si>
    <t xml:space="preserve">Montáž lešení řadového rámového lehkého pracovního s podlahami  s provozním zatížením tř. 3 do 200 kg/m2 šířky tř. SW06 přes 0,6 do 0,9 m, výšky do 10 m</t>
  </si>
  <si>
    <t>-775797492</t>
  </si>
  <si>
    <t>490,000</t>
  </si>
  <si>
    <t>67</t>
  </si>
  <si>
    <t>941211211</t>
  </si>
  <si>
    <t xml:space="preserve">Montáž lešení řadového rámového lehkého pracovního s podlahami  s provozním zatížením tř. 3 do 200 kg/m2 Příplatek za první a každý další den použití lešení k ceně -1111 nebo -1112</t>
  </si>
  <si>
    <t>-670169181</t>
  </si>
  <si>
    <t>490*35</t>
  </si>
  <si>
    <t>68</t>
  </si>
  <si>
    <t>941211811</t>
  </si>
  <si>
    <t xml:space="preserve">Demontáž lešení řadového rámového lehkého pracovního  s provozním zatížením tř. 3 do 200 kg/m2 šířky tř. SW06 přes 0,6 do 0,9 m, výšky do 10 m</t>
  </si>
  <si>
    <t>1588565870</t>
  </si>
  <si>
    <t>490</t>
  </si>
  <si>
    <t>69</t>
  </si>
  <si>
    <t>944511111</t>
  </si>
  <si>
    <t xml:space="preserve">Montáž ochranné sítě  zavěšené na konstrukci lešení z textilie z umělých vláken</t>
  </si>
  <si>
    <t>-1358757654</t>
  </si>
  <si>
    <t>70</t>
  </si>
  <si>
    <t>944511211</t>
  </si>
  <si>
    <t xml:space="preserve">Montáž ochranné sítě  Příplatek za první a každý další den použití sítě k ceně -1111</t>
  </si>
  <si>
    <t>1390575989</t>
  </si>
  <si>
    <t>71</t>
  </si>
  <si>
    <t>944511811</t>
  </si>
  <si>
    <t xml:space="preserve">Demontáž ochranné sítě  zavěšené na konstrukci lešení z textilie z umělých vláken</t>
  </si>
  <si>
    <t>-513007095</t>
  </si>
  <si>
    <t>72</t>
  </si>
  <si>
    <t>945412112</t>
  </si>
  <si>
    <t xml:space="preserve">Teleskopická hydraulická montážní plošina  na samohybném podvozku, s otočným košem výšky zdvihu do 21 m</t>
  </si>
  <si>
    <t>den</t>
  </si>
  <si>
    <t>-137590121</t>
  </si>
  <si>
    <t>73</t>
  </si>
  <si>
    <t>949101111</t>
  </si>
  <si>
    <t xml:space="preserve">Lešení pomocné pracovní pro objekty pozemních staveb  pro zatížení do 150 kg/m2, o výšce lešeňové podlahy do 1,9 m</t>
  </si>
  <si>
    <t>-373475067</t>
  </si>
  <si>
    <t>74</t>
  </si>
  <si>
    <t>952901111</t>
  </si>
  <si>
    <t xml:space="preserve">Vyčištění budov nebo objektů před předáním do užívání  budov bytové nebo občanské výstavby, světlé výšky podlaží do 4 m</t>
  </si>
  <si>
    <t>484508382</t>
  </si>
  <si>
    <t>305</t>
  </si>
  <si>
    <t>75</t>
  </si>
  <si>
    <t>953845214</t>
  </si>
  <si>
    <t xml:space="preserve">Vyvložkování stávajících komínových nebo větracích průduchů nerezovými vložkami  ohebnými, včetně ukončení komínu komínového tělesa výšky 3 m světlý průměr vložky přes 160 m do 200 mm</t>
  </si>
  <si>
    <t>soubor</t>
  </si>
  <si>
    <t>1007864891</t>
  </si>
  <si>
    <t>76</t>
  </si>
  <si>
    <t>953845224</t>
  </si>
  <si>
    <t xml:space="preserve">Vyvložkování stávajících komínových nebo větracích průduchů nerezovými vložkami  ohebnými, včetně ukončení komínu svislého kouřovodu výšky 3 m Příplatek k cenám za každý další i započatý metr výšky komínového průduchu přes 3 m světlý průměr vložky přes 16</t>
  </si>
  <si>
    <t>1843209188</t>
  </si>
  <si>
    <t>77</t>
  </si>
  <si>
    <t>962031132</t>
  </si>
  <si>
    <t xml:space="preserve">Bourání příček z cihel, tvárnic nebo příčkovek  z cihel pálených, plných nebo dutých na maltu vápennou nebo vápenocementovou, tl. do 100 mm</t>
  </si>
  <si>
    <t>-643241358</t>
  </si>
  <si>
    <t>1,5*2,5+1,9*2,5-0,8*2*2</t>
  </si>
  <si>
    <t>78</t>
  </si>
  <si>
    <t>962032631</t>
  </si>
  <si>
    <t xml:space="preserve">Bourání zdiva nadzákladového z cihel nebo tvárnic  komínového z cihel pálených, šamotových nebo vápenopískových nad střechou na maltu vápennou nebo vápenocementovou</t>
  </si>
  <si>
    <t>1893946796</t>
  </si>
  <si>
    <t>4,261</t>
  </si>
  <si>
    <t>79</t>
  </si>
  <si>
    <t>962081141</t>
  </si>
  <si>
    <t xml:space="preserve">Bourání zdiva příček nebo vybourání otvorů  ze skleněných tvárnic, tl. do 150 mm</t>
  </si>
  <si>
    <t>649440515</t>
  </si>
  <si>
    <t>0,96</t>
  </si>
  <si>
    <t>80</t>
  </si>
  <si>
    <t>965042141</t>
  </si>
  <si>
    <t>Bourání mazanin betonových nebo z litého asfaltu tl. do 100 mm, plochy přes 4 m2</t>
  </si>
  <si>
    <t>-259691168</t>
  </si>
  <si>
    <t>28*0,2"kryté nástupiště"</t>
  </si>
  <si>
    <t>81</t>
  </si>
  <si>
    <t>965042241</t>
  </si>
  <si>
    <t>Bourání mazanin betonových nebo z litého asfaltu tl. přes 100 mm, plochy přes 4 m2</t>
  </si>
  <si>
    <t>-1354750321</t>
  </si>
  <si>
    <t>1,4*4,2*0,2"místnost č. 116"</t>
  </si>
  <si>
    <t>1,7*2,5*0,2+1,95*1,5*0,2"WC"</t>
  </si>
  <si>
    <t>Součet</t>
  </si>
  <si>
    <t>82</t>
  </si>
  <si>
    <t>968062355</t>
  </si>
  <si>
    <t xml:space="preserve">Vybourání dřevěných rámů oken s křídly, dveřních zárubní, vrat, stěn, ostění nebo obkladů  rámů oken s křídly dvojitých, plochy do 2 m2</t>
  </si>
  <si>
    <t>1304046768</t>
  </si>
  <si>
    <t>5,773</t>
  </si>
  <si>
    <t>83</t>
  </si>
  <si>
    <t>968062356</t>
  </si>
  <si>
    <t xml:space="preserve">Vybourání dřevěných rámů oken s křídly, dveřních zárubní, vrat, stěn, ostění nebo obkladů  rámů oken s křídly dvojitých, plochy do 4 m2</t>
  </si>
  <si>
    <t>550554108</t>
  </si>
  <si>
    <t>5,443</t>
  </si>
  <si>
    <t>84</t>
  </si>
  <si>
    <t>968062374</t>
  </si>
  <si>
    <t xml:space="preserve">Vybourání dřevěných rámů oken s křídly, dveřních zárubní, vrat, stěn, ostění nebo obkladů  rámů oken s křídly zdvojených, plochy do 1 m2</t>
  </si>
  <si>
    <t>-1234645246</t>
  </si>
  <si>
    <t>6,360</t>
  </si>
  <si>
    <t>85</t>
  </si>
  <si>
    <t>968062376</t>
  </si>
  <si>
    <t xml:space="preserve">Vybourání dřevěných rámů oken s křídly, dveřních zárubní, vrat, stěn, ostění nebo obkladů  rámů oken s křídly zdvojených, plochy do 4 m2</t>
  </si>
  <si>
    <t>-1281513403</t>
  </si>
  <si>
    <t>2,235</t>
  </si>
  <si>
    <t>86</t>
  </si>
  <si>
    <t>968072455</t>
  </si>
  <si>
    <t xml:space="preserve">Vybourání kovových rámů oken s křídly, dveřních zárubní, vrat, stěn, ostění nebo obkladů  dveřních zárubní, plochy do 2 m2</t>
  </si>
  <si>
    <t>1689199607</t>
  </si>
  <si>
    <t>12,892</t>
  </si>
  <si>
    <t>87</t>
  </si>
  <si>
    <t>968072456</t>
  </si>
  <si>
    <t xml:space="preserve">Vybourání kovových rámů oken s křídly, dveřních zárubní, vrat, stěn, ostění nebo obkladů  dveřních zárubní, plochy přes 2 m2</t>
  </si>
  <si>
    <t>119645680</t>
  </si>
  <si>
    <t>2,050</t>
  </si>
  <si>
    <t>88</t>
  </si>
  <si>
    <t>977331111</t>
  </si>
  <si>
    <t xml:space="preserve">Zvětšení komínového průduchu frézováním  zdiva z cihel plných pálených maximální hloubky frézování do 10 mm</t>
  </si>
  <si>
    <t>999423193</t>
  </si>
  <si>
    <t>89</t>
  </si>
  <si>
    <t>978011191</t>
  </si>
  <si>
    <t>Otlučení vápenných nebo vápenocementových omítek vnitřních ploch stropů, v rozsahu přes 50 do 100 %</t>
  </si>
  <si>
    <t>-547696293</t>
  </si>
  <si>
    <t>90</t>
  </si>
  <si>
    <t>978013161</t>
  </si>
  <si>
    <t>Otlučení vápenných nebo vápenocementových omítek vnitřních ploch stěn s vyškrabáním spar, s očištěním zdiva, v rozsahu přes 30 do 50 %</t>
  </si>
  <si>
    <t>1998162496</t>
  </si>
  <si>
    <t>91</t>
  </si>
  <si>
    <t>978019351</t>
  </si>
  <si>
    <t>Otlučení vápenných nebo vápenocementových omítek vnějších ploch s vyškrabáním spar a s očištěním zdiva stupně členitosti 3 až 5, v rozsahu přes 30 do 40 %</t>
  </si>
  <si>
    <t>-1797601890</t>
  </si>
  <si>
    <t>389,795</t>
  </si>
  <si>
    <t>92</t>
  </si>
  <si>
    <t>978023251</t>
  </si>
  <si>
    <t>Vyškrabání cementové malty ze spár zdiva kamenného režného z lomového kamene</t>
  </si>
  <si>
    <t>-690036981</t>
  </si>
  <si>
    <t>997</t>
  </si>
  <si>
    <t>Přesun sutě</t>
  </si>
  <si>
    <t>93</t>
  </si>
  <si>
    <t>997013152</t>
  </si>
  <si>
    <t xml:space="preserve">Vnitrostaveništní doprava suti a vybouraných hmot  vodorovně do 50 m svisle s omezením mechanizace pro budovy a haly výšky přes 6 do 9 m</t>
  </si>
  <si>
    <t>1730262316</t>
  </si>
  <si>
    <t>94</t>
  </si>
  <si>
    <t>997013607</t>
  </si>
  <si>
    <t>Poplatek za uložení stavebního odpadu na skládce (skládkovné) z tašek a keramických výrobků zatříděného do Katalogu odpadů pod kódem 17 01 03</t>
  </si>
  <si>
    <t>-1763078921</t>
  </si>
  <si>
    <t>10,986</t>
  </si>
  <si>
    <t>95</t>
  </si>
  <si>
    <t>997013631</t>
  </si>
  <si>
    <t>Poplatek za uložení stavebního odpadu na skládce (skládkovné) směsného stavebního a demoličního zatříděného do Katalogu odpadů pod kódem 17 09 04</t>
  </si>
  <si>
    <t>-739179410</t>
  </si>
  <si>
    <t>41,869</t>
  </si>
  <si>
    <t>997013655</t>
  </si>
  <si>
    <t>Poplatek za uložení stavebního odpadu na skládce (skládkovné) zeminy a kamení zatříděného do Katalogu odpadů pod kódem 17 05 04</t>
  </si>
  <si>
    <t>267801012</t>
  </si>
  <si>
    <t>38,4*1,720</t>
  </si>
  <si>
    <t>97</t>
  </si>
  <si>
    <t>997013811</t>
  </si>
  <si>
    <t>Poplatek za uložení stavebního odpadu na skládce (skládkovné) dřevěného zatříděného do Katalogu odpadů pod kódem 17 02 01</t>
  </si>
  <si>
    <t>2121985600</t>
  </si>
  <si>
    <t>3,2</t>
  </si>
  <si>
    <t>98</t>
  </si>
  <si>
    <t>997013814</t>
  </si>
  <si>
    <t>Poplatek za uložení stavebního odpadu na skládce (skládkovné) z izolačních materiálů zatříděného do Katalogu odpadů pod kódem 17 06 04</t>
  </si>
  <si>
    <t>531188067</t>
  </si>
  <si>
    <t>0,250</t>
  </si>
  <si>
    <t>PSV</t>
  </si>
  <si>
    <t>Práce a dodávky PSV</t>
  </si>
  <si>
    <t>711</t>
  </si>
  <si>
    <t>Izolace proti vodě, vlhkosti a plynům</t>
  </si>
  <si>
    <t>99</t>
  </si>
  <si>
    <t>711111052</t>
  </si>
  <si>
    <t xml:space="preserve">Provedení izolace proti zemní vlhkosti natěradly a tmely za studena  na ploše vodorovné V dvojnásobným nátěrem tekutou lepenkou</t>
  </si>
  <si>
    <t>677739379</t>
  </si>
  <si>
    <t>100</t>
  </si>
  <si>
    <t>24551030</t>
  </si>
  <si>
    <t>stěrka hydroizolační dvousložková cemento-polymerová vlákny vyztužená proti zemní vlhkosti</t>
  </si>
  <si>
    <t>kg</t>
  </si>
  <si>
    <t>-1350206545</t>
  </si>
  <si>
    <t>14*3 "Přepočtené koeficientem množství</t>
  </si>
  <si>
    <t>101</t>
  </si>
  <si>
    <t>998711102</t>
  </si>
  <si>
    <t>Přesun hmot tonážní pro izolace proti vodě, vlhkosti a plynům v objektech výšky do 12 m</t>
  </si>
  <si>
    <t>932913101</t>
  </si>
  <si>
    <t>713</t>
  </si>
  <si>
    <t>Izolace tepelné</t>
  </si>
  <si>
    <t>102</t>
  </si>
  <si>
    <t>713110813</t>
  </si>
  <si>
    <t>Odstranění tepelné izolace stropů nebo podhledů z rohoží, pásů, dílců, desek, bloků volně kladených z vláknitých materiálů suchých, tloušťka izolace přes 100 mm</t>
  </si>
  <si>
    <t>-1326954817</t>
  </si>
  <si>
    <t>142,617</t>
  </si>
  <si>
    <t>103</t>
  </si>
  <si>
    <t>713111111</t>
  </si>
  <si>
    <t>Montáž tepelné izolace stropů rohožemi, pásy, dílci, deskami, bloky (izolační materiál ve specifikaci) vrchem bez překrytí lepenkou kladenými volně</t>
  </si>
  <si>
    <t>436116764</t>
  </si>
  <si>
    <t>108,000</t>
  </si>
  <si>
    <t>104</t>
  </si>
  <si>
    <t>63151437</t>
  </si>
  <si>
    <t>deska tepelně izolační minerální plovoucích podlah λ=0,036-0,037 tl 50mm</t>
  </si>
  <si>
    <t>-113394904</t>
  </si>
  <si>
    <t>108*1,02 "Přepočtené koeficientem množství</t>
  </si>
  <si>
    <t>105</t>
  </si>
  <si>
    <t>713131141</t>
  </si>
  <si>
    <t>Montáž tepelné izolace stěn rohožemi, pásy, deskami, dílci, bloky (izolační materiál ve specifikaci) lepením celoplošně</t>
  </si>
  <si>
    <t>-326538914</t>
  </si>
  <si>
    <t>106</t>
  </si>
  <si>
    <t>28375936</t>
  </si>
  <si>
    <t>deska EPS 70 fasádní λ=0,039 tl 80mm</t>
  </si>
  <si>
    <t>2046781084</t>
  </si>
  <si>
    <t>5*1,05 "Přepočtené koeficientem množství</t>
  </si>
  <si>
    <t>107</t>
  </si>
  <si>
    <t>713151111</t>
  </si>
  <si>
    <t>Montáž tepelné izolace střech šikmých rohožemi, pásy, deskami (izolační materiál ve specifikaci) kladenými volně mezi krokve</t>
  </si>
  <si>
    <t>382429232</t>
  </si>
  <si>
    <t>86,670</t>
  </si>
  <si>
    <t>108</t>
  </si>
  <si>
    <t>63166769</t>
  </si>
  <si>
    <t>pás tepelně izolační mezi krokve λ=0,036-0,037 tl 160mm</t>
  </si>
  <si>
    <t>2025278926</t>
  </si>
  <si>
    <t>86,67*1,02 "Přepočtené koeficientem množství</t>
  </si>
  <si>
    <t>109</t>
  </si>
  <si>
    <t>713151121</t>
  </si>
  <si>
    <t>Montáž tepelné izolace střech šikmých rohožemi, pásy, deskami (izolační materiál ve specifikaci) kladenými volně pod krokve</t>
  </si>
  <si>
    <t>-325474277</t>
  </si>
  <si>
    <t>110</t>
  </si>
  <si>
    <t>63166763</t>
  </si>
  <si>
    <t>pás tepelně izolační mezi krokve λ=0,036-0,037 tl 100mm</t>
  </si>
  <si>
    <t>1928978531</t>
  </si>
  <si>
    <t>111</t>
  </si>
  <si>
    <t>713191133</t>
  </si>
  <si>
    <t>Montáž tepelné izolace stavebních konstrukcí - doplňky a konstrukční součásti podlah, stropů vrchem nebo střech překrytím fólií položenou volně s přelepením spojů</t>
  </si>
  <si>
    <t>-311364711</t>
  </si>
  <si>
    <t>54,000</t>
  </si>
  <si>
    <t>112</t>
  </si>
  <si>
    <t>28329233</t>
  </si>
  <si>
    <t>fólie univerzální pro parotěsnou vrstvu s proměnlivou difúzní tloušťkou a UV stabilizací</t>
  </si>
  <si>
    <t>565844179</t>
  </si>
  <si>
    <t>54*1,1 "Přepočtené koeficientem množství</t>
  </si>
  <si>
    <t>113</t>
  </si>
  <si>
    <t>998713102</t>
  </si>
  <si>
    <t>Přesun hmot pro izolace tepelné stanovený z hmotnosti přesunovaného materiálu vodorovná dopravní vzdálenost do 50 m v objektech výšky přes 6 m do 12 m</t>
  </si>
  <si>
    <t>-548730705</t>
  </si>
  <si>
    <t>762</t>
  </si>
  <si>
    <t>Konstrukce tesařské</t>
  </si>
  <si>
    <t>114</t>
  </si>
  <si>
    <t>762081150</t>
  </si>
  <si>
    <t xml:space="preserve">Práce společné pro tesařské konstrukce  hoblování hraněného řeziva přímo na staveništi</t>
  </si>
  <si>
    <t>1437210350</t>
  </si>
  <si>
    <t>115</t>
  </si>
  <si>
    <t>762082420</t>
  </si>
  <si>
    <t xml:space="preserve">Práce společné pro tesařské konstrukce  profilování zhlaví trámů a ozdobných konců vnější půloblouk se zářezy, plochy do 160 cm2</t>
  </si>
  <si>
    <t>-555564653</t>
  </si>
  <si>
    <t>8,000</t>
  </si>
  <si>
    <t>116</t>
  </si>
  <si>
    <t>762082430</t>
  </si>
  <si>
    <t xml:space="preserve">Práce společné pro tesařské konstrukce  profilování zhlaví trámů a ozdobných konců vnější půloblouk se zářezy, plochy přes 160 do 320 cm2</t>
  </si>
  <si>
    <t>-691804787</t>
  </si>
  <si>
    <t>117</t>
  </si>
  <si>
    <t>762082520</t>
  </si>
  <si>
    <t xml:space="preserve">Práce společné pro tesařské konstrukce  profilování zhlaví trámů a ozdobných konců vnitřní jeden a půloblouk, plochy do 160 cm2</t>
  </si>
  <si>
    <t>155403587</t>
  </si>
  <si>
    <t>118</t>
  </si>
  <si>
    <t>762083111</t>
  </si>
  <si>
    <t xml:space="preserve">Práce společné pro tesařské konstrukce  impregnace řeziva máčením proti dřevokaznému hmyzu a houbám, třída ohrožení 1 a 2 (dřevo v interiéru)</t>
  </si>
  <si>
    <t>-1389740696</t>
  </si>
  <si>
    <t>10,391</t>
  </si>
  <si>
    <t>119</t>
  </si>
  <si>
    <t>762331812</t>
  </si>
  <si>
    <t xml:space="preserve">Demontáž vázaných konstrukcí krovů sklonu do 60°  z hranolů, hranolků, fošen, průřezové plochy přes 120 do 224 cm2</t>
  </si>
  <si>
    <t>2053817074</t>
  </si>
  <si>
    <t>367,050</t>
  </si>
  <si>
    <t>120</t>
  </si>
  <si>
    <t>762331813</t>
  </si>
  <si>
    <t xml:space="preserve">Demontáž vázaných konstrukcí krovů sklonu do 60°  z hranolů, hranolků, fošen, průřezové plochy přes 224 do 288 cm2</t>
  </si>
  <si>
    <t>-1453545250</t>
  </si>
  <si>
    <t>71,500</t>
  </si>
  <si>
    <t>121</t>
  </si>
  <si>
    <t>762333133</t>
  </si>
  <si>
    <t xml:space="preserve">Montáž vázaných konstrukcí krovů  střech pultových, sedlových, valbových, stanových nepravidelného půdorysu, z řeziva hraněného průřezové plochy přes 224 do 288 cm2</t>
  </si>
  <si>
    <t>1731702718</t>
  </si>
  <si>
    <t>38,950</t>
  </si>
  <si>
    <t>122</t>
  </si>
  <si>
    <t>60512136</t>
  </si>
  <si>
    <t>hranol stavební řezivo průřezu do 288cm2 dl 6-8m</t>
  </si>
  <si>
    <t>414343299</t>
  </si>
  <si>
    <t>0,979*1,1</t>
  </si>
  <si>
    <t>123</t>
  </si>
  <si>
    <t>762341260</t>
  </si>
  <si>
    <t>Bednění a laťování montáž bednění střech rovných a šikmých sklonu do 60° s vyřezáním otvorů z palubek</t>
  </si>
  <si>
    <t>1087340927</t>
  </si>
  <si>
    <t>84,600</t>
  </si>
  <si>
    <t>124</t>
  </si>
  <si>
    <t>61191155</t>
  </si>
  <si>
    <t>palubky obkladové smrk profil klasický 19x116mm jakost A/B</t>
  </si>
  <si>
    <t>89583277</t>
  </si>
  <si>
    <t>84,6*1,1</t>
  </si>
  <si>
    <t>125</t>
  </si>
  <si>
    <t>762341650</t>
  </si>
  <si>
    <t>Bednění a laťování montáž bednění štítových okapových říms, krajnic, závětrných prken a žaluzií ve spádu nebo rovnoběžně s okapem z prken hoblovaných</t>
  </si>
  <si>
    <t>1560451062</t>
  </si>
  <si>
    <t>126</t>
  </si>
  <si>
    <t>762341811</t>
  </si>
  <si>
    <t xml:space="preserve">Demontáž bednění a laťování  bednění střech rovných, obloukových, sklonu do 60° se všemi nadstřešními konstrukcemi z prken hrubých, hoblovaných tl. do 32 mm</t>
  </si>
  <si>
    <t>479397335</t>
  </si>
  <si>
    <t>240,000</t>
  </si>
  <si>
    <t>127</t>
  </si>
  <si>
    <t>762342314</t>
  </si>
  <si>
    <t>Bednění a laťování montáž laťování střech složitých sklonu do 60° při osové vzdálenosti latí přes 150 do 360 mm</t>
  </si>
  <si>
    <t>1040348322</t>
  </si>
  <si>
    <t>373,000</t>
  </si>
  <si>
    <t>128</t>
  </si>
  <si>
    <t>60514114</t>
  </si>
  <si>
    <t>řezivo jehličnaté lať impregnovaná dl 4 m</t>
  </si>
  <si>
    <t>-674532719</t>
  </si>
  <si>
    <t>4,924*1,1</t>
  </si>
  <si>
    <t>129</t>
  </si>
  <si>
    <t>762342441</t>
  </si>
  <si>
    <t>Bednění a laťování montáž lišt trojúhelníkových nebo kontralatí</t>
  </si>
  <si>
    <t>1977931218</t>
  </si>
  <si>
    <t>361,050</t>
  </si>
  <si>
    <t>130</t>
  </si>
  <si>
    <t>2146548115</t>
  </si>
  <si>
    <t>0,867*1,1</t>
  </si>
  <si>
    <t>0,954*1,1 "Přepočtené koeficientem množství</t>
  </si>
  <si>
    <t>131</t>
  </si>
  <si>
    <t>762342812</t>
  </si>
  <si>
    <t xml:space="preserve">Demontáž bednění a laťování  laťování střech sklonu do 60° se všemi nadstřešními konstrukcemi, z latí průřezové plochy do 25 cm2 při osové vzdálenosti přes 0,22 do 0,50 m</t>
  </si>
  <si>
    <t>2127133275</t>
  </si>
  <si>
    <t>132</t>
  </si>
  <si>
    <t>762343811</t>
  </si>
  <si>
    <t xml:space="preserve">Demontáž bednění a laťování  bednění okapů a štítových říms, včetně kostry, krajnice a závětrného prkna, pevných žaluzií a bednění z dílců, z prken hrubých, hoblovaných tl. do 32 mm</t>
  </si>
  <si>
    <t>-1695715197</t>
  </si>
  <si>
    <t>57,20</t>
  </si>
  <si>
    <t>133</t>
  </si>
  <si>
    <t>762351811</t>
  </si>
  <si>
    <t xml:space="preserve">Demontáž nadstřešních konstrukcí krovů  stěn, dýmníků, výparníků, světlíků z hraněného řeziva, průřezové plochy do 120 cm2</t>
  </si>
  <si>
    <t>-959036580</t>
  </si>
  <si>
    <t>134</t>
  </si>
  <si>
    <t>762395000</t>
  </si>
  <si>
    <t xml:space="preserve">Spojovací prostředky krovů, bednění a laťování, nadstřešních konstrukcí  svory, prkna, hřebíky, pásová ocel, vruty</t>
  </si>
  <si>
    <t>144109786</t>
  </si>
  <si>
    <t>18,071</t>
  </si>
  <si>
    <t>135</t>
  </si>
  <si>
    <t>762511266</t>
  </si>
  <si>
    <t>Podlahové konstrukce podkladové z dřevoštěpkových desek OSB jednovrstvých šroubovaných na pero a drážku nebroušených, tloušťky desky 22 mm</t>
  </si>
  <si>
    <t>909594045</t>
  </si>
  <si>
    <t>136</t>
  </si>
  <si>
    <t>762512261</t>
  </si>
  <si>
    <t>Podlahové konstrukce podkladové montáž roštu podkladového</t>
  </si>
  <si>
    <t>-899834297</t>
  </si>
  <si>
    <t>20,800</t>
  </si>
  <si>
    <t>137</t>
  </si>
  <si>
    <t>60512126</t>
  </si>
  <si>
    <t>hranol stavební řezivo průřezu do 120cm2 dl 6-8m</t>
  </si>
  <si>
    <t>694836914</t>
  </si>
  <si>
    <t>0,416*1,1</t>
  </si>
  <si>
    <t>138</t>
  </si>
  <si>
    <t>762841812</t>
  </si>
  <si>
    <t xml:space="preserve">Demontáž podbíjení obkladů stropů a střech sklonu do 60°  z hrubých prken tl. do 35 mm s omítkou</t>
  </si>
  <si>
    <t>479006188</t>
  </si>
  <si>
    <t>85,860</t>
  </si>
  <si>
    <t>139</t>
  </si>
  <si>
    <t>998762102</t>
  </si>
  <si>
    <t xml:space="preserve">Přesun hmot pro konstrukce tesařské  stanovený z hmotnosti přesunovaného materiálu vodorovná dopravní vzdálenost do 50 m v objektech výšky přes 6 do 12 m</t>
  </si>
  <si>
    <t>-541580468</t>
  </si>
  <si>
    <t>763</t>
  </si>
  <si>
    <t>Konstrukce suché výstavby</t>
  </si>
  <si>
    <t>140</t>
  </si>
  <si>
    <t>763131751</t>
  </si>
  <si>
    <t xml:space="preserve">Podhled ze sádrokartonových desek  ostatní práce a konstrukce na podhledech ze sádrokartonových desek montáž parotěsné zábrany</t>
  </si>
  <si>
    <t>1681064672</t>
  </si>
  <si>
    <t>81,000</t>
  </si>
  <si>
    <t>141</t>
  </si>
  <si>
    <t>28329276</t>
  </si>
  <si>
    <t>fólie PE vyztužená pro parotěsnou vrstvu (reakce na oheň - třída E) 140g/m2</t>
  </si>
  <si>
    <t>-1468650983</t>
  </si>
  <si>
    <t>81*1,1 "Přepočtené koeficientem množství</t>
  </si>
  <si>
    <t>142</t>
  </si>
  <si>
    <t>763161722</t>
  </si>
  <si>
    <t xml:space="preserve">Podkroví ze sádrokartonových desek  dvouvrstvá spodní konstrukce z ocelových profilů CD, UD na krokvových závěsech jednoduše opláštěná deskou protipožární DF, tl. 15 mm, TI tl. 200 mm 15 kg/m3, REI 30</t>
  </si>
  <si>
    <t>-225887150</t>
  </si>
  <si>
    <t>143</t>
  </si>
  <si>
    <t>998763302</t>
  </si>
  <si>
    <t xml:space="preserve">Přesun hmot pro konstrukce montované z desek  sádrokartonových, sádrovláknitých, cementovláknitých nebo cementových stanovený z hmotnosti přesunovaného materiálu vodorovná dopravní vzdálenost do 50 m v objektech výšky přes 6 do 12 m</t>
  </si>
  <si>
    <t>83386422</t>
  </si>
  <si>
    <t>764</t>
  </si>
  <si>
    <t>Konstrukce klempířské</t>
  </si>
  <si>
    <t>144</t>
  </si>
  <si>
    <t>764001821</t>
  </si>
  <si>
    <t>Demontáž klempířských konstrukcí krytiny ze svitků nebo tabulí do suti</t>
  </si>
  <si>
    <t>635836632</t>
  </si>
  <si>
    <t>133,000</t>
  </si>
  <si>
    <t>145</t>
  </si>
  <si>
    <t>764001861</t>
  </si>
  <si>
    <t>Demontáž klempířských konstrukcí oplechování hřebene z hřebenáčů do suti</t>
  </si>
  <si>
    <t>1329171497</t>
  </si>
  <si>
    <t>146</t>
  </si>
  <si>
    <t>764001891</t>
  </si>
  <si>
    <t>Demontáž klempířských konstrukcí oplechování úžlabí do suti</t>
  </si>
  <si>
    <t>-1896873944</t>
  </si>
  <si>
    <t>24,1</t>
  </si>
  <si>
    <t>147</t>
  </si>
  <si>
    <t>764002801</t>
  </si>
  <si>
    <t>Demontáž klempířských konstrukcí závětrné lišty do suti</t>
  </si>
  <si>
    <t>1735336269</t>
  </si>
  <si>
    <t>13,7</t>
  </si>
  <si>
    <t>148</t>
  </si>
  <si>
    <t>764002812</t>
  </si>
  <si>
    <t>Demontáž klempířských konstrukcí okapového plechu do suti, v krytině skládané</t>
  </si>
  <si>
    <t>1695553896</t>
  </si>
  <si>
    <t>38,9</t>
  </si>
  <si>
    <t>149</t>
  </si>
  <si>
    <t>764002821</t>
  </si>
  <si>
    <t>Demontáž klempířských konstrukcí střešního výlezu do suti</t>
  </si>
  <si>
    <t>-1894379864</t>
  </si>
  <si>
    <t>150</t>
  </si>
  <si>
    <t>764002861</t>
  </si>
  <si>
    <t>Demontáž klempířských konstrukcí oplechování říms do suti</t>
  </si>
  <si>
    <t>-589229099</t>
  </si>
  <si>
    <t>151</t>
  </si>
  <si>
    <t>764002871</t>
  </si>
  <si>
    <t>Demontáž klempířských konstrukcí lemování zdí do suti</t>
  </si>
  <si>
    <t>-1269086618</t>
  </si>
  <si>
    <t>30,2</t>
  </si>
  <si>
    <t>152</t>
  </si>
  <si>
    <t>764002881</t>
  </si>
  <si>
    <t>Demontáž klempířských konstrukcí lemování střešních prostupů do suti</t>
  </si>
  <si>
    <t>1949460189</t>
  </si>
  <si>
    <t>153</t>
  </si>
  <si>
    <t>764004801</t>
  </si>
  <si>
    <t>Demontáž klempířských konstrukcí žlabu podokapního do suti</t>
  </si>
  <si>
    <t>22339642</t>
  </si>
  <si>
    <t>65,7</t>
  </si>
  <si>
    <t>154</t>
  </si>
  <si>
    <t>764004861</t>
  </si>
  <si>
    <t>Demontáž klempířských konstrukcí svodu do suti</t>
  </si>
  <si>
    <t>-1632144437</t>
  </si>
  <si>
    <t>42,5</t>
  </si>
  <si>
    <t>155</t>
  </si>
  <si>
    <t>764111641</t>
  </si>
  <si>
    <t>Krytina ze svitků nebo z taškových tabulí z pozinkovaného plechu s povrchovou úpravou s úpravou u okapů, prostupů a výčnělků střechy rovné drážkováním ze svitků do rš 670 mm, sklon střechy do 30°</t>
  </si>
  <si>
    <t>1439094970</t>
  </si>
  <si>
    <t>156</t>
  </si>
  <si>
    <t>764202134</t>
  </si>
  <si>
    <t>Montáž oplechování střešních prvků okapu okapovým plechem rovným</t>
  </si>
  <si>
    <t>1879126226</t>
  </si>
  <si>
    <t>24,1+38,9</t>
  </si>
  <si>
    <t>157</t>
  </si>
  <si>
    <t>764211416</t>
  </si>
  <si>
    <t>Oplechování střešních prvků z pozinkovaného plechu hřebene nevětraného s použitím hřebenového plechu rš 500 mm</t>
  </si>
  <si>
    <t>49509057</t>
  </si>
  <si>
    <t>158</t>
  </si>
  <si>
    <t>764212607</t>
  </si>
  <si>
    <t>Oplechování střešních prvků z pozinkovaného plechu s povrchovou úpravou úžlabí rš 670 mm</t>
  </si>
  <si>
    <t>674305795</t>
  </si>
  <si>
    <t>159</t>
  </si>
  <si>
    <t>764212633</t>
  </si>
  <si>
    <t>Oplechování střešních prvků z pozinkovaného plechu s povrchovou úpravou štítu závětrnou lištou rš 250 mm</t>
  </si>
  <si>
    <t>-709897438</t>
  </si>
  <si>
    <t>160</t>
  </si>
  <si>
    <t>764216603</t>
  </si>
  <si>
    <t>Oplechování parapetů z pozinkovaného plechu s povrchovou úpravou rovných mechanicky kotvené, bez rohů rš 250 mm</t>
  </si>
  <si>
    <t>1639147787</t>
  </si>
  <si>
    <t>4,8</t>
  </si>
  <si>
    <t>161</t>
  </si>
  <si>
    <t>764216604</t>
  </si>
  <si>
    <t>Oplechování parapetů z pozinkovaného plechu s povrchovou úpravou rovných mechanicky kotvené, bez rohů rš 330 mm</t>
  </si>
  <si>
    <t>-904429878</t>
  </si>
  <si>
    <t>2,3+4,8</t>
  </si>
  <si>
    <t>162</t>
  </si>
  <si>
    <t>764216605</t>
  </si>
  <si>
    <t>Oplechování parapetů z pozinkovaného plechu s povrchovou úpravou rovných mechanicky kotvené, bez rohů rš 400 mm</t>
  </si>
  <si>
    <t>450766270</t>
  </si>
  <si>
    <t>163</t>
  </si>
  <si>
    <t>764218624</t>
  </si>
  <si>
    <t>Oplechování říms a ozdobných prvků z pozinkovaného plechu s povrchovou úpravou rovných, bez rohů celoplošně lepené rš 330 mm</t>
  </si>
  <si>
    <t>-1501162508</t>
  </si>
  <si>
    <t>164</t>
  </si>
  <si>
    <t>764218645</t>
  </si>
  <si>
    <t>Oplechování říms a ozdobných prvků z pozinkovaného plechu s povrchovou úpravou rovných, bez rohů Příplatek k cenám za zvýšenou pracnost při provedení rohu nebo koutu rovné římsy do rš 400 mm</t>
  </si>
  <si>
    <t>-2057656988</t>
  </si>
  <si>
    <t>165</t>
  </si>
  <si>
    <t>764311614</t>
  </si>
  <si>
    <t>Lemování zdí z pozinkovaného plechu s povrchovou úpravou boční nebo horní rovné, střech s krytinou skládanou mimo prejzovou rš 330 mm</t>
  </si>
  <si>
    <t>100816140</t>
  </si>
  <si>
    <t>166</t>
  </si>
  <si>
    <t>764511602</t>
  </si>
  <si>
    <t>Žlab podokapní z pozinkovaného plechu s povrchovou úpravou včetně háků a čel půlkruhový rš 330 mm</t>
  </si>
  <si>
    <t>-681994908</t>
  </si>
  <si>
    <t>167</t>
  </si>
  <si>
    <t>764511643</t>
  </si>
  <si>
    <t>Žlab podokapní z pozinkovaného plechu s povrchovou úpravou včetně háků a čel kotlík oválný (trychtýřový), rš žlabu/průměr svodu 330/120 mm</t>
  </si>
  <si>
    <t>-509095872</t>
  </si>
  <si>
    <t>168</t>
  </si>
  <si>
    <t>764518623</t>
  </si>
  <si>
    <t>Svod z pozinkovaného plechu s upraveným povrchem včetně objímek, kolen a odskoků kruhový, průměru 120 mm</t>
  </si>
  <si>
    <t>1377126871</t>
  </si>
  <si>
    <t>169</t>
  </si>
  <si>
    <t>998764102</t>
  </si>
  <si>
    <t>Přesun hmot tonážní pro konstrukce klempířské v objektech v do 12 m</t>
  </si>
  <si>
    <t>572413422</t>
  </si>
  <si>
    <t>765</t>
  </si>
  <si>
    <t>Krytina skládaná</t>
  </si>
  <si>
    <t>170</t>
  </si>
  <si>
    <t>765111801</t>
  </si>
  <si>
    <t xml:space="preserve">Demontáž krytiny keramické  drážkové, sklonu do 30° na sucho do suti</t>
  </si>
  <si>
    <t>-1298593913</t>
  </si>
  <si>
    <t>240</t>
  </si>
  <si>
    <t>171</t>
  </si>
  <si>
    <t>765111861</t>
  </si>
  <si>
    <t xml:space="preserve">Demontáž krytiny keramické  hřebenů a nároží, sklonu do 30° z hřebenáčů na sucho do suti</t>
  </si>
  <si>
    <t>992815417</t>
  </si>
  <si>
    <t>26,7</t>
  </si>
  <si>
    <t>172</t>
  </si>
  <si>
    <t>765123012</t>
  </si>
  <si>
    <t>Krytina betonová drážková skládaná na sucho sklonu střechy do 30° z tašek s povrchovou úpravou</t>
  </si>
  <si>
    <t>1464869697</t>
  </si>
  <si>
    <t>173</t>
  </si>
  <si>
    <t>765123122</t>
  </si>
  <si>
    <t>Krytina betonová drážková skládaná na sucho sklonu střechy do 30° prvky okapové hrany větrací mřížka univerzální</t>
  </si>
  <si>
    <t>325898716</t>
  </si>
  <si>
    <t>39,2</t>
  </si>
  <si>
    <t>174</t>
  </si>
  <si>
    <t>765123312</t>
  </si>
  <si>
    <t>Krytina betonová drážková skládaná na sucho sklonu střechy do 30° hřeben provětrávaný z hřebenáčů s povrchovou úpravou</t>
  </si>
  <si>
    <t>-1354140242</t>
  </si>
  <si>
    <t>175</t>
  </si>
  <si>
    <t>765123411</t>
  </si>
  <si>
    <t>Krytina betonová drážková skládaná na sucho sklonu střechy do 30° úžlabí ze systémového hliníkového pásu s barevnou povrchovou úpravou</t>
  </si>
  <si>
    <t>-385992306</t>
  </si>
  <si>
    <t>13,2</t>
  </si>
  <si>
    <t>176</t>
  </si>
  <si>
    <t>765123512</t>
  </si>
  <si>
    <t>Krytina betonová drážková skládaná na sucho sklonu střechy do 30° štítová hrana z okrajových tašek s povrchovou úpravou</t>
  </si>
  <si>
    <t>802649194</t>
  </si>
  <si>
    <t>44,8</t>
  </si>
  <si>
    <t>177</t>
  </si>
  <si>
    <t>765123713</t>
  </si>
  <si>
    <t>Krytina betonová drážková skládaná na sucho sklonu střechy do 30° lemování prostupů těsnicím pásem plochy jednotlivě přes 0,5 do 1 m2</t>
  </si>
  <si>
    <t>1278665529</t>
  </si>
  <si>
    <t>178</t>
  </si>
  <si>
    <t>765125302</t>
  </si>
  <si>
    <t xml:space="preserve">Montáž střešních doplňků krytiny betonové  střešního výlezu plochy jednotlivě přes 0,25 m2</t>
  </si>
  <si>
    <t>191205826</t>
  </si>
  <si>
    <t>179</t>
  </si>
  <si>
    <t>765125352</t>
  </si>
  <si>
    <t xml:space="preserve">Montáž střešních doplňků krytiny betonové  stoupací plošiny délky přes 450 do 900 mm</t>
  </si>
  <si>
    <t>-160500621</t>
  </si>
  <si>
    <t>180</t>
  </si>
  <si>
    <t>59244027</t>
  </si>
  <si>
    <t>plošina stoupací kovová šíře 88 x250mm</t>
  </si>
  <si>
    <t>877111758</t>
  </si>
  <si>
    <t>181</t>
  </si>
  <si>
    <t>765125401</t>
  </si>
  <si>
    <t xml:space="preserve">Montáž střešních doplňků krytiny betonové  protisněhové zábrany háku</t>
  </si>
  <si>
    <t>559577026</t>
  </si>
  <si>
    <t>266</t>
  </si>
  <si>
    <t>182</t>
  </si>
  <si>
    <t>59244017</t>
  </si>
  <si>
    <t>okno střešní výstupní profilované nerozbitné otevírané ven nahoru 705x765mm, otvor 480x510mm</t>
  </si>
  <si>
    <t>1822982173</t>
  </si>
  <si>
    <t>183</t>
  </si>
  <si>
    <t>59244406</t>
  </si>
  <si>
    <t>hák protisněhový standard</t>
  </si>
  <si>
    <t>244506006</t>
  </si>
  <si>
    <t>184</t>
  </si>
  <si>
    <t>765191021</t>
  </si>
  <si>
    <t>Montáž pojistné hydroizolační nebo parotěsné fólie kladené ve sklonu přes 20° s lepenými přesahy na krokve</t>
  </si>
  <si>
    <t>1445965939</t>
  </si>
  <si>
    <t>185</t>
  </si>
  <si>
    <t>28329036</t>
  </si>
  <si>
    <t>fólie kontaktní difuzně propustná pro doplňkovou hydroizolační vrstvu, třívrstvá mikroporézní PP 150g/m2 s integrovanou samolepící páskou</t>
  </si>
  <si>
    <t>-1074838662</t>
  </si>
  <si>
    <t>240*1,1 "Přepočtené koeficientem množství</t>
  </si>
  <si>
    <t>186</t>
  </si>
  <si>
    <t>765191031</t>
  </si>
  <si>
    <t>Montáž pojistné hydroizolační nebo parotěsné fólie lepení těsnících pásků pod kontralatě</t>
  </si>
  <si>
    <t>-1257307968</t>
  </si>
  <si>
    <t>187</t>
  </si>
  <si>
    <t>28329301</t>
  </si>
  <si>
    <t>páska těsnící jednostranně lepící pěnová pod kontralatě š 50mm</t>
  </si>
  <si>
    <t>-1749526963</t>
  </si>
  <si>
    <t>361,05*1,1 "Přepočtené koeficientem množství</t>
  </si>
  <si>
    <t>188</t>
  </si>
  <si>
    <t>765192001</t>
  </si>
  <si>
    <t>Nouzové zakrytí střechy plachtou</t>
  </si>
  <si>
    <t>-1828610712</t>
  </si>
  <si>
    <t>373</t>
  </si>
  <si>
    <t>189</t>
  </si>
  <si>
    <t>998765102</t>
  </si>
  <si>
    <t>Přesun hmot pro krytiny skládané stanovený z hmotnosti přesunovaného materiálu vodorovná dopravní vzdálenost do 50 m na objektech výšky přes 6 do 12 m</t>
  </si>
  <si>
    <t>631132859</t>
  </si>
  <si>
    <t>766</t>
  </si>
  <si>
    <t>Konstrukce truhlářské</t>
  </si>
  <si>
    <t>190</t>
  </si>
  <si>
    <t>766441812</t>
  </si>
  <si>
    <t>Demontáž parapetních desek dřevěných nebo plastových šířky přes 300 mm délky do 1 m</t>
  </si>
  <si>
    <t>1191433824</t>
  </si>
  <si>
    <t>191</t>
  </si>
  <si>
    <t>766441822</t>
  </si>
  <si>
    <t>Demontáž parapetních desek dřevěných nebo plastových šířky přes 300 mm délky přes 1 m</t>
  </si>
  <si>
    <t>756724464</t>
  </si>
  <si>
    <t>192</t>
  </si>
  <si>
    <t>766622131</t>
  </si>
  <si>
    <t>Montáž oken plastových včetně montáže rámu plochy přes 1 m2 otevíravých do zdiva, výšky do 1,5 m</t>
  </si>
  <si>
    <t>650624465</t>
  </si>
  <si>
    <t>2,235+1,341+1,112</t>
  </si>
  <si>
    <t>193</t>
  </si>
  <si>
    <t>611400.1</t>
  </si>
  <si>
    <t xml:space="preserve">"okno  O03- 1500x1490mm_x000d_
Okno plastové, jednoduché, dvoukřídlové _x000d_
Obě křídla otevíravá a sklopná_x000d_
Součinitel prostupu tepla celého prvku Uw=1.1 W/m2.K_x000d_
Zasklení izolačním dvojsklem nebo trojsklem; čiré bezpečnostní sklo_x000d_
Kování lehký kov_x000d_
Barva- dle již </t>
  </si>
  <si>
    <t>ks</t>
  </si>
  <si>
    <t>1399104355</t>
  </si>
  <si>
    <t xml:space="preserve">Poznámka k položce:_x000d_
"okno  O03- 1500x1490mm_x000d_
Okno plastové, jednoduché, dvoukřídlové _x000d_
Obě křídla otevíravá a sklopná_x000d_
Součinitel prostupu tepla celého prvku Uw=1.1 W/m2.K_x000d_
Zasklení izolačním dvojsklem nebo trojsklem; čiré bezpečnostní sklo_x000d_
Kování lehký kov_x000d_
Barva- dle již vyměněných oken v objektu_x000d_
vč. parotěsných a paropropustných pásek"</t>
  </si>
  <si>
    <t>194</t>
  </si>
  <si>
    <t>611400.2</t>
  </si>
  <si>
    <t xml:space="preserve">"Okno  O05- 900x1490mm_x000d_
Okno plastové, jednoduché s klenutým nadpražím, dvoukřídlové_x000d_
Hlavní křídlo otevíravé, druhé otevíravé a sklopné _x000d_
Součinitel prostupu tepla celého prvku Uw=1.1 W/m2.K_x000d_
Zasklení izolačním dvojsklem nebo trojsklem; čiré bezpečnostní</t>
  </si>
  <si>
    <t>1369904819</t>
  </si>
  <si>
    <t>Poznámka k položce:_x000d_
"D+M prvku O05- 900x1490mm_x000d_
Okno plastové, jednoduché s klenutým nadpražím, dvoukřídlové_x000d_
Hlavní křídlo otevíravé, druhé otevíravé a sklopné _x000d_
Součinitel prostupu tepla celého prvku Uw=1.1 W/m2.K_x000d_
Zasklení izolačním dvojsklem nebo trojsklem; čiré bezpečnostní sklo_x000d_
Kování lehký kov_x000d_
Barva- dle již vyměněných oken v objektu_x000d_
vč. parotěsných a paropropustných pásek"</t>
  </si>
  <si>
    <t>195</t>
  </si>
  <si>
    <t>611400.3</t>
  </si>
  <si>
    <t>"Okno O13- 800x1390mm_x000d_
Okno plastové, jednoduché, jednokřídlové Křídlo otevíravé a sklopné;_x000d_
Součinitel prostupu tepla celého prvku Uw=1.1 W/m2.K_x000d_
Zasklení izolačním dvojsklem nebo trojsklem; čiré bezpečnostní sklo_x000d_
Kování lehký kov_x000d_
Barva- dle již vyměně</t>
  </si>
  <si>
    <t>-390411454</t>
  </si>
  <si>
    <t>Poznámka k položce:_x000d_
"D+M prvku O13- 800x1390mm_x000d_
Okno plastové, jednoduché, jednokřídlové Křídlo otevíravé a sklopné;_x000d_
Součinitel prostupu tepla celého prvku Uw=1.1 W/m2.K_x000d_
Zasklení izolačním dvojsklem nebo trojsklem; čiré bezpečnostní sklo_x000d_
Kování lehký kov_x000d_
Barva- dle již vyměněných oken v objektu_x000d_
vč. parotěsných a paropropustných pásek"</t>
  </si>
  <si>
    <t>196</t>
  </si>
  <si>
    <t>766622133</t>
  </si>
  <si>
    <t>Montáž oken plastových včetně montáže rámu plochy přes 1 m2 otevíravých do zdiva, výšky přes 2,5 m</t>
  </si>
  <si>
    <t>-759842194</t>
  </si>
  <si>
    <t>2,7216*2+1,660*2</t>
  </si>
  <si>
    <t>197</t>
  </si>
  <si>
    <t>611400.4</t>
  </si>
  <si>
    <t>"Okno O04- 1620x1680mm_x000d_
Okno plastové, jednoduché s děleným nadsvětlíkem, dvoukřídlové _x000d_
Hlavní křídlo otevíravé, druhé otevíravé a sklopné_x000d_
Součinitel prostupu tepla celého prvku Uw=1.1 W/m2.K_x000d_
Zasklení izolačním dvojsklem nebo trojsklem; čiré bezpečnost</t>
  </si>
  <si>
    <t>1932688157</t>
  </si>
  <si>
    <t>Poznámka k položce:_x000d_
"D+M prvku O04- 1620x1680mm_x000d_
Okno plastové, jednoduché s děleným nadsvětlíkem, dvoukřídlové _x000d_
Hlavní křídlo otevíravé, druhé otevíravé a sklopné_x000d_
Součinitel prostupu tepla celého prvku Uw=1.1 W/m2.K_x000d_
Zasklení izolačním dvojsklem nebo trojsklem; čiré bezpečnostní sklo_x000d_
Kování lehký kov;_x000d_
Barva- dle již vyměněných oken v objektu_x000d_
vč. parotěsných a paropropustných pásek"</t>
  </si>
  <si>
    <t>198</t>
  </si>
  <si>
    <t>611400.5</t>
  </si>
  <si>
    <t>"Okno prvku O06- 1000x1660mm_x000d_
Okno plastové, jednoduché s děleným nadsvětlíkem a klenutým nadpražím, dvoukřídlové _x000d_
Hlavní křídlo otevíravé, druhé otevíravé a sklopné_x000d_
Součinitel prostupu tepla celého prvku Uw=1.1 W/m2.K_x000d_
Zasklení izolačním dvojsklem nebo</t>
  </si>
  <si>
    <t>1338921252</t>
  </si>
  <si>
    <t>Poznámka k položce:_x000d_
"D+M prvku O06- 1000x1660mm_x000d_
Okno plastové, jednoduché s děleným nadsvětlíkem a klenutým nadpražím, dvoukřídlové _x000d_
Hlavní křídlo otevíravé, druhé otevíravé a sklopné_x000d_
Součinitel prostupu tepla celého prvku Uw=1.1 W/m2.K_x000d_
Zasklení izolačním dvojsklem nebo trojsklem; čiré bezpečnostní sklo_x000d_
Kování lehký kov_x000d_
Barva- dle již vyměněných oken v objektu_x000d_
vč. parotěsných a paropropustných pásek"</t>
  </si>
  <si>
    <t>199</t>
  </si>
  <si>
    <t>766622216</t>
  </si>
  <si>
    <t>Montáž oken plastových plochy do 1 m2 včetně montáže rámu otevíravých do zdiva</t>
  </si>
  <si>
    <t>-756293651</t>
  </si>
  <si>
    <t>200</t>
  </si>
  <si>
    <t>61140.06</t>
  </si>
  <si>
    <t>"D+M prvku O01- 1110x760mm_x000d_
Okno plastové, jednoduché,dvoukřídlové _x000d_
Obě křídla otevíravá a sklopná; _x000d_
Součinitel prostupu tepla celého prvku Uw=1.1 W/m2.K_x000d_
Zasklení izolačním dvojsklem nebo trojsklem;_x000d_
čiré bezpečnostní sklo_x000d_
Kování lehký kov;_x000d_
Barva- dl</t>
  </si>
  <si>
    <t>1161038437</t>
  </si>
  <si>
    <t>201</t>
  </si>
  <si>
    <t>61140.07</t>
  </si>
  <si>
    <t>"D+M prvku O02- 1120x770mm_x000d_
Okno plastové, jednoduché,dvoukřídlové _x000d_
Obě křídla otevíravá a sklopná; _x000d_
Součinitel prostupu tepla celého prvku Uw=1.1 W/m2.K_x000d_
Zasklení izolačním dvojsklem nebo trojsklem;_x000d_
čiré bezpečnostní sklo_x000d_
Kování lehký kov;_x000d_
Barva- dl</t>
  </si>
  <si>
    <t>-437209923</t>
  </si>
  <si>
    <t>202</t>
  </si>
  <si>
    <t>61140.08</t>
  </si>
  <si>
    <t xml:space="preserve">"D+M prvku O07- 380x1020mm_x000d_
Okno plastové, jednoduché, pevně zasklené _x000d_
Součinitel prostupu tepla celého prvku Uw=1.1 W/m2.K_x000d_
Zasklení izolačním dvojsklem nebo trojsklem; čiré bezpečnostní sklo_x000d_
Kování lehký kov_x000d_
Barva- dle již vyměněných oken v objektu_x000d_
</t>
  </si>
  <si>
    <t>-1224998770</t>
  </si>
  <si>
    <t>203</t>
  </si>
  <si>
    <t>61140.09</t>
  </si>
  <si>
    <t>"D+M prvku O08- 410x970mm_x000d_
Okno plastové, jednoduché, pevně zasklené _x000d_
Součinitel prostupu tepla celého prvku Uw=1.1 W/m2.K_x000d_
Zasklení izolačním dvojsklem nebo trojsklem; čiré bezpečnostní sklo_x000d_
Kování lehký kov_x000d_
Barva- dle již vyměněných oken v objektu_x000d_
v</t>
  </si>
  <si>
    <t>-938706351</t>
  </si>
  <si>
    <t>204</t>
  </si>
  <si>
    <t>61140.10</t>
  </si>
  <si>
    <t>"D+M prvku O09- 510x700mm_x000d_
Okno plastové, jednoduché s dělením, jednokřídlové Křídlo otevíravé _x000d_
Součinitel prostupu tepla celého prvku Uw=1.1 W/m2.K_x000d_
Zasklení izolačním dvojsklem nebo trojsklem; čiré bezpečnostní sklo_x000d_
Kování lehký kov_x000d_
Barva- dle již vy</t>
  </si>
  <si>
    <t>-340933903</t>
  </si>
  <si>
    <t>205</t>
  </si>
  <si>
    <t>61140.11</t>
  </si>
  <si>
    <t xml:space="preserve">"D+M prvku O10- 620x1320mm_x000d_
Okno plastové, jednoduché s dělením a klenutým nadpražím, jednokřídlové Křídlo otevíravé _x000d_
Součinitel prostupu tepla celého prvku Uw=1.1 W/m2.K_x000d_
Zasklení izolačním dvojsklem nebo trojsklem; čiré bezpečnostní sklo_x000d_
Kování lehký </t>
  </si>
  <si>
    <t>-79422090</t>
  </si>
  <si>
    <t>206</t>
  </si>
  <si>
    <t>61140.12</t>
  </si>
  <si>
    <t xml:space="preserve">"D+M prvku O11- 700x1320mm_x000d_
Okno plastové, jednoduché s dělením a klenutým nadpražím, jednokřídlové Křídlo otevíravé _x000d_
Součinitel prostupu tepla celého prvku Uw=1.1 W/m2.K_x000d_
Zasklení izolačním dvojsklem nebo trojsklem; čiré bezpečnostní sklo_x000d_
Kování lehký </t>
  </si>
  <si>
    <t>-1210785150</t>
  </si>
  <si>
    <t>207</t>
  </si>
  <si>
    <t>61140.13</t>
  </si>
  <si>
    <t xml:space="preserve">"D+M prvku O12- 720x1320mm_x000d_
Okno plastové, jednoduché s dělením a klenutým nadpražím, jednokřídlové Křídlo otevíravé _x000d_
Součinitel prostupu tepla celého prvku Uw=1.1 W/m2.K_x000d_
Zasklení izolačním dvojsklem nebo trojsklem; čiré bezpečnostní sklo_x000d_
Kování lehký </t>
  </si>
  <si>
    <t>1908405267</t>
  </si>
  <si>
    <t>208</t>
  </si>
  <si>
    <t>766660411</t>
  </si>
  <si>
    <t>Montáž dveřních křídel dřevěných nebo plastových vchodových dveří včetně rámu do zdiva jednokřídlových bez nadsvětlíku</t>
  </si>
  <si>
    <t>-1283745058</t>
  </si>
  <si>
    <t>209</t>
  </si>
  <si>
    <t>611741.1</t>
  </si>
  <si>
    <t xml:space="preserve">"D+M prvku D01- 900x2020mm_x000d_
Vchodové dveřní křídlo plastové hladké s proskleným pásem, jednokřídlové, otočné;_x000d_
Barva: Hnědá - bílá_x000d_
Kování lehký kov; bezpečnostní zámek, klika - klika_x000d_
_x000d_
_x000d_
</t>
  </si>
  <si>
    <t>-364301602</t>
  </si>
  <si>
    <t>210</t>
  </si>
  <si>
    <t>611741.2</t>
  </si>
  <si>
    <t>"D+M prvku D01- 900x2020mm_x000d_
Vchodové dveřní křídlo plastové hladké s proskleným pásem, jednokřídlové, otočné;_x000d_
Barva: Hnědá - bílá_x000d_
Kování lehký kov; bezpečnostní zámek, klika - klika</t>
  </si>
  <si>
    <t>270451061</t>
  </si>
  <si>
    <t>211</t>
  </si>
  <si>
    <t>611741.3</t>
  </si>
  <si>
    <t xml:space="preserve">"D+M prvku D03- 900x2020mm_x000d_
Vchodové dveřní křídlo plastové hladké s proskleným pásem, jednokřídlové, otočné;_x000d_
Barva: Hnědá - bílá_x000d_
Kování lehký kov; bezpečnostní zámek, klika - klika_x000d_
</t>
  </si>
  <si>
    <t>-610867725</t>
  </si>
  <si>
    <t>212</t>
  </si>
  <si>
    <t>611741.4</t>
  </si>
  <si>
    <t xml:space="preserve">"D+M prvku D04- 900x2020mm_x000d_
Vchodové dveřní křídlo plastové hladké s proskleným pásem, jednokřídlové, otočné;_x000d_
Barva: Hnědá - bílá_x000d_
Kování lehký kov; bezpečnostní zámek, klika - klika_x000d_
_x000d_
</t>
  </si>
  <si>
    <t>740704045</t>
  </si>
  <si>
    <t>Poznámka k položce:_x000d_
1xP, 1xL</t>
  </si>
  <si>
    <t>213</t>
  </si>
  <si>
    <t>611741.5</t>
  </si>
  <si>
    <t xml:space="preserve">"D+M prvku D05- 900x2070mm_x000d_
Vchodové dveřní křídlo plastové hladké s proskleným pásem, jednokřídlové, otočné;_x000d_
Barva: Hnědá - bílá_x000d_
Kování lehký kov; bezpečnostní zámek, klika - klika_x000d_
_x000d_
</t>
  </si>
  <si>
    <t>462613742</t>
  </si>
  <si>
    <t>214</t>
  </si>
  <si>
    <t>611741.6</t>
  </si>
  <si>
    <t xml:space="preserve">"D+M prvku D06- 960x2020mm_x000d_
Vchodové dveřní křídlo plastové hladké s proskleným pásem, jednokřídlové, otočné;_x000d_
Barva: Hnědá - bílá_x000d_
Kování lehký kov; bezpečnostní zámek, klika - klika_x000d_
</t>
  </si>
  <si>
    <t>1628895650</t>
  </si>
  <si>
    <t>215</t>
  </si>
  <si>
    <t>611741.7</t>
  </si>
  <si>
    <t>"D+M prvku D07- 1000x2050mm_x000d_
Vchodové dveřní křídlo hliníkové; S polodrážkou, z 1/3 prosklené bezpečnostním sklem, jednokřídlové, otočné; s třemi poštovními schránkami; _x000d_
Barva přírodní; Včetně přechodových lišt_x000d_
Zárubeň: Hliníková tl. 90 mm_x000d_
Kompletizova</t>
  </si>
  <si>
    <t>-790764025</t>
  </si>
  <si>
    <t>216</t>
  </si>
  <si>
    <t>766691914</t>
  </si>
  <si>
    <t xml:space="preserve">Ostatní práce  vyvěšení nebo zavěšení křídel s případným uložením a opětovným zavěšením po provedení stavebních změn dřevěných dveřních, plochy do 2 m2</t>
  </si>
  <si>
    <t>-10211821</t>
  </si>
  <si>
    <t>217</t>
  </si>
  <si>
    <t>766694111</t>
  </si>
  <si>
    <t>Montáž ostatních truhlářských konstrukcí parapetních desek dřevěných nebo plastových šířky do 300 mm, délky do 1000 mm</t>
  </si>
  <si>
    <t>-855293584</t>
  </si>
  <si>
    <t>218</t>
  </si>
  <si>
    <t>766694112</t>
  </si>
  <si>
    <t>Montáž ostatních truhlářských konstrukcí parapetních desek dřevěných nebo plastových šířky do 300 mm, délky přes 1000 do 1600 mm</t>
  </si>
  <si>
    <t>955224104</t>
  </si>
  <si>
    <t>219</t>
  </si>
  <si>
    <t>766694123</t>
  </si>
  <si>
    <t>Montáž ostatních truhlářských konstrukcí parapetních desek dřevěných nebo plastových šířky přes 300 mm, délky přes 1600 do 2600 mm</t>
  </si>
  <si>
    <t>999485670</t>
  </si>
  <si>
    <t>220</t>
  </si>
  <si>
    <t>60794105</t>
  </si>
  <si>
    <t>deska parapetní dřevotřísková vnitřní 400x1000mm</t>
  </si>
  <si>
    <t>1836103953</t>
  </si>
  <si>
    <t>11,460</t>
  </si>
  <si>
    <t>221</t>
  </si>
  <si>
    <t>998766102</t>
  </si>
  <si>
    <t>Přesun hmot tonážní pro konstrukce truhlářské v objektech v do 12 m</t>
  </si>
  <si>
    <t>-581047628</t>
  </si>
  <si>
    <t>767</t>
  </si>
  <si>
    <t>Konstrukce zámečnické</t>
  </si>
  <si>
    <t>222</t>
  </si>
  <si>
    <t>767851104</t>
  </si>
  <si>
    <t xml:space="preserve">Montáž komínových lávek  kompletní celé lávky</t>
  </si>
  <si>
    <t>-186132223</t>
  </si>
  <si>
    <t>223</t>
  </si>
  <si>
    <t>55344680</t>
  </si>
  <si>
    <t>lávka komínová 250x1000mm</t>
  </si>
  <si>
    <t>1476335075</t>
  </si>
  <si>
    <t>224</t>
  </si>
  <si>
    <t>55344690</t>
  </si>
  <si>
    <t>spojka lávky komínové sada 2 kusy</t>
  </si>
  <si>
    <t>sada</t>
  </si>
  <si>
    <t>-1979950826</t>
  </si>
  <si>
    <t>225</t>
  </si>
  <si>
    <t>55344688</t>
  </si>
  <si>
    <t>šroub k lávce komínová sada 4 kusy</t>
  </si>
  <si>
    <t>-1305659952</t>
  </si>
  <si>
    <t>226</t>
  </si>
  <si>
    <t>767851803</t>
  </si>
  <si>
    <t xml:space="preserve">Demontáž komínových lávek  kompletní celé lávky</t>
  </si>
  <si>
    <t>138951108</t>
  </si>
  <si>
    <t>227</t>
  </si>
  <si>
    <t>767995113</t>
  </si>
  <si>
    <t xml:space="preserve">Montáž ostatních atypických zámečnických konstrukcí  hmotnosti přes 10 do 20 kg</t>
  </si>
  <si>
    <t>-505159864</t>
  </si>
  <si>
    <t>228</t>
  </si>
  <si>
    <t>404456.1</t>
  </si>
  <si>
    <t>"D+M Plechová informační cedule názvu zastávky. Z FeZn plechu celolisovaná s dvojitým ohybem, kotvena pomocí C profilů závitových tyčí a chemické malty_x000d_
referenční standard dle přání investora:Asig s.r.o. dle normy TNŽ 73 6390_x000d_
Nápis tvořen nereflexní fol</t>
  </si>
  <si>
    <t>689966205</t>
  </si>
  <si>
    <t>Poznámka k položce:_x000d_
"D+M Plechová informační cedule názvu zastávky. Z FeZn plechu celolisovaná s dvojitým ohybem, kotvena pomocí C profilů závitových tyčí a chemické malty_x000d_
referenční standard dle přání investora:Asig s.r.o. dle normy TNŽ 73 6390_x000d_
Nápis tvořen nereflexní folií (modrou a bílou)"</t>
  </si>
  <si>
    <t>229</t>
  </si>
  <si>
    <t>404456.2</t>
  </si>
  <si>
    <t>Směrová tabule</t>
  </si>
  <si>
    <t>2140662628</t>
  </si>
  <si>
    <t>230</t>
  </si>
  <si>
    <t>767995116</t>
  </si>
  <si>
    <t xml:space="preserve">Montáž ostatních atypických zámečnických konstrukcí  hmotnosti přes 100 do 250 kg</t>
  </si>
  <si>
    <t>119360426</t>
  </si>
  <si>
    <t>231</t>
  </si>
  <si>
    <t>404456.3</t>
  </si>
  <si>
    <t>"D+M Prosvětlená informační tabule z Al profilu s opálovým plexisklem tl. 5 mm s nanesenou translucentní modrou folií. Prosvětleno pomocí LED diod. Kotveno k trámům táhly_x000d_
referenční standard dle přání investora:Asig s.r.o. dle normy TNŽ 73 6390_x000d_
Al profi</t>
  </si>
  <si>
    <t>274334113</t>
  </si>
  <si>
    <t>Poznámka k položce:_x000d_
"D+M Prosvětlená informační tabule z Al profilu s opálovým plexisklem tl. 5 mm s nanesenou translucentní modrou folií. Prosvětleno pomocí LED diod. Kotveno k trámům táhly_x000d_
referenční standard dle přání investora:Asig s.r.o. dle normy TNŽ 73 6390_x000d_
Al profil a translucentní modrá folie"</t>
  </si>
  <si>
    <t>232</t>
  </si>
  <si>
    <t>404456.4</t>
  </si>
  <si>
    <t>Informační tabule ocelová prosklená</t>
  </si>
  <si>
    <t>768690369</t>
  </si>
  <si>
    <t>233</t>
  </si>
  <si>
    <t>55341001</t>
  </si>
  <si>
    <t xml:space="preserve">"D+M Mříž do okeního otvoru o rozměrech 580×300 mm;_x000d_
ocelový rám šíře 4 cm s výplní z válcovaného_x000d_
tahokovu 6 × 4,5 - 0,8 × 0,6 mm_x000d_
žárové zinkování"_x000d_
</t>
  </si>
  <si>
    <t>-1078339145</t>
  </si>
  <si>
    <t>234</t>
  </si>
  <si>
    <t>55341002</t>
  </si>
  <si>
    <t xml:space="preserve">"Mříž do okeního otvoru o rozměrech 610×170 mm;_x000d_
ocelový rám šíře 4 cm s výplní z válcovaného_x000d_
tahokovu 6 × 4,5 - 0,8 × 0,6 mm_x000d_
žárové zinkování"_x000d_
</t>
  </si>
  <si>
    <t>-741176223</t>
  </si>
  <si>
    <t>235</t>
  </si>
  <si>
    <t>55341003</t>
  </si>
  <si>
    <t xml:space="preserve">"D+M Mříž do prázdného otvoru o rozměrech 380×240_x000d_
mm; ocelový rám šíře 2 cm s výplní z válcovaného_x000d_
tahokovu 6 × 4,5 - 0,8 × 0,6 mm_x000d_
žárové zinkování"_x000d_
</t>
  </si>
  <si>
    <t>-721871698</t>
  </si>
  <si>
    <t>236</t>
  </si>
  <si>
    <t>55341004</t>
  </si>
  <si>
    <t xml:space="preserve">"D+M Mříž do prázdného otvoru o rozměrech 390×200_x000d_
mm; ocelový rám šíře 2 cm s výplní z válcovaného_x000d_
tahokovu 6 × 4,5 - 0,8 × 0,6 mm_x000d_
žárové zinkování"_x000d_
</t>
  </si>
  <si>
    <t>940599725</t>
  </si>
  <si>
    <t>237</t>
  </si>
  <si>
    <t>767996702</t>
  </si>
  <si>
    <t xml:space="preserve">Demontáž ostatních zámečnických konstrukcí  o hmotnosti jednotlivých dílů řezáním přes 50 do 100 kg</t>
  </si>
  <si>
    <t>-866928969</t>
  </si>
  <si>
    <t>2*35+80</t>
  </si>
  <si>
    <t>238</t>
  </si>
  <si>
    <t>998767102</t>
  </si>
  <si>
    <t>Přesun hmot tonážní pro zámečnické konstrukce v objektech v do 12 m</t>
  </si>
  <si>
    <t>2032535456</t>
  </si>
  <si>
    <t>771</t>
  </si>
  <si>
    <t>Podlahy z dlaždic</t>
  </si>
  <si>
    <t>239</t>
  </si>
  <si>
    <t>771121011</t>
  </si>
  <si>
    <t>Příprava podkladu před provedením dlažby nátěr penetrační na podlahu</t>
  </si>
  <si>
    <t>-1782666618</t>
  </si>
  <si>
    <t>771151022</t>
  </si>
  <si>
    <t>Příprava podkladu před provedením dlažby samonivelační stěrka min.pevnosti 30 MPa, tloušťky přes 3 do 5 mm</t>
  </si>
  <si>
    <t>2115228529</t>
  </si>
  <si>
    <t>241</t>
  </si>
  <si>
    <t>LSS.TAA35069</t>
  </si>
  <si>
    <t>dlaždice slinutá TAURUS GRANIT, 298 x 298 x 9 mm</t>
  </si>
  <si>
    <t>-66733743</t>
  </si>
  <si>
    <t>28*1,1 "Přepočtené koeficientem množství</t>
  </si>
  <si>
    <t>242</t>
  </si>
  <si>
    <t>771573810</t>
  </si>
  <si>
    <t>Demontáž podlah z dlaždic keramických lepených</t>
  </si>
  <si>
    <t>1439697518</t>
  </si>
  <si>
    <t>28"pod přístřeškem"</t>
  </si>
  <si>
    <t>243</t>
  </si>
  <si>
    <t>771574375</t>
  </si>
  <si>
    <t>Montáž podlah z dlaždic keramických lepených flexibilním rychletuhnoucím lepidlem maloformátových pro vysoké mechanické zatížení protiskluzných nebo reliéfních (bezbariérových) přes 9 do 12 ks/m2</t>
  </si>
  <si>
    <t>828100267</t>
  </si>
  <si>
    <t>244</t>
  </si>
  <si>
    <t>998771102</t>
  </si>
  <si>
    <t>Přesun hmot tonážní pro podlahy z dlaždic v objektech v do 12 m</t>
  </si>
  <si>
    <t>1913750781</t>
  </si>
  <si>
    <t>783</t>
  </si>
  <si>
    <t>Dokončovací práce - nátěry</t>
  </si>
  <si>
    <t>245</t>
  </si>
  <si>
    <t>783206801</t>
  </si>
  <si>
    <t>Odstranění nátěrů z tesařských konstrukcí obroušením</t>
  </si>
  <si>
    <t>693607382</t>
  </si>
  <si>
    <t>82,282</t>
  </si>
  <si>
    <t>246</t>
  </si>
  <si>
    <t>783218111</t>
  </si>
  <si>
    <t>Lazurovací nátěr tesařských konstrukcí dvojnásobný syntetický</t>
  </si>
  <si>
    <t>487395608</t>
  </si>
  <si>
    <t>257,198</t>
  </si>
  <si>
    <t>247</t>
  </si>
  <si>
    <t>783306801</t>
  </si>
  <si>
    <t>Odstranění nátěrů ze zámečnických konstrukcí obroušením</t>
  </si>
  <si>
    <t>-298893944</t>
  </si>
  <si>
    <t>9,297</t>
  </si>
  <si>
    <t>248</t>
  </si>
  <si>
    <t>783314201</t>
  </si>
  <si>
    <t>Základní antikorozní nátěr zámečnických konstrukcí jednonásobný syntetický standardní</t>
  </si>
  <si>
    <t>-348753499</t>
  </si>
  <si>
    <t>249</t>
  </si>
  <si>
    <t>783315101</t>
  </si>
  <si>
    <t>Mezinátěr zámečnických konstrukcí jednonásobný syntetický standardní</t>
  </si>
  <si>
    <t>1741425072</t>
  </si>
  <si>
    <t>250</t>
  </si>
  <si>
    <t>783317101</t>
  </si>
  <si>
    <t>Krycí nátěr (email) zámečnických konstrukcí jednonásobný syntetický standardní</t>
  </si>
  <si>
    <t>-2082968683</t>
  </si>
  <si>
    <t>251</t>
  </si>
  <si>
    <t>783823165</t>
  </si>
  <si>
    <t>Penetrační nátěr omítek hladkých omítek hladkých, zrnitých tenkovrstvých nebo štukových stupně členitosti 3 silikonový</t>
  </si>
  <si>
    <t>-120623424</t>
  </si>
  <si>
    <t>252</t>
  </si>
  <si>
    <t>783826655</t>
  </si>
  <si>
    <t>Hydrofobizační nátěr omítek silikonový, transparentní, povrchů hladkých lícového zdiva</t>
  </si>
  <si>
    <t>-1861493799</t>
  </si>
  <si>
    <t>253</t>
  </si>
  <si>
    <t>-1912075005</t>
  </si>
  <si>
    <t>254</t>
  </si>
  <si>
    <t>783827445</t>
  </si>
  <si>
    <t>Krycí (ochranný ) nátěr omítek dvojnásobný hladkých omítek hladkých, zrnitých tenkovrstvých nebo štukových stupně členitosti 3 silikonový</t>
  </si>
  <si>
    <t>1629156111</t>
  </si>
  <si>
    <t>255</t>
  </si>
  <si>
    <t>783827449</t>
  </si>
  <si>
    <t>Krycí (ochranný ) nátěr omítek dvojnásobný hladkých omítek hladkých, zrnitých tenkovrstvých nebo štukových stupně členitosti 3 Příplatek k cenám -7441 až -7447 za biocidní přísadu</t>
  </si>
  <si>
    <t>-380726222</t>
  </si>
  <si>
    <t>784</t>
  </si>
  <si>
    <t>Dokončovací práce - malby a tapety</t>
  </si>
  <si>
    <t>256</t>
  </si>
  <si>
    <t>784181111</t>
  </si>
  <si>
    <t>Penetrace podkladu jednonásobná základní silikátová v místnostech výšky do 3,80 m</t>
  </si>
  <si>
    <t>-1475410754</t>
  </si>
  <si>
    <t>456,543</t>
  </si>
  <si>
    <t>257</t>
  </si>
  <si>
    <t>784221101</t>
  </si>
  <si>
    <t>Malby z malířských směsí otěruvzdorných za sucha dvojnásobné, bílé za sucha otěruvzdorné dobře v místnostech výšky do 3,80 m</t>
  </si>
  <si>
    <t>-864743836</t>
  </si>
  <si>
    <t>Práce a dodávky M</t>
  </si>
  <si>
    <t>46-M</t>
  </si>
  <si>
    <t>Zemní práce při extr.mont.pracích</t>
  </si>
  <si>
    <t>258</t>
  </si>
  <si>
    <t>460150143</t>
  </si>
  <si>
    <t>Hloubení zapažených i nezapažených kabelových rýh ručně včetně urovnání dna s přemístěním výkopku do vzdálenosti 3 m od okraje jámy nebo naložením na dopravní prostředek šířky 35 cm, hloubky 60 cm, v hornině třídy 3</t>
  </si>
  <si>
    <t>-1846826907</t>
  </si>
  <si>
    <t>259</t>
  </si>
  <si>
    <t>460560143</t>
  </si>
  <si>
    <t>Zásyp kabelových rýh ručně s uložením výkopku ve vrstvách včetně zhutnění a urovnání povrchu šířky 35 cm hloubky 60 cm, v hornině třídy 3</t>
  </si>
  <si>
    <t>1083916048</t>
  </si>
  <si>
    <t>260</t>
  </si>
  <si>
    <t>460680401</t>
  </si>
  <si>
    <t xml:space="preserve">Prorážení otvorů a ostatní bourací práce  vysekání kapes nebo výklenků ve zdivu z lehkých betonů, dutých cihel nebo tvárnic pro osazení špalíků, kotevních prvků nebo krabic, velikosti 7x7x5 cm</t>
  </si>
  <si>
    <t>-1287482433</t>
  </si>
  <si>
    <t>261</t>
  </si>
  <si>
    <t>460680581</t>
  </si>
  <si>
    <t xml:space="preserve">Prorážení otvorů a ostatní bourací práce  vysekání rýh pro montáž trubek a kabelů v cihelných zdech hloubky do 3 cm a šířky do 3 cm</t>
  </si>
  <si>
    <t>-1219139538</t>
  </si>
  <si>
    <t>262</t>
  </si>
  <si>
    <t>460710031</t>
  </si>
  <si>
    <t xml:space="preserve">Vyplnění rýh a otvorů  vyplnění a omítnutí rýh ve stěnách hloubky do 3 cm a šířky do 3 cm</t>
  </si>
  <si>
    <t>1308679523</t>
  </si>
  <si>
    <t>HZS</t>
  </si>
  <si>
    <t>Hodinové zúčtovací sazby</t>
  </si>
  <si>
    <t>263</t>
  </si>
  <si>
    <t>HZS2221</t>
  </si>
  <si>
    <t xml:space="preserve">Hodinové zúčtovací sazby profesí PSV  provádění stavebních instalací elektrikář</t>
  </si>
  <si>
    <t>hod</t>
  </si>
  <si>
    <t>512</t>
  </si>
  <si>
    <t>1254847832</t>
  </si>
  <si>
    <t>Poznámka k položce:_x000d_
Demontáž hromosvodu</t>
  </si>
  <si>
    <t>264</t>
  </si>
  <si>
    <t>HZS2222</t>
  </si>
  <si>
    <t xml:space="preserve">Hodinové zúčtovací sazby profesí PSV  provádění stavebních instalací elektrikář odborný</t>
  </si>
  <si>
    <t>-459237524</t>
  </si>
  <si>
    <t>Poznámka k položce:_x000d_
práce na přepojování rozvaděčů</t>
  </si>
  <si>
    <t>265</t>
  </si>
  <si>
    <t>HZS3221</t>
  </si>
  <si>
    <t xml:space="preserve">Hodinové zúčtovací sazby montáží technologických zařízení  na stavebních objektech montér slaboproudých zařízení</t>
  </si>
  <si>
    <t>2104926794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</si>
  <si>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</si>
  <si>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</si>
  <si>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</si>
  <si>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</si>
  <si>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</si>
  <si>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</si>
  <si>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kpl</t>
  </si>
  <si>
    <t>1024</t>
  </si>
  <si>
    <t>1705338917</t>
  </si>
  <si>
    <t>VRN3</t>
  </si>
  <si>
    <t>Zařízení staveniště</t>
  </si>
  <si>
    <t>267</t>
  </si>
  <si>
    <t>030001000</t>
  </si>
  <si>
    <t>-1211975594</t>
  </si>
  <si>
    <t>VRN4</t>
  </si>
  <si>
    <t>Inženýrská činnost</t>
  </si>
  <si>
    <t>268</t>
  </si>
  <si>
    <t>040001000</t>
  </si>
  <si>
    <t>-1221393106</t>
  </si>
  <si>
    <t>VRN7</t>
  </si>
  <si>
    <t>Provozní vlivy</t>
  </si>
  <si>
    <t>269</t>
  </si>
  <si>
    <t>070001000</t>
  </si>
  <si>
    <t>797256484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</si>
</sst>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hidden="1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hidden="1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s="3" customFormat="1" ht="14.4" customHeight="1">
      <c r="A31" s="3"/>
      <c r="B31" s="45"/>
      <c r="C31" s="46"/>
      <c r="D31" s="51" t="s">
        <v>37</v>
      </c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4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4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4" t="s">
        <v>48</v>
      </c>
      <c r="AI60" s="41"/>
      <c r="AJ60" s="41"/>
      <c r="AK60" s="41"/>
      <c r="AL60" s="41"/>
      <c r="AM60" s="64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4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4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4" t="s">
        <v>48</v>
      </c>
      <c r="AI75" s="41"/>
      <c r="AJ75" s="41"/>
      <c r="AK75" s="41"/>
      <c r="AL75" s="41"/>
      <c r="AM75" s="64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3"/>
      <c r="BE77" s="37"/>
    </row>
    <row r="81" s="2" customFormat="1" ht="6.96" customHeight="1">
      <c r="A81" s="37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70"/>
      <c r="C84" s="31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65420175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Nová Ves u Č. B. ON -  oprava výpravní budovy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8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9" t="str">
        <f>IF(AN8= "","",AN8)</f>
        <v>2. 4. 2020</v>
      </c>
      <c r="AN87" s="79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1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80" t="str">
        <f>IF(E17="","",E17)</f>
        <v xml:space="preserve"> </v>
      </c>
      <c r="AN89" s="71"/>
      <c r="AO89" s="71"/>
      <c r="AP89" s="71"/>
      <c r="AQ89" s="39"/>
      <c r="AR89" s="43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1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80" t="str">
        <f>IF(E20="","",E20)</f>
        <v xml:space="preserve"> </v>
      </c>
      <c r="AN90" s="71"/>
      <c r="AO90" s="71"/>
      <c r="AP90" s="71"/>
      <c r="AQ90" s="39"/>
      <c r="AR90" s="43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7"/>
    </row>
    <row r="92" s="2" customFormat="1" ht="29.28" customHeight="1">
      <c r="A92" s="37"/>
      <c r="B92" s="38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3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7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'65420175 - Nová Ves u Č.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78</v>
      </c>
      <c r="AR95" s="126"/>
      <c r="AS95" s="127">
        <v>0</v>
      </c>
      <c r="AT95" s="128">
        <f>ROUND(SUM(AV95:AW95),2)</f>
        <v>0</v>
      </c>
      <c r="AU95" s="129">
        <f>'65420175 - Nová Ves u Č. ...'!P144</f>
        <v>0</v>
      </c>
      <c r="AV95" s="128">
        <f>'65420175 - Nová Ves u Č. ...'!J33</f>
        <v>0</v>
      </c>
      <c r="AW95" s="128">
        <f>'65420175 - Nová Ves u Č. ...'!J34</f>
        <v>0</v>
      </c>
      <c r="AX95" s="128">
        <f>'65420175 - Nová Ves u Č. ...'!J35</f>
        <v>0</v>
      </c>
      <c r="AY95" s="128">
        <f>'65420175 - Nová Ves u Č. ...'!J36</f>
        <v>0</v>
      </c>
      <c r="AZ95" s="128">
        <f>'65420175 - Nová Ves u Č. ...'!F33</f>
        <v>0</v>
      </c>
      <c r="BA95" s="128">
        <f>'65420175 - Nová Ves u Č. ...'!F34</f>
        <v>0</v>
      </c>
      <c r="BB95" s="128">
        <f>'65420175 - Nová Ves u Č. ...'!F35</f>
        <v>0</v>
      </c>
      <c r="BC95" s="128">
        <f>'65420175 - Nová Ves u Č. ...'!F36</f>
        <v>0</v>
      </c>
      <c r="BD95" s="130">
        <f>'65420175 - Nová Ves u Č. ...'!F37</f>
        <v>0</v>
      </c>
      <c r="BE95" s="7"/>
      <c r="BT95" s="131" t="s">
        <v>79</v>
      </c>
      <c r="BV95" s="131" t="s">
        <v>75</v>
      </c>
      <c r="BW95" s="131" t="s">
        <v>80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rhkkYgmgTNaSY3fVgWX6BndJdMAqM5ubHkFzuraSx7MyI19uNU+dZ1/ZKL/3R/tv7C1Y9gSelxjpC6p4n32Btg==" hashValue="RWjLNlAgxBMtLSwjbb/3cjEzzjcYr6n3MgssA8gTgibjwV6xsngDQUguyMuBukXs8gleQmlmAnoX9ao8OmRHv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65420175 - Nová Ves u Č.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9"/>
      <c r="AT3" s="16" t="s">
        <v>81</v>
      </c>
    </row>
    <row r="4" s="1" customFormat="1" ht="24.96" customHeight="1">
      <c r="B4" s="19"/>
      <c r="D4" s="136" t="s">
        <v>82</v>
      </c>
      <c r="I4" s="132"/>
      <c r="L4" s="19"/>
      <c r="M4" s="137" t="s">
        <v>10</v>
      </c>
      <c r="AT4" s="16" t="s">
        <v>30</v>
      </c>
    </row>
    <row r="5" s="1" customFormat="1" ht="6.96" customHeight="1">
      <c r="B5" s="19"/>
      <c r="I5" s="132"/>
      <c r="L5" s="19"/>
    </row>
    <row r="6" s="1" customFormat="1" ht="12" customHeight="1">
      <c r="B6" s="19"/>
      <c r="D6" s="138" t="s">
        <v>16</v>
      </c>
      <c r="I6" s="132"/>
      <c r="L6" s="19"/>
    </row>
    <row r="7" s="1" customFormat="1" ht="16.5" customHeight="1">
      <c r="B7" s="19"/>
      <c r="E7" s="139" t="str">
        <f>'Rekapitulace stavby'!K6</f>
        <v xml:space="preserve">Nová Ves u Č. B. ON -  oprava výpravní budovy</v>
      </c>
      <c r="F7" s="138"/>
      <c r="G7" s="138"/>
      <c r="H7" s="138"/>
      <c r="I7" s="132"/>
      <c r="L7" s="19"/>
    </row>
    <row r="8" s="2" customFormat="1" ht="12" customHeight="1">
      <c r="A8" s="37"/>
      <c r="B8" s="43"/>
      <c r="C8" s="37"/>
      <c r="D8" s="138" t="s">
        <v>83</v>
      </c>
      <c r="E8" s="37"/>
      <c r="F8" s="37"/>
      <c r="G8" s="37"/>
      <c r="H8" s="37"/>
      <c r="I8" s="140"/>
      <c r="J8" s="37"/>
      <c r="K8" s="37"/>
      <c r="L8" s="6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84</v>
      </c>
      <c r="F9" s="37"/>
      <c r="G9" s="37"/>
      <c r="H9" s="37"/>
      <c r="I9" s="140"/>
      <c r="J9" s="37"/>
      <c r="K9" s="37"/>
      <c r="L9" s="6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0"/>
      <c r="J10" s="37"/>
      <c r="K10" s="37"/>
      <c r="L10" s="6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8" t="s">
        <v>18</v>
      </c>
      <c r="E11" s="37"/>
      <c r="F11" s="142" t="s">
        <v>1</v>
      </c>
      <c r="G11" s="37"/>
      <c r="H11" s="37"/>
      <c r="I11" s="143" t="s">
        <v>19</v>
      </c>
      <c r="J11" s="142" t="s">
        <v>1</v>
      </c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8" t="s">
        <v>20</v>
      </c>
      <c r="E12" s="37"/>
      <c r="F12" s="142" t="s">
        <v>21</v>
      </c>
      <c r="G12" s="37"/>
      <c r="H12" s="37"/>
      <c r="I12" s="143" t="s">
        <v>22</v>
      </c>
      <c r="J12" s="144" t="str">
        <f>'Rekapitulace stavby'!AN8</f>
        <v>2. 4. 2020</v>
      </c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0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8" t="s">
        <v>24</v>
      </c>
      <c r="E14" s="37"/>
      <c r="F14" s="37"/>
      <c r="G14" s="37"/>
      <c r="H14" s="37"/>
      <c r="I14" s="143" t="s">
        <v>25</v>
      </c>
      <c r="J14" s="142" t="s">
        <v>1</v>
      </c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21</v>
      </c>
      <c r="F15" s="37"/>
      <c r="G15" s="37"/>
      <c r="H15" s="37"/>
      <c r="I15" s="143" t="s">
        <v>26</v>
      </c>
      <c r="J15" s="142" t="s">
        <v>1</v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0"/>
      <c r="J16" s="37"/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8" t="s">
        <v>27</v>
      </c>
      <c r="E17" s="37"/>
      <c r="F17" s="37"/>
      <c r="G17" s="37"/>
      <c r="H17" s="37"/>
      <c r="I17" s="143" t="s">
        <v>25</v>
      </c>
      <c r="J17" s="32" t="str">
        <f>'Rekapitulace stavby'!AN13</f>
        <v>Vyplň údaj</v>
      </c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43" t="s">
        <v>26</v>
      </c>
      <c r="J18" s="32" t="str">
        <f>'Rekapitulace stavby'!AN14</f>
        <v>Vyplň údaj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0"/>
      <c r="J19" s="37"/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8" t="s">
        <v>29</v>
      </c>
      <c r="E20" s="37"/>
      <c r="F20" s="37"/>
      <c r="G20" s="37"/>
      <c r="H20" s="37"/>
      <c r="I20" s="143" t="s">
        <v>25</v>
      </c>
      <c r="J20" s="142" t="s">
        <v>1</v>
      </c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43" t="s">
        <v>26</v>
      </c>
      <c r="J21" s="142" t="s">
        <v>1</v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0"/>
      <c r="J22" s="37"/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8" t="s">
        <v>31</v>
      </c>
      <c r="E23" s="37"/>
      <c r="F23" s="37"/>
      <c r="G23" s="37"/>
      <c r="H23" s="37"/>
      <c r="I23" s="143" t="s">
        <v>25</v>
      </c>
      <c r="J23" s="142" t="s">
        <v>1</v>
      </c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43" t="s">
        <v>26</v>
      </c>
      <c r="J24" s="142" t="s">
        <v>1</v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0"/>
      <c r="J25" s="37"/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8" t="s">
        <v>32</v>
      </c>
      <c r="E26" s="37"/>
      <c r="F26" s="37"/>
      <c r="G26" s="37"/>
      <c r="H26" s="37"/>
      <c r="I26" s="140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0"/>
      <c r="J28" s="37"/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1"/>
      <c r="J29" s="150"/>
      <c r="K29" s="150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2" t="s">
        <v>33</v>
      </c>
      <c r="E30" s="37"/>
      <c r="F30" s="37"/>
      <c r="G30" s="37"/>
      <c r="H30" s="37"/>
      <c r="I30" s="140"/>
      <c r="J30" s="153">
        <f>ROUND(J144, 2)</f>
        <v>0</v>
      </c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1"/>
      <c r="J31" s="150"/>
      <c r="K31" s="150"/>
      <c r="L31" s="6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4" t="s">
        <v>35</v>
      </c>
      <c r="G32" s="37"/>
      <c r="H32" s="37"/>
      <c r="I32" s="155" t="s">
        <v>34</v>
      </c>
      <c r="J32" s="154" t="s">
        <v>36</v>
      </c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6" t="s">
        <v>37</v>
      </c>
      <c r="E33" s="138" t="s">
        <v>38</v>
      </c>
      <c r="F33" s="157">
        <f>ROUND((SUM(BE144:BE666)),  2)</f>
        <v>0</v>
      </c>
      <c r="G33" s="37"/>
      <c r="H33" s="37"/>
      <c r="I33" s="158">
        <v>0.20999999999999999</v>
      </c>
      <c r="J33" s="157">
        <f>ROUND(((SUM(BE144:BE666))*I33),  2)</f>
        <v>0</v>
      </c>
      <c r="K33" s="37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8" t="s">
        <v>39</v>
      </c>
      <c r="F34" s="157">
        <f>ROUND((SUM(BF144:BF666)),  2)</f>
        <v>0</v>
      </c>
      <c r="G34" s="37"/>
      <c r="H34" s="37"/>
      <c r="I34" s="158">
        <v>0.14999999999999999</v>
      </c>
      <c r="J34" s="157">
        <f>ROUND(((SUM(BF144:BF666))*I34), 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38" t="s">
        <v>37</v>
      </c>
      <c r="E35" s="138" t="s">
        <v>40</v>
      </c>
      <c r="F35" s="157">
        <f>ROUND((SUM(BG144:BG666)),  2)</f>
        <v>0</v>
      </c>
      <c r="G35" s="37"/>
      <c r="H35" s="37"/>
      <c r="I35" s="158">
        <v>0.20999999999999999</v>
      </c>
      <c r="J35" s="157">
        <f>0</f>
        <v>0</v>
      </c>
      <c r="K35" s="37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8" t="s">
        <v>41</v>
      </c>
      <c r="F36" s="157">
        <f>ROUND((SUM(BH144:BH666)),  2)</f>
        <v>0</v>
      </c>
      <c r="G36" s="37"/>
      <c r="H36" s="37"/>
      <c r="I36" s="158">
        <v>0.14999999999999999</v>
      </c>
      <c r="J36" s="157">
        <f>0</f>
        <v>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8" t="s">
        <v>42</v>
      </c>
      <c r="F37" s="157">
        <f>ROUND((SUM(BI144:BI666)),  2)</f>
        <v>0</v>
      </c>
      <c r="G37" s="37"/>
      <c r="H37" s="37"/>
      <c r="I37" s="158">
        <v>0</v>
      </c>
      <c r="J37" s="157">
        <f>0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0"/>
      <c r="J38" s="37"/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9"/>
      <c r="D39" s="160" t="s">
        <v>43</v>
      </c>
      <c r="E39" s="161"/>
      <c r="F39" s="161"/>
      <c r="G39" s="162" t="s">
        <v>44</v>
      </c>
      <c r="H39" s="163" t="s">
        <v>45</v>
      </c>
      <c r="I39" s="164"/>
      <c r="J39" s="165">
        <f>SUM(J30:J37)</f>
        <v>0</v>
      </c>
      <c r="K39" s="166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0"/>
      <c r="J40" s="37"/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2"/>
      <c r="L41" s="19"/>
    </row>
    <row r="42" s="1" customFormat="1" ht="14.4" customHeight="1">
      <c r="B42" s="19"/>
      <c r="I42" s="132"/>
      <c r="L42" s="19"/>
    </row>
    <row r="43" s="1" customFormat="1" ht="14.4" customHeight="1">
      <c r="B43" s="19"/>
      <c r="I43" s="132"/>
      <c r="L43" s="19"/>
    </row>
    <row r="44" s="1" customFormat="1" ht="14.4" customHeight="1">
      <c r="B44" s="19"/>
      <c r="I44" s="132"/>
      <c r="L44" s="19"/>
    </row>
    <row r="45" s="1" customFormat="1" ht="14.4" customHeight="1">
      <c r="B45" s="19"/>
      <c r="I45" s="132"/>
      <c r="L45" s="19"/>
    </row>
    <row r="46" s="1" customFormat="1" ht="14.4" customHeight="1">
      <c r="B46" s="19"/>
      <c r="I46" s="132"/>
      <c r="L46" s="19"/>
    </row>
    <row r="47" s="1" customFormat="1" ht="14.4" customHeight="1">
      <c r="B47" s="19"/>
      <c r="I47" s="132"/>
      <c r="L47" s="19"/>
    </row>
    <row r="48" s="1" customFormat="1" ht="14.4" customHeight="1">
      <c r="B48" s="19"/>
      <c r="I48" s="132"/>
      <c r="L48" s="19"/>
    </row>
    <row r="49" s="1" customFormat="1" ht="14.4" customHeight="1">
      <c r="B49" s="19"/>
      <c r="I49" s="132"/>
      <c r="L49" s="19"/>
    </row>
    <row r="50" s="2" customFormat="1" ht="14.4" customHeight="1">
      <c r="B50" s="63"/>
      <c r="D50" s="167" t="s">
        <v>46</v>
      </c>
      <c r="E50" s="168"/>
      <c r="F50" s="168"/>
      <c r="G50" s="167" t="s">
        <v>47</v>
      </c>
      <c r="H50" s="168"/>
      <c r="I50" s="169"/>
      <c r="J50" s="168"/>
      <c r="K50" s="168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0" t="s">
        <v>48</v>
      </c>
      <c r="E61" s="171"/>
      <c r="F61" s="172" t="s">
        <v>49</v>
      </c>
      <c r="G61" s="170" t="s">
        <v>48</v>
      </c>
      <c r="H61" s="171"/>
      <c r="I61" s="173"/>
      <c r="J61" s="174" t="s">
        <v>49</v>
      </c>
      <c r="K61" s="171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7" t="s">
        <v>50</v>
      </c>
      <c r="E65" s="175"/>
      <c r="F65" s="175"/>
      <c r="G65" s="167" t="s">
        <v>51</v>
      </c>
      <c r="H65" s="175"/>
      <c r="I65" s="176"/>
      <c r="J65" s="175"/>
      <c r="K65" s="175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0" t="s">
        <v>48</v>
      </c>
      <c r="E76" s="171"/>
      <c r="F76" s="172" t="s">
        <v>49</v>
      </c>
      <c r="G76" s="170" t="s">
        <v>48</v>
      </c>
      <c r="H76" s="171"/>
      <c r="I76" s="173"/>
      <c r="J76" s="174" t="s">
        <v>49</v>
      </c>
      <c r="K76" s="171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7"/>
      <c r="C77" s="178"/>
      <c r="D77" s="178"/>
      <c r="E77" s="178"/>
      <c r="F77" s="178"/>
      <c r="G77" s="178"/>
      <c r="H77" s="178"/>
      <c r="I77" s="179"/>
      <c r="J77" s="178"/>
      <c r="K77" s="178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2"/>
      <c r="J81" s="181"/>
      <c r="K81" s="181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85</v>
      </c>
      <c r="D82" s="39"/>
      <c r="E82" s="39"/>
      <c r="F82" s="39"/>
      <c r="G82" s="39"/>
      <c r="H82" s="39"/>
      <c r="I82" s="140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0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0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3" t="str">
        <f>E7</f>
        <v xml:space="preserve">Nová Ves u Č. B. ON -  oprava výpravní budovy</v>
      </c>
      <c r="F85" s="31"/>
      <c r="G85" s="31"/>
      <c r="H85" s="31"/>
      <c r="I85" s="140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83</v>
      </c>
      <c r="D86" s="39"/>
      <c r="E86" s="39"/>
      <c r="F86" s="39"/>
      <c r="G86" s="39"/>
      <c r="H86" s="39"/>
      <c r="I86" s="140"/>
      <c r="J86" s="39"/>
      <c r="K86" s="39"/>
      <c r="L86" s="6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6" t="str">
        <f>E9</f>
        <v xml:space="preserve">65420175 - Nová Ves u Č. B. ON -  oprava výpravní budovy</v>
      </c>
      <c r="F87" s="39"/>
      <c r="G87" s="39"/>
      <c r="H87" s="39"/>
      <c r="I87" s="140"/>
      <c r="J87" s="39"/>
      <c r="K87" s="39"/>
      <c r="L87" s="6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0"/>
      <c r="J88" s="39"/>
      <c r="K88" s="39"/>
      <c r="L88" s="6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3" t="s">
        <v>22</v>
      </c>
      <c r="J89" s="79" t="str">
        <f>IF(J12="","",J12)</f>
        <v>2. 4. 2020</v>
      </c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0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3" t="s">
        <v>29</v>
      </c>
      <c r="J91" s="35" t="str">
        <f>E21</f>
        <v xml:space="preserve"> </v>
      </c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143" t="s">
        <v>31</v>
      </c>
      <c r="J92" s="35" t="str">
        <f>E24</f>
        <v xml:space="preserve"> </v>
      </c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0"/>
      <c r="J93" s="39"/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4" t="s">
        <v>86</v>
      </c>
      <c r="D94" s="185"/>
      <c r="E94" s="185"/>
      <c r="F94" s="185"/>
      <c r="G94" s="185"/>
      <c r="H94" s="185"/>
      <c r="I94" s="186"/>
      <c r="J94" s="187" t="s">
        <v>87</v>
      </c>
      <c r="K94" s="185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0"/>
      <c r="J95" s="39"/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8" t="s">
        <v>88</v>
      </c>
      <c r="D96" s="39"/>
      <c r="E96" s="39"/>
      <c r="F96" s="39"/>
      <c r="G96" s="39"/>
      <c r="H96" s="39"/>
      <c r="I96" s="140"/>
      <c r="J96" s="110">
        <f>J144</f>
        <v>0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89</v>
      </c>
    </row>
    <row r="97" s="9" customFormat="1" ht="24.96" customHeight="1">
      <c r="A97" s="9"/>
      <c r="B97" s="189"/>
      <c r="C97" s="190"/>
      <c r="D97" s="191" t="s">
        <v>90</v>
      </c>
      <c r="E97" s="192"/>
      <c r="F97" s="192"/>
      <c r="G97" s="192"/>
      <c r="H97" s="192"/>
      <c r="I97" s="193"/>
      <c r="J97" s="194">
        <f>J145</f>
        <v>0</v>
      </c>
      <c r="K97" s="190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97"/>
      <c r="D98" s="198" t="s">
        <v>91</v>
      </c>
      <c r="E98" s="199"/>
      <c r="F98" s="199"/>
      <c r="G98" s="199"/>
      <c r="H98" s="199"/>
      <c r="I98" s="200"/>
      <c r="J98" s="201">
        <f>J146</f>
        <v>0</v>
      </c>
      <c r="K98" s="197"/>
      <c r="L98" s="20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6"/>
      <c r="C99" s="197"/>
      <c r="D99" s="198" t="s">
        <v>92</v>
      </c>
      <c r="E99" s="199"/>
      <c r="F99" s="199"/>
      <c r="G99" s="199"/>
      <c r="H99" s="199"/>
      <c r="I99" s="200"/>
      <c r="J99" s="201">
        <f>J163</f>
        <v>0</v>
      </c>
      <c r="K99" s="197"/>
      <c r="L99" s="20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97"/>
      <c r="D100" s="198" t="s">
        <v>93</v>
      </c>
      <c r="E100" s="199"/>
      <c r="F100" s="199"/>
      <c r="G100" s="199"/>
      <c r="H100" s="199"/>
      <c r="I100" s="200"/>
      <c r="J100" s="201">
        <f>J172</f>
        <v>0</v>
      </c>
      <c r="K100" s="197"/>
      <c r="L100" s="20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97"/>
      <c r="D101" s="198" t="s">
        <v>94</v>
      </c>
      <c r="E101" s="199"/>
      <c r="F101" s="199"/>
      <c r="G101" s="199"/>
      <c r="H101" s="199"/>
      <c r="I101" s="200"/>
      <c r="J101" s="201">
        <f>J180</f>
        <v>0</v>
      </c>
      <c r="K101" s="197"/>
      <c r="L101" s="20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97"/>
      <c r="D102" s="198" t="s">
        <v>95</v>
      </c>
      <c r="E102" s="199"/>
      <c r="F102" s="199"/>
      <c r="G102" s="199"/>
      <c r="H102" s="199"/>
      <c r="I102" s="200"/>
      <c r="J102" s="201">
        <f>J197</f>
        <v>0</v>
      </c>
      <c r="K102" s="197"/>
      <c r="L102" s="20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97"/>
      <c r="D103" s="198" t="s">
        <v>96</v>
      </c>
      <c r="E103" s="199"/>
      <c r="F103" s="199"/>
      <c r="G103" s="199"/>
      <c r="H103" s="199"/>
      <c r="I103" s="200"/>
      <c r="J103" s="201">
        <f>J260</f>
        <v>0</v>
      </c>
      <c r="K103" s="197"/>
      <c r="L103" s="20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97"/>
      <c r="D104" s="198" t="s">
        <v>97</v>
      </c>
      <c r="E104" s="199"/>
      <c r="F104" s="199"/>
      <c r="G104" s="199"/>
      <c r="H104" s="199"/>
      <c r="I104" s="200"/>
      <c r="J104" s="201">
        <f>J329</f>
        <v>0</v>
      </c>
      <c r="K104" s="197"/>
      <c r="L104" s="20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9"/>
      <c r="C105" s="190"/>
      <c r="D105" s="191" t="s">
        <v>98</v>
      </c>
      <c r="E105" s="192"/>
      <c r="F105" s="192"/>
      <c r="G105" s="192"/>
      <c r="H105" s="192"/>
      <c r="I105" s="193"/>
      <c r="J105" s="194">
        <f>J341</f>
        <v>0</v>
      </c>
      <c r="K105" s="190"/>
      <c r="L105" s="19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6"/>
      <c r="C106" s="197"/>
      <c r="D106" s="198" t="s">
        <v>99</v>
      </c>
      <c r="E106" s="199"/>
      <c r="F106" s="199"/>
      <c r="G106" s="199"/>
      <c r="H106" s="199"/>
      <c r="I106" s="200"/>
      <c r="J106" s="201">
        <f>J342</f>
        <v>0</v>
      </c>
      <c r="K106" s="197"/>
      <c r="L106" s="20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97"/>
      <c r="D107" s="198" t="s">
        <v>100</v>
      </c>
      <c r="E107" s="199"/>
      <c r="F107" s="199"/>
      <c r="G107" s="199"/>
      <c r="H107" s="199"/>
      <c r="I107" s="200"/>
      <c r="J107" s="201">
        <f>J349</f>
        <v>0</v>
      </c>
      <c r="K107" s="197"/>
      <c r="L107" s="20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97"/>
      <c r="D108" s="198" t="s">
        <v>101</v>
      </c>
      <c r="E108" s="199"/>
      <c r="F108" s="199"/>
      <c r="G108" s="199"/>
      <c r="H108" s="199"/>
      <c r="I108" s="200"/>
      <c r="J108" s="201">
        <f>J373</f>
        <v>0</v>
      </c>
      <c r="K108" s="197"/>
      <c r="L108" s="20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97"/>
      <c r="D109" s="198" t="s">
        <v>102</v>
      </c>
      <c r="E109" s="199"/>
      <c r="F109" s="199"/>
      <c r="G109" s="199"/>
      <c r="H109" s="199"/>
      <c r="I109" s="200"/>
      <c r="J109" s="201">
        <f>J425</f>
        <v>0</v>
      </c>
      <c r="K109" s="197"/>
      <c r="L109" s="20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97"/>
      <c r="D110" s="198" t="s">
        <v>103</v>
      </c>
      <c r="E110" s="199"/>
      <c r="F110" s="199"/>
      <c r="G110" s="199"/>
      <c r="H110" s="199"/>
      <c r="I110" s="200"/>
      <c r="J110" s="201">
        <f>J433</f>
        <v>0</v>
      </c>
      <c r="K110" s="197"/>
      <c r="L110" s="20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97"/>
      <c r="D111" s="198" t="s">
        <v>104</v>
      </c>
      <c r="E111" s="199"/>
      <c r="F111" s="199"/>
      <c r="G111" s="199"/>
      <c r="H111" s="199"/>
      <c r="I111" s="200"/>
      <c r="J111" s="201">
        <f>J485</f>
        <v>0</v>
      </c>
      <c r="K111" s="197"/>
      <c r="L111" s="20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6"/>
      <c r="C112" s="197"/>
      <c r="D112" s="198" t="s">
        <v>105</v>
      </c>
      <c r="E112" s="199"/>
      <c r="F112" s="199"/>
      <c r="G112" s="199"/>
      <c r="H112" s="199"/>
      <c r="I112" s="200"/>
      <c r="J112" s="201">
        <f>J522</f>
        <v>0</v>
      </c>
      <c r="K112" s="197"/>
      <c r="L112" s="20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6"/>
      <c r="C113" s="197"/>
      <c r="D113" s="198" t="s">
        <v>106</v>
      </c>
      <c r="E113" s="199"/>
      <c r="F113" s="199"/>
      <c r="G113" s="199"/>
      <c r="H113" s="199"/>
      <c r="I113" s="200"/>
      <c r="J113" s="201">
        <f>J576</f>
        <v>0</v>
      </c>
      <c r="K113" s="197"/>
      <c r="L113" s="20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6"/>
      <c r="C114" s="197"/>
      <c r="D114" s="198" t="s">
        <v>107</v>
      </c>
      <c r="E114" s="199"/>
      <c r="F114" s="199"/>
      <c r="G114" s="199"/>
      <c r="H114" s="199"/>
      <c r="I114" s="200"/>
      <c r="J114" s="201">
        <f>J607</f>
        <v>0</v>
      </c>
      <c r="K114" s="197"/>
      <c r="L114" s="20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6"/>
      <c r="C115" s="197"/>
      <c r="D115" s="198" t="s">
        <v>108</v>
      </c>
      <c r="E115" s="199"/>
      <c r="F115" s="199"/>
      <c r="G115" s="199"/>
      <c r="H115" s="199"/>
      <c r="I115" s="200"/>
      <c r="J115" s="201">
        <f>J618</f>
        <v>0</v>
      </c>
      <c r="K115" s="197"/>
      <c r="L115" s="20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6"/>
      <c r="C116" s="197"/>
      <c r="D116" s="198" t="s">
        <v>109</v>
      </c>
      <c r="E116" s="199"/>
      <c r="F116" s="199"/>
      <c r="G116" s="199"/>
      <c r="H116" s="199"/>
      <c r="I116" s="200"/>
      <c r="J116" s="201">
        <f>J636</f>
        <v>0</v>
      </c>
      <c r="K116" s="197"/>
      <c r="L116" s="20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89"/>
      <c r="C117" s="190"/>
      <c r="D117" s="191" t="s">
        <v>110</v>
      </c>
      <c r="E117" s="192"/>
      <c r="F117" s="192"/>
      <c r="G117" s="192"/>
      <c r="H117" s="192"/>
      <c r="I117" s="193"/>
      <c r="J117" s="194">
        <f>J640</f>
        <v>0</v>
      </c>
      <c r="K117" s="190"/>
      <c r="L117" s="195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96"/>
      <c r="C118" s="197"/>
      <c r="D118" s="198" t="s">
        <v>111</v>
      </c>
      <c r="E118" s="199"/>
      <c r="F118" s="199"/>
      <c r="G118" s="199"/>
      <c r="H118" s="199"/>
      <c r="I118" s="200"/>
      <c r="J118" s="201">
        <f>J641</f>
        <v>0</v>
      </c>
      <c r="K118" s="197"/>
      <c r="L118" s="202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89"/>
      <c r="C119" s="190"/>
      <c r="D119" s="191" t="s">
        <v>112</v>
      </c>
      <c r="E119" s="192"/>
      <c r="F119" s="192"/>
      <c r="G119" s="192"/>
      <c r="H119" s="192"/>
      <c r="I119" s="193"/>
      <c r="J119" s="194">
        <f>J649</f>
        <v>0</v>
      </c>
      <c r="K119" s="190"/>
      <c r="L119" s="195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9" customFormat="1" ht="24.96" customHeight="1">
      <c r="A120" s="9"/>
      <c r="B120" s="189"/>
      <c r="C120" s="190"/>
      <c r="D120" s="191" t="s">
        <v>113</v>
      </c>
      <c r="E120" s="192"/>
      <c r="F120" s="192"/>
      <c r="G120" s="192"/>
      <c r="H120" s="192"/>
      <c r="I120" s="193"/>
      <c r="J120" s="194">
        <f>J658</f>
        <v>0</v>
      </c>
      <c r="K120" s="190"/>
      <c r="L120" s="195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96"/>
      <c r="C121" s="197"/>
      <c r="D121" s="198" t="s">
        <v>114</v>
      </c>
      <c r="E121" s="199"/>
      <c r="F121" s="199"/>
      <c r="G121" s="199"/>
      <c r="H121" s="199"/>
      <c r="I121" s="200"/>
      <c r="J121" s="201">
        <f>J659</f>
        <v>0</v>
      </c>
      <c r="K121" s="197"/>
      <c r="L121" s="202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6"/>
      <c r="C122" s="197"/>
      <c r="D122" s="198" t="s">
        <v>115</v>
      </c>
      <c r="E122" s="199"/>
      <c r="F122" s="199"/>
      <c r="G122" s="199"/>
      <c r="H122" s="199"/>
      <c r="I122" s="200"/>
      <c r="J122" s="201">
        <f>J661</f>
        <v>0</v>
      </c>
      <c r="K122" s="197"/>
      <c r="L122" s="202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6"/>
      <c r="C123" s="197"/>
      <c r="D123" s="198" t="s">
        <v>116</v>
      </c>
      <c r="E123" s="199"/>
      <c r="F123" s="199"/>
      <c r="G123" s="199"/>
      <c r="H123" s="199"/>
      <c r="I123" s="200"/>
      <c r="J123" s="201">
        <f>J663</f>
        <v>0</v>
      </c>
      <c r="K123" s="197"/>
      <c r="L123" s="202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6"/>
      <c r="C124" s="197"/>
      <c r="D124" s="198" t="s">
        <v>117</v>
      </c>
      <c r="E124" s="199"/>
      <c r="F124" s="199"/>
      <c r="G124" s="199"/>
      <c r="H124" s="199"/>
      <c r="I124" s="200"/>
      <c r="J124" s="201">
        <f>J665</f>
        <v>0</v>
      </c>
      <c r="K124" s="197"/>
      <c r="L124" s="202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2" customFormat="1" ht="21.84" customHeight="1">
      <c r="A125" s="37"/>
      <c r="B125" s="38"/>
      <c r="C125" s="39"/>
      <c r="D125" s="39"/>
      <c r="E125" s="39"/>
      <c r="F125" s="39"/>
      <c r="G125" s="39"/>
      <c r="H125" s="39"/>
      <c r="I125" s="140"/>
      <c r="J125" s="39"/>
      <c r="K125" s="39"/>
      <c r="L125" s="63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66"/>
      <c r="C126" s="67"/>
      <c r="D126" s="67"/>
      <c r="E126" s="67"/>
      <c r="F126" s="67"/>
      <c r="G126" s="67"/>
      <c r="H126" s="67"/>
      <c r="I126" s="179"/>
      <c r="J126" s="67"/>
      <c r="K126" s="67"/>
      <c r="L126" s="63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30" s="2" customFormat="1" ht="6.96" customHeight="1">
      <c r="A130" s="37"/>
      <c r="B130" s="68"/>
      <c r="C130" s="69"/>
      <c r="D130" s="69"/>
      <c r="E130" s="69"/>
      <c r="F130" s="69"/>
      <c r="G130" s="69"/>
      <c r="H130" s="69"/>
      <c r="I130" s="182"/>
      <c r="J130" s="69"/>
      <c r="K130" s="69"/>
      <c r="L130" s="63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24.96" customHeight="1">
      <c r="A131" s="37"/>
      <c r="B131" s="38"/>
      <c r="C131" s="22" t="s">
        <v>118</v>
      </c>
      <c r="D131" s="39"/>
      <c r="E131" s="39"/>
      <c r="F131" s="39"/>
      <c r="G131" s="39"/>
      <c r="H131" s="39"/>
      <c r="I131" s="140"/>
      <c r="J131" s="39"/>
      <c r="K131" s="39"/>
      <c r="L131" s="63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9"/>
      <c r="D132" s="39"/>
      <c r="E132" s="39"/>
      <c r="F132" s="39"/>
      <c r="G132" s="39"/>
      <c r="H132" s="39"/>
      <c r="I132" s="140"/>
      <c r="J132" s="39"/>
      <c r="K132" s="39"/>
      <c r="L132" s="63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2" customHeight="1">
      <c r="A133" s="37"/>
      <c r="B133" s="38"/>
      <c r="C133" s="31" t="s">
        <v>16</v>
      </c>
      <c r="D133" s="39"/>
      <c r="E133" s="39"/>
      <c r="F133" s="39"/>
      <c r="G133" s="39"/>
      <c r="H133" s="39"/>
      <c r="I133" s="140"/>
      <c r="J133" s="39"/>
      <c r="K133" s="39"/>
      <c r="L133" s="63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6.5" customHeight="1">
      <c r="A134" s="37"/>
      <c r="B134" s="38"/>
      <c r="C134" s="39"/>
      <c r="D134" s="39"/>
      <c r="E134" s="183" t="str">
        <f>E7</f>
        <v xml:space="preserve">Nová Ves u Č. B. ON -  oprava výpravní budovy</v>
      </c>
      <c r="F134" s="31"/>
      <c r="G134" s="31"/>
      <c r="H134" s="31"/>
      <c r="I134" s="140"/>
      <c r="J134" s="39"/>
      <c r="K134" s="39"/>
      <c r="L134" s="63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2" customHeight="1">
      <c r="A135" s="37"/>
      <c r="B135" s="38"/>
      <c r="C135" s="31" t="s">
        <v>83</v>
      </c>
      <c r="D135" s="39"/>
      <c r="E135" s="39"/>
      <c r="F135" s="39"/>
      <c r="G135" s="39"/>
      <c r="H135" s="39"/>
      <c r="I135" s="140"/>
      <c r="J135" s="39"/>
      <c r="K135" s="39"/>
      <c r="L135" s="63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6.5" customHeight="1">
      <c r="A136" s="37"/>
      <c r="B136" s="38"/>
      <c r="C136" s="39"/>
      <c r="D136" s="39"/>
      <c r="E136" s="76" t="str">
        <f>E9</f>
        <v xml:space="preserve">65420175 - Nová Ves u Č. B. ON -  oprava výpravní budovy</v>
      </c>
      <c r="F136" s="39"/>
      <c r="G136" s="39"/>
      <c r="H136" s="39"/>
      <c r="I136" s="140"/>
      <c r="J136" s="39"/>
      <c r="K136" s="39"/>
      <c r="L136" s="63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6.96" customHeight="1">
      <c r="A137" s="37"/>
      <c r="B137" s="38"/>
      <c r="C137" s="39"/>
      <c r="D137" s="39"/>
      <c r="E137" s="39"/>
      <c r="F137" s="39"/>
      <c r="G137" s="39"/>
      <c r="H137" s="39"/>
      <c r="I137" s="140"/>
      <c r="J137" s="39"/>
      <c r="K137" s="39"/>
      <c r="L137" s="63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2" customHeight="1">
      <c r="A138" s="37"/>
      <c r="B138" s="38"/>
      <c r="C138" s="31" t="s">
        <v>20</v>
      </c>
      <c r="D138" s="39"/>
      <c r="E138" s="39"/>
      <c r="F138" s="26" t="str">
        <f>F12</f>
        <v xml:space="preserve"> </v>
      </c>
      <c r="G138" s="39"/>
      <c r="H138" s="39"/>
      <c r="I138" s="143" t="s">
        <v>22</v>
      </c>
      <c r="J138" s="79" t="str">
        <f>IF(J12="","",J12)</f>
        <v>2. 4. 2020</v>
      </c>
      <c r="K138" s="39"/>
      <c r="L138" s="63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6.96" customHeight="1">
      <c r="A139" s="37"/>
      <c r="B139" s="38"/>
      <c r="C139" s="39"/>
      <c r="D139" s="39"/>
      <c r="E139" s="39"/>
      <c r="F139" s="39"/>
      <c r="G139" s="39"/>
      <c r="H139" s="39"/>
      <c r="I139" s="140"/>
      <c r="J139" s="39"/>
      <c r="K139" s="39"/>
      <c r="L139" s="63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15.15" customHeight="1">
      <c r="A140" s="37"/>
      <c r="B140" s="38"/>
      <c r="C140" s="31" t="s">
        <v>24</v>
      </c>
      <c r="D140" s="39"/>
      <c r="E140" s="39"/>
      <c r="F140" s="26" t="str">
        <f>E15</f>
        <v xml:space="preserve"> </v>
      </c>
      <c r="G140" s="39"/>
      <c r="H140" s="39"/>
      <c r="I140" s="143" t="s">
        <v>29</v>
      </c>
      <c r="J140" s="35" t="str">
        <f>E21</f>
        <v xml:space="preserve"> </v>
      </c>
      <c r="K140" s="39"/>
      <c r="L140" s="63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15.15" customHeight="1">
      <c r="A141" s="37"/>
      <c r="B141" s="38"/>
      <c r="C141" s="31" t="s">
        <v>27</v>
      </c>
      <c r="D141" s="39"/>
      <c r="E141" s="39"/>
      <c r="F141" s="26" t="str">
        <f>IF(E18="","",E18)</f>
        <v>Vyplň údaj</v>
      </c>
      <c r="G141" s="39"/>
      <c r="H141" s="39"/>
      <c r="I141" s="143" t="s">
        <v>31</v>
      </c>
      <c r="J141" s="35" t="str">
        <f>E24</f>
        <v xml:space="preserve"> </v>
      </c>
      <c r="K141" s="39"/>
      <c r="L141" s="63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2" customFormat="1" ht="10.32" customHeight="1">
      <c r="A142" s="37"/>
      <c r="B142" s="38"/>
      <c r="C142" s="39"/>
      <c r="D142" s="39"/>
      <c r="E142" s="39"/>
      <c r="F142" s="39"/>
      <c r="G142" s="39"/>
      <c r="H142" s="39"/>
      <c r="I142" s="140"/>
      <c r="J142" s="39"/>
      <c r="K142" s="39"/>
      <c r="L142" s="63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  <row r="143" s="11" customFormat="1" ht="29.28" customHeight="1">
      <c r="A143" s="203"/>
      <c r="B143" s="204"/>
      <c r="C143" s="205" t="s">
        <v>119</v>
      </c>
      <c r="D143" s="206" t="s">
        <v>58</v>
      </c>
      <c r="E143" s="206" t="s">
        <v>54</v>
      </c>
      <c r="F143" s="206" t="s">
        <v>55</v>
      </c>
      <c r="G143" s="206" t="s">
        <v>120</v>
      </c>
      <c r="H143" s="206" t="s">
        <v>121</v>
      </c>
      <c r="I143" s="207" t="s">
        <v>122</v>
      </c>
      <c r="J143" s="206" t="s">
        <v>87</v>
      </c>
      <c r="K143" s="208" t="s">
        <v>123</v>
      </c>
      <c r="L143" s="209"/>
      <c r="M143" s="100" t="s">
        <v>1</v>
      </c>
      <c r="N143" s="101" t="s">
        <v>37</v>
      </c>
      <c r="O143" s="101" t="s">
        <v>124</v>
      </c>
      <c r="P143" s="101" t="s">
        <v>125</v>
      </c>
      <c r="Q143" s="101" t="s">
        <v>126</v>
      </c>
      <c r="R143" s="101" t="s">
        <v>127</v>
      </c>
      <c r="S143" s="101" t="s">
        <v>128</v>
      </c>
      <c r="T143" s="102" t="s">
        <v>129</v>
      </c>
      <c r="U143" s="203"/>
      <c r="V143" s="203"/>
      <c r="W143" s="203"/>
      <c r="X143" s="203"/>
      <c r="Y143" s="203"/>
      <c r="Z143" s="203"/>
      <c r="AA143" s="203"/>
      <c r="AB143" s="203"/>
      <c r="AC143" s="203"/>
      <c r="AD143" s="203"/>
      <c r="AE143" s="203"/>
    </row>
    <row r="144" s="2" customFormat="1" ht="22.8" customHeight="1">
      <c r="A144" s="37"/>
      <c r="B144" s="38"/>
      <c r="C144" s="107" t="s">
        <v>130</v>
      </c>
      <c r="D144" s="39"/>
      <c r="E144" s="39"/>
      <c r="F144" s="39"/>
      <c r="G144" s="39"/>
      <c r="H144" s="39"/>
      <c r="I144" s="140"/>
      <c r="J144" s="210">
        <f>BK144</f>
        <v>0</v>
      </c>
      <c r="K144" s="39"/>
      <c r="L144" s="43"/>
      <c r="M144" s="103"/>
      <c r="N144" s="211"/>
      <c r="O144" s="104"/>
      <c r="P144" s="212">
        <f>P145+P341+P640+P649+P658</f>
        <v>0</v>
      </c>
      <c r="Q144" s="104"/>
      <c r="R144" s="212">
        <f>R145+R341+R640+R649+R658</f>
        <v>179.12532432000003</v>
      </c>
      <c r="S144" s="104"/>
      <c r="T144" s="213">
        <f>T145+T341+T640+T649+T658</f>
        <v>81.092513749999995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72</v>
      </c>
      <c r="AU144" s="16" t="s">
        <v>89</v>
      </c>
      <c r="BK144" s="214">
        <f>BK145+BK341+BK640+BK649+BK658</f>
        <v>0</v>
      </c>
    </row>
    <row r="145" s="12" customFormat="1" ht="25.92" customHeight="1">
      <c r="A145" s="12"/>
      <c r="B145" s="215"/>
      <c r="C145" s="216"/>
      <c r="D145" s="217" t="s">
        <v>72</v>
      </c>
      <c r="E145" s="218" t="s">
        <v>131</v>
      </c>
      <c r="F145" s="218" t="s">
        <v>132</v>
      </c>
      <c r="G145" s="216"/>
      <c r="H145" s="216"/>
      <c r="I145" s="219"/>
      <c r="J145" s="220">
        <f>BK145</f>
        <v>0</v>
      </c>
      <c r="K145" s="216"/>
      <c r="L145" s="221"/>
      <c r="M145" s="222"/>
      <c r="N145" s="223"/>
      <c r="O145" s="223"/>
      <c r="P145" s="224">
        <f>P146+P163+P172+P180+P197+P260+P329</f>
        <v>0</v>
      </c>
      <c r="Q145" s="223"/>
      <c r="R145" s="224">
        <f>R146+R163+R172+R180+R197+R260+R329</f>
        <v>152.83444119000004</v>
      </c>
      <c r="S145" s="223"/>
      <c r="T145" s="225">
        <f>T146+T163+T172+T180+T197+T260+T329</f>
        <v>49.742933999999998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6" t="s">
        <v>79</v>
      </c>
      <c r="AT145" s="227" t="s">
        <v>72</v>
      </c>
      <c r="AU145" s="227" t="s">
        <v>73</v>
      </c>
      <c r="AY145" s="226" t="s">
        <v>133</v>
      </c>
      <c r="BK145" s="228">
        <f>BK146+BK163+BK172+BK180+BK197+BK260+BK329</f>
        <v>0</v>
      </c>
    </row>
    <row r="146" s="12" customFormat="1" ht="22.8" customHeight="1">
      <c r="A146" s="12"/>
      <c r="B146" s="215"/>
      <c r="C146" s="216"/>
      <c r="D146" s="217" t="s">
        <v>72</v>
      </c>
      <c r="E146" s="229" t="s">
        <v>79</v>
      </c>
      <c r="F146" s="229" t="s">
        <v>134</v>
      </c>
      <c r="G146" s="216"/>
      <c r="H146" s="216"/>
      <c r="I146" s="219"/>
      <c r="J146" s="230">
        <f>BK146</f>
        <v>0</v>
      </c>
      <c r="K146" s="216"/>
      <c r="L146" s="221"/>
      <c r="M146" s="222"/>
      <c r="N146" s="223"/>
      <c r="O146" s="223"/>
      <c r="P146" s="224">
        <f>SUM(P147:P162)</f>
        <v>0</v>
      </c>
      <c r="Q146" s="223"/>
      <c r="R146" s="224">
        <f>SUM(R147:R162)</f>
        <v>0</v>
      </c>
      <c r="S146" s="223"/>
      <c r="T146" s="225">
        <f>SUM(T147:T162)</f>
        <v>1.0125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6" t="s">
        <v>79</v>
      </c>
      <c r="AT146" s="227" t="s">
        <v>72</v>
      </c>
      <c r="AU146" s="227" t="s">
        <v>79</v>
      </c>
      <c r="AY146" s="226" t="s">
        <v>133</v>
      </c>
      <c r="BK146" s="228">
        <f>SUM(BK147:BK162)</f>
        <v>0</v>
      </c>
    </row>
    <row r="147" s="2" customFormat="1" ht="44.25" customHeight="1">
      <c r="A147" s="37"/>
      <c r="B147" s="38"/>
      <c r="C147" s="231" t="s">
        <v>79</v>
      </c>
      <c r="D147" s="231" t="s">
        <v>135</v>
      </c>
      <c r="E147" s="232" t="s">
        <v>136</v>
      </c>
      <c r="F147" s="233" t="s">
        <v>137</v>
      </c>
      <c r="G147" s="234" t="s">
        <v>138</v>
      </c>
      <c r="H147" s="235">
        <v>2.25</v>
      </c>
      <c r="I147" s="236"/>
      <c r="J147" s="237">
        <f>ROUND(I147*H147,2)</f>
        <v>0</v>
      </c>
      <c r="K147" s="233" t="s">
        <v>139</v>
      </c>
      <c r="L147" s="43"/>
      <c r="M147" s="238" t="s">
        <v>1</v>
      </c>
      <c r="N147" s="239" t="s">
        <v>40</v>
      </c>
      <c r="O147" s="91"/>
      <c r="P147" s="240">
        <f>O147*H147</f>
        <v>0</v>
      </c>
      <c r="Q147" s="240">
        <v>0</v>
      </c>
      <c r="R147" s="240">
        <f>Q147*H147</f>
        <v>0</v>
      </c>
      <c r="S147" s="240">
        <v>0.45000000000000001</v>
      </c>
      <c r="T147" s="241">
        <f>S147*H147</f>
        <v>1.0125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2" t="s">
        <v>140</v>
      </c>
      <c r="AT147" s="242" t="s">
        <v>135</v>
      </c>
      <c r="AU147" s="242" t="s">
        <v>81</v>
      </c>
      <c r="AY147" s="16" t="s">
        <v>133</v>
      </c>
      <c r="BE147" s="243">
        <f>IF(N147="základní",J147,0)</f>
        <v>0</v>
      </c>
      <c r="BF147" s="243">
        <f>IF(N147="snížená",J147,0)</f>
        <v>0</v>
      </c>
      <c r="BG147" s="243">
        <f>IF(N147="zákl. přenesená",J147,0)</f>
        <v>0</v>
      </c>
      <c r="BH147" s="243">
        <f>IF(N147="sníž. přenesená",J147,0)</f>
        <v>0</v>
      </c>
      <c r="BI147" s="243">
        <f>IF(N147="nulová",J147,0)</f>
        <v>0</v>
      </c>
      <c r="BJ147" s="16" t="s">
        <v>140</v>
      </c>
      <c r="BK147" s="243">
        <f>ROUND(I147*H147,2)</f>
        <v>0</v>
      </c>
      <c r="BL147" s="16" t="s">
        <v>140</v>
      </c>
      <c r="BM147" s="242" t="s">
        <v>141</v>
      </c>
    </row>
    <row r="148" s="13" customFormat="1">
      <c r="A148" s="13"/>
      <c r="B148" s="244"/>
      <c r="C148" s="245"/>
      <c r="D148" s="246" t="s">
        <v>142</v>
      </c>
      <c r="E148" s="247" t="s">
        <v>1</v>
      </c>
      <c r="F148" s="248" t="s">
        <v>143</v>
      </c>
      <c r="G148" s="245"/>
      <c r="H148" s="249">
        <v>2.25</v>
      </c>
      <c r="I148" s="250"/>
      <c r="J148" s="245"/>
      <c r="K148" s="245"/>
      <c r="L148" s="251"/>
      <c r="M148" s="252"/>
      <c r="N148" s="253"/>
      <c r="O148" s="253"/>
      <c r="P148" s="253"/>
      <c r="Q148" s="253"/>
      <c r="R148" s="253"/>
      <c r="S148" s="253"/>
      <c r="T148" s="25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5" t="s">
        <v>142</v>
      </c>
      <c r="AU148" s="255" t="s">
        <v>81</v>
      </c>
      <c r="AV148" s="13" t="s">
        <v>81</v>
      </c>
      <c r="AW148" s="13" t="s">
        <v>30</v>
      </c>
      <c r="AX148" s="13" t="s">
        <v>79</v>
      </c>
      <c r="AY148" s="255" t="s">
        <v>133</v>
      </c>
    </row>
    <row r="149" s="2" customFormat="1" ht="21.75" customHeight="1">
      <c r="A149" s="37"/>
      <c r="B149" s="38"/>
      <c r="C149" s="231" t="s">
        <v>81</v>
      </c>
      <c r="D149" s="231" t="s">
        <v>135</v>
      </c>
      <c r="E149" s="232" t="s">
        <v>144</v>
      </c>
      <c r="F149" s="233" t="s">
        <v>145</v>
      </c>
      <c r="G149" s="234" t="s">
        <v>146</v>
      </c>
      <c r="H149" s="235">
        <v>38.399999999999999</v>
      </c>
      <c r="I149" s="236"/>
      <c r="J149" s="237">
        <f>ROUND(I149*H149,2)</f>
        <v>0</v>
      </c>
      <c r="K149" s="233" t="s">
        <v>139</v>
      </c>
      <c r="L149" s="43"/>
      <c r="M149" s="238" t="s">
        <v>1</v>
      </c>
      <c r="N149" s="239" t="s">
        <v>40</v>
      </c>
      <c r="O149" s="91"/>
      <c r="P149" s="240">
        <f>O149*H149</f>
        <v>0</v>
      </c>
      <c r="Q149" s="240">
        <v>0</v>
      </c>
      <c r="R149" s="240">
        <f>Q149*H149</f>
        <v>0</v>
      </c>
      <c r="S149" s="240">
        <v>0</v>
      </c>
      <c r="T149" s="24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2" t="s">
        <v>140</v>
      </c>
      <c r="AT149" s="242" t="s">
        <v>135</v>
      </c>
      <c r="AU149" s="242" t="s">
        <v>81</v>
      </c>
      <c r="AY149" s="16" t="s">
        <v>133</v>
      </c>
      <c r="BE149" s="243">
        <f>IF(N149="základní",J149,0)</f>
        <v>0</v>
      </c>
      <c r="BF149" s="243">
        <f>IF(N149="snížená",J149,0)</f>
        <v>0</v>
      </c>
      <c r="BG149" s="243">
        <f>IF(N149="zákl. přenesená",J149,0)</f>
        <v>0</v>
      </c>
      <c r="BH149" s="243">
        <f>IF(N149="sníž. přenesená",J149,0)</f>
        <v>0</v>
      </c>
      <c r="BI149" s="243">
        <f>IF(N149="nulová",J149,0)</f>
        <v>0</v>
      </c>
      <c r="BJ149" s="16" t="s">
        <v>140</v>
      </c>
      <c r="BK149" s="243">
        <f>ROUND(I149*H149,2)</f>
        <v>0</v>
      </c>
      <c r="BL149" s="16" t="s">
        <v>140</v>
      </c>
      <c r="BM149" s="242" t="s">
        <v>147</v>
      </c>
    </row>
    <row r="150" s="13" customFormat="1">
      <c r="A150" s="13"/>
      <c r="B150" s="244"/>
      <c r="C150" s="245"/>
      <c r="D150" s="246" t="s">
        <v>142</v>
      </c>
      <c r="E150" s="247" t="s">
        <v>1</v>
      </c>
      <c r="F150" s="248" t="s">
        <v>148</v>
      </c>
      <c r="G150" s="245"/>
      <c r="H150" s="249">
        <v>38.399999999999999</v>
      </c>
      <c r="I150" s="250"/>
      <c r="J150" s="245"/>
      <c r="K150" s="245"/>
      <c r="L150" s="251"/>
      <c r="M150" s="252"/>
      <c r="N150" s="253"/>
      <c r="O150" s="253"/>
      <c r="P150" s="253"/>
      <c r="Q150" s="253"/>
      <c r="R150" s="253"/>
      <c r="S150" s="253"/>
      <c r="T150" s="25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5" t="s">
        <v>142</v>
      </c>
      <c r="AU150" s="255" t="s">
        <v>81</v>
      </c>
      <c r="AV150" s="13" t="s">
        <v>81</v>
      </c>
      <c r="AW150" s="13" t="s">
        <v>30</v>
      </c>
      <c r="AX150" s="13" t="s">
        <v>79</v>
      </c>
      <c r="AY150" s="255" t="s">
        <v>133</v>
      </c>
    </row>
    <row r="151" s="2" customFormat="1" ht="55.5" customHeight="1">
      <c r="A151" s="37"/>
      <c r="B151" s="38"/>
      <c r="C151" s="231" t="s">
        <v>149</v>
      </c>
      <c r="D151" s="231" t="s">
        <v>135</v>
      </c>
      <c r="E151" s="232" t="s">
        <v>150</v>
      </c>
      <c r="F151" s="233" t="s">
        <v>151</v>
      </c>
      <c r="G151" s="234" t="s">
        <v>146</v>
      </c>
      <c r="H151" s="235">
        <v>38.399999999999999</v>
      </c>
      <c r="I151" s="236"/>
      <c r="J151" s="237">
        <f>ROUND(I151*H151,2)</f>
        <v>0</v>
      </c>
      <c r="K151" s="233" t="s">
        <v>139</v>
      </c>
      <c r="L151" s="43"/>
      <c r="M151" s="238" t="s">
        <v>1</v>
      </c>
      <c r="N151" s="239" t="s">
        <v>40</v>
      </c>
      <c r="O151" s="91"/>
      <c r="P151" s="240">
        <f>O151*H151</f>
        <v>0</v>
      </c>
      <c r="Q151" s="240">
        <v>0</v>
      </c>
      <c r="R151" s="240">
        <f>Q151*H151</f>
        <v>0</v>
      </c>
      <c r="S151" s="240">
        <v>0</v>
      </c>
      <c r="T151" s="24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2" t="s">
        <v>140</v>
      </c>
      <c r="AT151" s="242" t="s">
        <v>135</v>
      </c>
      <c r="AU151" s="242" t="s">
        <v>81</v>
      </c>
      <c r="AY151" s="16" t="s">
        <v>133</v>
      </c>
      <c r="BE151" s="243">
        <f>IF(N151="základní",J151,0)</f>
        <v>0</v>
      </c>
      <c r="BF151" s="243">
        <f>IF(N151="snížená",J151,0)</f>
        <v>0</v>
      </c>
      <c r="BG151" s="243">
        <f>IF(N151="zákl. přenesená",J151,0)</f>
        <v>0</v>
      </c>
      <c r="BH151" s="243">
        <f>IF(N151="sníž. přenesená",J151,0)</f>
        <v>0</v>
      </c>
      <c r="BI151" s="243">
        <f>IF(N151="nulová",J151,0)</f>
        <v>0</v>
      </c>
      <c r="BJ151" s="16" t="s">
        <v>140</v>
      </c>
      <c r="BK151" s="243">
        <f>ROUND(I151*H151,2)</f>
        <v>0</v>
      </c>
      <c r="BL151" s="16" t="s">
        <v>140</v>
      </c>
      <c r="BM151" s="242" t="s">
        <v>152</v>
      </c>
    </row>
    <row r="152" s="13" customFormat="1">
      <c r="A152" s="13"/>
      <c r="B152" s="244"/>
      <c r="C152" s="245"/>
      <c r="D152" s="246" t="s">
        <v>142</v>
      </c>
      <c r="E152" s="247" t="s">
        <v>1</v>
      </c>
      <c r="F152" s="248" t="s">
        <v>153</v>
      </c>
      <c r="G152" s="245"/>
      <c r="H152" s="249">
        <v>38.399999999999999</v>
      </c>
      <c r="I152" s="250"/>
      <c r="J152" s="245"/>
      <c r="K152" s="245"/>
      <c r="L152" s="251"/>
      <c r="M152" s="252"/>
      <c r="N152" s="253"/>
      <c r="O152" s="253"/>
      <c r="P152" s="253"/>
      <c r="Q152" s="253"/>
      <c r="R152" s="253"/>
      <c r="S152" s="253"/>
      <c r="T152" s="25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5" t="s">
        <v>142</v>
      </c>
      <c r="AU152" s="255" t="s">
        <v>81</v>
      </c>
      <c r="AV152" s="13" t="s">
        <v>81</v>
      </c>
      <c r="AW152" s="13" t="s">
        <v>30</v>
      </c>
      <c r="AX152" s="13" t="s">
        <v>79</v>
      </c>
      <c r="AY152" s="255" t="s">
        <v>133</v>
      </c>
    </row>
    <row r="153" s="2" customFormat="1" ht="55.5" customHeight="1">
      <c r="A153" s="37"/>
      <c r="B153" s="38"/>
      <c r="C153" s="231" t="s">
        <v>140</v>
      </c>
      <c r="D153" s="231" t="s">
        <v>135</v>
      </c>
      <c r="E153" s="232" t="s">
        <v>154</v>
      </c>
      <c r="F153" s="233" t="s">
        <v>155</v>
      </c>
      <c r="G153" s="234" t="s">
        <v>146</v>
      </c>
      <c r="H153" s="235">
        <v>38.399999999999999</v>
      </c>
      <c r="I153" s="236"/>
      <c r="J153" s="237">
        <f>ROUND(I153*H153,2)</f>
        <v>0</v>
      </c>
      <c r="K153" s="233" t="s">
        <v>139</v>
      </c>
      <c r="L153" s="43"/>
      <c r="M153" s="238" t="s">
        <v>1</v>
      </c>
      <c r="N153" s="239" t="s">
        <v>40</v>
      </c>
      <c r="O153" s="91"/>
      <c r="P153" s="240">
        <f>O153*H153</f>
        <v>0</v>
      </c>
      <c r="Q153" s="240">
        <v>0</v>
      </c>
      <c r="R153" s="240">
        <f>Q153*H153</f>
        <v>0</v>
      </c>
      <c r="S153" s="240">
        <v>0</v>
      </c>
      <c r="T153" s="24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2" t="s">
        <v>140</v>
      </c>
      <c r="AT153" s="242" t="s">
        <v>135</v>
      </c>
      <c r="AU153" s="242" t="s">
        <v>81</v>
      </c>
      <c r="AY153" s="16" t="s">
        <v>133</v>
      </c>
      <c r="BE153" s="243">
        <f>IF(N153="základní",J153,0)</f>
        <v>0</v>
      </c>
      <c r="BF153" s="243">
        <f>IF(N153="snížená",J153,0)</f>
        <v>0</v>
      </c>
      <c r="BG153" s="243">
        <f>IF(N153="zákl. přenesená",J153,0)</f>
        <v>0</v>
      </c>
      <c r="BH153" s="243">
        <f>IF(N153="sníž. přenesená",J153,0)</f>
        <v>0</v>
      </c>
      <c r="BI153" s="243">
        <f>IF(N153="nulová",J153,0)</f>
        <v>0</v>
      </c>
      <c r="BJ153" s="16" t="s">
        <v>140</v>
      </c>
      <c r="BK153" s="243">
        <f>ROUND(I153*H153,2)</f>
        <v>0</v>
      </c>
      <c r="BL153" s="16" t="s">
        <v>140</v>
      </c>
      <c r="BM153" s="242" t="s">
        <v>156</v>
      </c>
    </row>
    <row r="154" s="13" customFormat="1">
      <c r="A154" s="13"/>
      <c r="B154" s="244"/>
      <c r="C154" s="245"/>
      <c r="D154" s="246" t="s">
        <v>142</v>
      </c>
      <c r="E154" s="247" t="s">
        <v>1</v>
      </c>
      <c r="F154" s="248" t="s">
        <v>153</v>
      </c>
      <c r="G154" s="245"/>
      <c r="H154" s="249">
        <v>38.399999999999999</v>
      </c>
      <c r="I154" s="250"/>
      <c r="J154" s="245"/>
      <c r="K154" s="245"/>
      <c r="L154" s="251"/>
      <c r="M154" s="252"/>
      <c r="N154" s="253"/>
      <c r="O154" s="253"/>
      <c r="P154" s="253"/>
      <c r="Q154" s="253"/>
      <c r="R154" s="253"/>
      <c r="S154" s="253"/>
      <c r="T154" s="25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5" t="s">
        <v>142</v>
      </c>
      <c r="AU154" s="255" t="s">
        <v>81</v>
      </c>
      <c r="AV154" s="13" t="s">
        <v>81</v>
      </c>
      <c r="AW154" s="13" t="s">
        <v>30</v>
      </c>
      <c r="AX154" s="13" t="s">
        <v>79</v>
      </c>
      <c r="AY154" s="255" t="s">
        <v>133</v>
      </c>
    </row>
    <row r="155" s="2" customFormat="1" ht="55.5" customHeight="1">
      <c r="A155" s="37"/>
      <c r="B155" s="38"/>
      <c r="C155" s="231" t="s">
        <v>157</v>
      </c>
      <c r="D155" s="231" t="s">
        <v>135</v>
      </c>
      <c r="E155" s="232" t="s">
        <v>158</v>
      </c>
      <c r="F155" s="233" t="s">
        <v>159</v>
      </c>
      <c r="G155" s="234" t="s">
        <v>146</v>
      </c>
      <c r="H155" s="235">
        <v>691.20000000000005</v>
      </c>
      <c r="I155" s="236"/>
      <c r="J155" s="237">
        <f>ROUND(I155*H155,2)</f>
        <v>0</v>
      </c>
      <c r="K155" s="233" t="s">
        <v>139</v>
      </c>
      <c r="L155" s="43"/>
      <c r="M155" s="238" t="s">
        <v>1</v>
      </c>
      <c r="N155" s="239" t="s">
        <v>40</v>
      </c>
      <c r="O155" s="91"/>
      <c r="P155" s="240">
        <f>O155*H155</f>
        <v>0</v>
      </c>
      <c r="Q155" s="240">
        <v>0</v>
      </c>
      <c r="R155" s="240">
        <f>Q155*H155</f>
        <v>0</v>
      </c>
      <c r="S155" s="240">
        <v>0</v>
      </c>
      <c r="T155" s="24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2" t="s">
        <v>140</v>
      </c>
      <c r="AT155" s="242" t="s">
        <v>135</v>
      </c>
      <c r="AU155" s="242" t="s">
        <v>81</v>
      </c>
      <c r="AY155" s="16" t="s">
        <v>133</v>
      </c>
      <c r="BE155" s="243">
        <f>IF(N155="základní",J155,0)</f>
        <v>0</v>
      </c>
      <c r="BF155" s="243">
        <f>IF(N155="snížená",J155,0)</f>
        <v>0</v>
      </c>
      <c r="BG155" s="243">
        <f>IF(N155="zákl. přenesená",J155,0)</f>
        <v>0</v>
      </c>
      <c r="BH155" s="243">
        <f>IF(N155="sníž. přenesená",J155,0)</f>
        <v>0</v>
      </c>
      <c r="BI155" s="243">
        <f>IF(N155="nulová",J155,0)</f>
        <v>0</v>
      </c>
      <c r="BJ155" s="16" t="s">
        <v>140</v>
      </c>
      <c r="BK155" s="243">
        <f>ROUND(I155*H155,2)</f>
        <v>0</v>
      </c>
      <c r="BL155" s="16" t="s">
        <v>140</v>
      </c>
      <c r="BM155" s="242" t="s">
        <v>160</v>
      </c>
    </row>
    <row r="156" s="13" customFormat="1">
      <c r="A156" s="13"/>
      <c r="B156" s="244"/>
      <c r="C156" s="245"/>
      <c r="D156" s="246" t="s">
        <v>142</v>
      </c>
      <c r="E156" s="247" t="s">
        <v>1</v>
      </c>
      <c r="F156" s="248" t="s">
        <v>161</v>
      </c>
      <c r="G156" s="245"/>
      <c r="H156" s="249">
        <v>691.20000000000005</v>
      </c>
      <c r="I156" s="250"/>
      <c r="J156" s="245"/>
      <c r="K156" s="245"/>
      <c r="L156" s="251"/>
      <c r="M156" s="252"/>
      <c r="N156" s="253"/>
      <c r="O156" s="253"/>
      <c r="P156" s="253"/>
      <c r="Q156" s="253"/>
      <c r="R156" s="253"/>
      <c r="S156" s="253"/>
      <c r="T156" s="25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5" t="s">
        <v>142</v>
      </c>
      <c r="AU156" s="255" t="s">
        <v>81</v>
      </c>
      <c r="AV156" s="13" t="s">
        <v>81</v>
      </c>
      <c r="AW156" s="13" t="s">
        <v>30</v>
      </c>
      <c r="AX156" s="13" t="s">
        <v>79</v>
      </c>
      <c r="AY156" s="255" t="s">
        <v>133</v>
      </c>
    </row>
    <row r="157" s="2" customFormat="1" ht="21.75" customHeight="1">
      <c r="A157" s="37"/>
      <c r="B157" s="38"/>
      <c r="C157" s="231" t="s">
        <v>162</v>
      </c>
      <c r="D157" s="231" t="s">
        <v>135</v>
      </c>
      <c r="E157" s="232" t="s">
        <v>163</v>
      </c>
      <c r="F157" s="233" t="s">
        <v>164</v>
      </c>
      <c r="G157" s="234" t="s">
        <v>138</v>
      </c>
      <c r="H157" s="235">
        <v>6</v>
      </c>
      <c r="I157" s="236"/>
      <c r="J157" s="237">
        <f>ROUND(I157*H157,2)</f>
        <v>0</v>
      </c>
      <c r="K157" s="233" t="s">
        <v>139</v>
      </c>
      <c r="L157" s="43"/>
      <c r="M157" s="238" t="s">
        <v>1</v>
      </c>
      <c r="N157" s="239" t="s">
        <v>40</v>
      </c>
      <c r="O157" s="91"/>
      <c r="P157" s="240">
        <f>O157*H157</f>
        <v>0</v>
      </c>
      <c r="Q157" s="240">
        <v>0</v>
      </c>
      <c r="R157" s="240">
        <f>Q157*H157</f>
        <v>0</v>
      </c>
      <c r="S157" s="240">
        <v>0</v>
      </c>
      <c r="T157" s="24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2" t="s">
        <v>140</v>
      </c>
      <c r="AT157" s="242" t="s">
        <v>135</v>
      </c>
      <c r="AU157" s="242" t="s">
        <v>81</v>
      </c>
      <c r="AY157" s="16" t="s">
        <v>133</v>
      </c>
      <c r="BE157" s="243">
        <f>IF(N157="základní",J157,0)</f>
        <v>0</v>
      </c>
      <c r="BF157" s="243">
        <f>IF(N157="snížená",J157,0)</f>
        <v>0</v>
      </c>
      <c r="BG157" s="243">
        <f>IF(N157="zákl. přenesená",J157,0)</f>
        <v>0</v>
      </c>
      <c r="BH157" s="243">
        <f>IF(N157="sníž. přenesená",J157,0)</f>
        <v>0</v>
      </c>
      <c r="BI157" s="243">
        <f>IF(N157="nulová",J157,0)</f>
        <v>0</v>
      </c>
      <c r="BJ157" s="16" t="s">
        <v>140</v>
      </c>
      <c r="BK157" s="243">
        <f>ROUND(I157*H157,2)</f>
        <v>0</v>
      </c>
      <c r="BL157" s="16" t="s">
        <v>140</v>
      </c>
      <c r="BM157" s="242" t="s">
        <v>165</v>
      </c>
    </row>
    <row r="158" s="13" customFormat="1">
      <c r="A158" s="13"/>
      <c r="B158" s="244"/>
      <c r="C158" s="245"/>
      <c r="D158" s="246" t="s">
        <v>142</v>
      </c>
      <c r="E158" s="247" t="s">
        <v>1</v>
      </c>
      <c r="F158" s="248" t="s">
        <v>166</v>
      </c>
      <c r="G158" s="245"/>
      <c r="H158" s="249">
        <v>6</v>
      </c>
      <c r="I158" s="250"/>
      <c r="J158" s="245"/>
      <c r="K158" s="245"/>
      <c r="L158" s="251"/>
      <c r="M158" s="252"/>
      <c r="N158" s="253"/>
      <c r="O158" s="253"/>
      <c r="P158" s="253"/>
      <c r="Q158" s="253"/>
      <c r="R158" s="253"/>
      <c r="S158" s="253"/>
      <c r="T158" s="25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5" t="s">
        <v>142</v>
      </c>
      <c r="AU158" s="255" t="s">
        <v>81</v>
      </c>
      <c r="AV158" s="13" t="s">
        <v>81</v>
      </c>
      <c r="AW158" s="13" t="s">
        <v>30</v>
      </c>
      <c r="AX158" s="13" t="s">
        <v>79</v>
      </c>
      <c r="AY158" s="255" t="s">
        <v>133</v>
      </c>
    </row>
    <row r="159" s="2" customFormat="1" ht="33" customHeight="1">
      <c r="A159" s="37"/>
      <c r="B159" s="38"/>
      <c r="C159" s="231" t="s">
        <v>167</v>
      </c>
      <c r="D159" s="231" t="s">
        <v>135</v>
      </c>
      <c r="E159" s="232" t="s">
        <v>168</v>
      </c>
      <c r="F159" s="233" t="s">
        <v>169</v>
      </c>
      <c r="G159" s="234" t="s">
        <v>146</v>
      </c>
      <c r="H159" s="235">
        <v>38.399999999999999</v>
      </c>
      <c r="I159" s="236"/>
      <c r="J159" s="237">
        <f>ROUND(I159*H159,2)</f>
        <v>0</v>
      </c>
      <c r="K159" s="233" t="s">
        <v>139</v>
      </c>
      <c r="L159" s="43"/>
      <c r="M159" s="238" t="s">
        <v>1</v>
      </c>
      <c r="N159" s="239" t="s">
        <v>40</v>
      </c>
      <c r="O159" s="91"/>
      <c r="P159" s="240">
        <f>O159*H159</f>
        <v>0</v>
      </c>
      <c r="Q159" s="240">
        <v>0</v>
      </c>
      <c r="R159" s="240">
        <f>Q159*H159</f>
        <v>0</v>
      </c>
      <c r="S159" s="240">
        <v>0</v>
      </c>
      <c r="T159" s="24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2" t="s">
        <v>140</v>
      </c>
      <c r="AT159" s="242" t="s">
        <v>135</v>
      </c>
      <c r="AU159" s="242" t="s">
        <v>81</v>
      </c>
      <c r="AY159" s="16" t="s">
        <v>133</v>
      </c>
      <c r="BE159" s="243">
        <f>IF(N159="základní",J159,0)</f>
        <v>0</v>
      </c>
      <c r="BF159" s="243">
        <f>IF(N159="snížená",J159,0)</f>
        <v>0</v>
      </c>
      <c r="BG159" s="243">
        <f>IF(N159="zákl. přenesená",J159,0)</f>
        <v>0</v>
      </c>
      <c r="BH159" s="243">
        <f>IF(N159="sníž. přenesená",J159,0)</f>
        <v>0</v>
      </c>
      <c r="BI159" s="243">
        <f>IF(N159="nulová",J159,0)</f>
        <v>0</v>
      </c>
      <c r="BJ159" s="16" t="s">
        <v>140</v>
      </c>
      <c r="BK159" s="243">
        <f>ROUND(I159*H159,2)</f>
        <v>0</v>
      </c>
      <c r="BL159" s="16" t="s">
        <v>140</v>
      </c>
      <c r="BM159" s="242" t="s">
        <v>170</v>
      </c>
    </row>
    <row r="160" s="13" customFormat="1">
      <c r="A160" s="13"/>
      <c r="B160" s="244"/>
      <c r="C160" s="245"/>
      <c r="D160" s="246" t="s">
        <v>142</v>
      </c>
      <c r="E160" s="247" t="s">
        <v>1</v>
      </c>
      <c r="F160" s="248" t="s">
        <v>153</v>
      </c>
      <c r="G160" s="245"/>
      <c r="H160" s="249">
        <v>38.399999999999999</v>
      </c>
      <c r="I160" s="250"/>
      <c r="J160" s="245"/>
      <c r="K160" s="245"/>
      <c r="L160" s="251"/>
      <c r="M160" s="252"/>
      <c r="N160" s="253"/>
      <c r="O160" s="253"/>
      <c r="P160" s="253"/>
      <c r="Q160" s="253"/>
      <c r="R160" s="253"/>
      <c r="S160" s="253"/>
      <c r="T160" s="25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5" t="s">
        <v>142</v>
      </c>
      <c r="AU160" s="255" t="s">
        <v>81</v>
      </c>
      <c r="AV160" s="13" t="s">
        <v>81</v>
      </c>
      <c r="AW160" s="13" t="s">
        <v>30</v>
      </c>
      <c r="AX160" s="13" t="s">
        <v>79</v>
      </c>
      <c r="AY160" s="255" t="s">
        <v>133</v>
      </c>
    </row>
    <row r="161" s="2" customFormat="1" ht="21.75" customHeight="1">
      <c r="A161" s="37"/>
      <c r="B161" s="38"/>
      <c r="C161" s="231" t="s">
        <v>171</v>
      </c>
      <c r="D161" s="231" t="s">
        <v>135</v>
      </c>
      <c r="E161" s="232" t="s">
        <v>172</v>
      </c>
      <c r="F161" s="233" t="s">
        <v>173</v>
      </c>
      <c r="G161" s="234" t="s">
        <v>138</v>
      </c>
      <c r="H161" s="235">
        <v>96</v>
      </c>
      <c r="I161" s="236"/>
      <c r="J161" s="237">
        <f>ROUND(I161*H161,2)</f>
        <v>0</v>
      </c>
      <c r="K161" s="233" t="s">
        <v>139</v>
      </c>
      <c r="L161" s="43"/>
      <c r="M161" s="238" t="s">
        <v>1</v>
      </c>
      <c r="N161" s="239" t="s">
        <v>40</v>
      </c>
      <c r="O161" s="91"/>
      <c r="P161" s="240">
        <f>O161*H161</f>
        <v>0</v>
      </c>
      <c r="Q161" s="240">
        <v>0</v>
      </c>
      <c r="R161" s="240">
        <f>Q161*H161</f>
        <v>0</v>
      </c>
      <c r="S161" s="240">
        <v>0</v>
      </c>
      <c r="T161" s="24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2" t="s">
        <v>140</v>
      </c>
      <c r="AT161" s="242" t="s">
        <v>135</v>
      </c>
      <c r="AU161" s="242" t="s">
        <v>81</v>
      </c>
      <c r="AY161" s="16" t="s">
        <v>133</v>
      </c>
      <c r="BE161" s="243">
        <f>IF(N161="základní",J161,0)</f>
        <v>0</v>
      </c>
      <c r="BF161" s="243">
        <f>IF(N161="snížená",J161,0)</f>
        <v>0</v>
      </c>
      <c r="BG161" s="243">
        <f>IF(N161="zákl. přenesená",J161,0)</f>
        <v>0</v>
      </c>
      <c r="BH161" s="243">
        <f>IF(N161="sníž. přenesená",J161,0)</f>
        <v>0</v>
      </c>
      <c r="BI161" s="243">
        <f>IF(N161="nulová",J161,0)</f>
        <v>0</v>
      </c>
      <c r="BJ161" s="16" t="s">
        <v>140</v>
      </c>
      <c r="BK161" s="243">
        <f>ROUND(I161*H161,2)</f>
        <v>0</v>
      </c>
      <c r="BL161" s="16" t="s">
        <v>140</v>
      </c>
      <c r="BM161" s="242" t="s">
        <v>174</v>
      </c>
    </row>
    <row r="162" s="13" customFormat="1">
      <c r="A162" s="13"/>
      <c r="B162" s="244"/>
      <c r="C162" s="245"/>
      <c r="D162" s="246" t="s">
        <v>142</v>
      </c>
      <c r="E162" s="247" t="s">
        <v>1</v>
      </c>
      <c r="F162" s="248" t="s">
        <v>175</v>
      </c>
      <c r="G162" s="245"/>
      <c r="H162" s="249">
        <v>96</v>
      </c>
      <c r="I162" s="250"/>
      <c r="J162" s="245"/>
      <c r="K162" s="245"/>
      <c r="L162" s="251"/>
      <c r="M162" s="252"/>
      <c r="N162" s="253"/>
      <c r="O162" s="253"/>
      <c r="P162" s="253"/>
      <c r="Q162" s="253"/>
      <c r="R162" s="253"/>
      <c r="S162" s="253"/>
      <c r="T162" s="25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5" t="s">
        <v>142</v>
      </c>
      <c r="AU162" s="255" t="s">
        <v>81</v>
      </c>
      <c r="AV162" s="13" t="s">
        <v>81</v>
      </c>
      <c r="AW162" s="13" t="s">
        <v>30</v>
      </c>
      <c r="AX162" s="13" t="s">
        <v>79</v>
      </c>
      <c r="AY162" s="255" t="s">
        <v>133</v>
      </c>
    </row>
    <row r="163" s="12" customFormat="1" ht="22.8" customHeight="1">
      <c r="A163" s="12"/>
      <c r="B163" s="215"/>
      <c r="C163" s="216"/>
      <c r="D163" s="217" t="s">
        <v>72</v>
      </c>
      <c r="E163" s="229" t="s">
        <v>149</v>
      </c>
      <c r="F163" s="229" t="s">
        <v>176</v>
      </c>
      <c r="G163" s="216"/>
      <c r="H163" s="216"/>
      <c r="I163" s="219"/>
      <c r="J163" s="230">
        <f>BK163</f>
        <v>0</v>
      </c>
      <c r="K163" s="216"/>
      <c r="L163" s="221"/>
      <c r="M163" s="222"/>
      <c r="N163" s="223"/>
      <c r="O163" s="223"/>
      <c r="P163" s="224">
        <f>SUM(P164:P171)</f>
        <v>0</v>
      </c>
      <c r="Q163" s="223"/>
      <c r="R163" s="224">
        <f>SUM(R164:R171)</f>
        <v>5.0654636000000002</v>
      </c>
      <c r="S163" s="223"/>
      <c r="T163" s="225">
        <f>SUM(T164:T171)</f>
        <v>0.00012000000000000002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6" t="s">
        <v>79</v>
      </c>
      <c r="AT163" s="227" t="s">
        <v>72</v>
      </c>
      <c r="AU163" s="227" t="s">
        <v>79</v>
      </c>
      <c r="AY163" s="226" t="s">
        <v>133</v>
      </c>
      <c r="BK163" s="228">
        <f>SUM(BK164:BK171)</f>
        <v>0</v>
      </c>
    </row>
    <row r="164" s="2" customFormat="1" ht="33" customHeight="1">
      <c r="A164" s="37"/>
      <c r="B164" s="38"/>
      <c r="C164" s="231" t="s">
        <v>177</v>
      </c>
      <c r="D164" s="231" t="s">
        <v>135</v>
      </c>
      <c r="E164" s="232" t="s">
        <v>178</v>
      </c>
      <c r="F164" s="233" t="s">
        <v>179</v>
      </c>
      <c r="G164" s="234" t="s">
        <v>146</v>
      </c>
      <c r="H164" s="235">
        <v>0.47999999999999998</v>
      </c>
      <c r="I164" s="236"/>
      <c r="J164" s="237">
        <f>ROUND(I164*H164,2)</f>
        <v>0</v>
      </c>
      <c r="K164" s="233" t="s">
        <v>139</v>
      </c>
      <c r="L164" s="43"/>
      <c r="M164" s="238" t="s">
        <v>1</v>
      </c>
      <c r="N164" s="239" t="s">
        <v>40</v>
      </c>
      <c r="O164" s="91"/>
      <c r="P164" s="240">
        <f>O164*H164</f>
        <v>0</v>
      </c>
      <c r="Q164" s="240">
        <v>1.8775</v>
      </c>
      <c r="R164" s="240">
        <f>Q164*H164</f>
        <v>0.90119999999999989</v>
      </c>
      <c r="S164" s="240">
        <v>0</v>
      </c>
      <c r="T164" s="24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2" t="s">
        <v>140</v>
      </c>
      <c r="AT164" s="242" t="s">
        <v>135</v>
      </c>
      <c r="AU164" s="242" t="s">
        <v>81</v>
      </c>
      <c r="AY164" s="16" t="s">
        <v>133</v>
      </c>
      <c r="BE164" s="243">
        <f>IF(N164="základní",J164,0)</f>
        <v>0</v>
      </c>
      <c r="BF164" s="243">
        <f>IF(N164="snížená",J164,0)</f>
        <v>0</v>
      </c>
      <c r="BG164" s="243">
        <f>IF(N164="zákl. přenesená",J164,0)</f>
        <v>0</v>
      </c>
      <c r="BH164" s="243">
        <f>IF(N164="sníž. přenesená",J164,0)</f>
        <v>0</v>
      </c>
      <c r="BI164" s="243">
        <f>IF(N164="nulová",J164,0)</f>
        <v>0</v>
      </c>
      <c r="BJ164" s="16" t="s">
        <v>140</v>
      </c>
      <c r="BK164" s="243">
        <f>ROUND(I164*H164,2)</f>
        <v>0</v>
      </c>
      <c r="BL164" s="16" t="s">
        <v>140</v>
      </c>
      <c r="BM164" s="242" t="s">
        <v>180</v>
      </c>
    </row>
    <row r="165" s="13" customFormat="1">
      <c r="A165" s="13"/>
      <c r="B165" s="244"/>
      <c r="C165" s="245"/>
      <c r="D165" s="246" t="s">
        <v>142</v>
      </c>
      <c r="E165" s="247" t="s">
        <v>1</v>
      </c>
      <c r="F165" s="248" t="s">
        <v>181</v>
      </c>
      <c r="G165" s="245"/>
      <c r="H165" s="249">
        <v>0.47999999999999998</v>
      </c>
      <c r="I165" s="250"/>
      <c r="J165" s="245"/>
      <c r="K165" s="245"/>
      <c r="L165" s="251"/>
      <c r="M165" s="252"/>
      <c r="N165" s="253"/>
      <c r="O165" s="253"/>
      <c r="P165" s="253"/>
      <c r="Q165" s="253"/>
      <c r="R165" s="253"/>
      <c r="S165" s="253"/>
      <c r="T165" s="25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5" t="s">
        <v>142</v>
      </c>
      <c r="AU165" s="255" t="s">
        <v>81</v>
      </c>
      <c r="AV165" s="13" t="s">
        <v>81</v>
      </c>
      <c r="AW165" s="13" t="s">
        <v>30</v>
      </c>
      <c r="AX165" s="13" t="s">
        <v>79</v>
      </c>
      <c r="AY165" s="255" t="s">
        <v>133</v>
      </c>
    </row>
    <row r="166" s="2" customFormat="1" ht="33" customHeight="1">
      <c r="A166" s="37"/>
      <c r="B166" s="38"/>
      <c r="C166" s="231" t="s">
        <v>182</v>
      </c>
      <c r="D166" s="231" t="s">
        <v>135</v>
      </c>
      <c r="E166" s="232" t="s">
        <v>183</v>
      </c>
      <c r="F166" s="233" t="s">
        <v>184</v>
      </c>
      <c r="G166" s="234" t="s">
        <v>146</v>
      </c>
      <c r="H166" s="235">
        <v>2.262</v>
      </c>
      <c r="I166" s="236"/>
      <c r="J166" s="237">
        <f>ROUND(I166*H166,2)</f>
        <v>0</v>
      </c>
      <c r="K166" s="233" t="s">
        <v>139</v>
      </c>
      <c r="L166" s="43"/>
      <c r="M166" s="238" t="s">
        <v>1</v>
      </c>
      <c r="N166" s="239" t="s">
        <v>40</v>
      </c>
      <c r="O166" s="91"/>
      <c r="P166" s="240">
        <f>O166*H166</f>
        <v>0</v>
      </c>
      <c r="Q166" s="240">
        <v>1.6873</v>
      </c>
      <c r="R166" s="240">
        <f>Q166*H166</f>
        <v>3.8166726</v>
      </c>
      <c r="S166" s="240">
        <v>0</v>
      </c>
      <c r="T166" s="24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2" t="s">
        <v>140</v>
      </c>
      <c r="AT166" s="242" t="s">
        <v>135</v>
      </c>
      <c r="AU166" s="242" t="s">
        <v>81</v>
      </c>
      <c r="AY166" s="16" t="s">
        <v>133</v>
      </c>
      <c r="BE166" s="243">
        <f>IF(N166="základní",J166,0)</f>
        <v>0</v>
      </c>
      <c r="BF166" s="243">
        <f>IF(N166="snížená",J166,0)</f>
        <v>0</v>
      </c>
      <c r="BG166" s="243">
        <f>IF(N166="zákl. přenesená",J166,0)</f>
        <v>0</v>
      </c>
      <c r="BH166" s="243">
        <f>IF(N166="sníž. přenesená",J166,0)</f>
        <v>0</v>
      </c>
      <c r="BI166" s="243">
        <f>IF(N166="nulová",J166,0)</f>
        <v>0</v>
      </c>
      <c r="BJ166" s="16" t="s">
        <v>140</v>
      </c>
      <c r="BK166" s="243">
        <f>ROUND(I166*H166,2)</f>
        <v>0</v>
      </c>
      <c r="BL166" s="16" t="s">
        <v>140</v>
      </c>
      <c r="BM166" s="242" t="s">
        <v>185</v>
      </c>
    </row>
    <row r="167" s="13" customFormat="1">
      <c r="A167" s="13"/>
      <c r="B167" s="244"/>
      <c r="C167" s="245"/>
      <c r="D167" s="246" t="s">
        <v>142</v>
      </c>
      <c r="E167" s="247" t="s">
        <v>1</v>
      </c>
      <c r="F167" s="248" t="s">
        <v>186</v>
      </c>
      <c r="G167" s="245"/>
      <c r="H167" s="249">
        <v>2.262</v>
      </c>
      <c r="I167" s="250"/>
      <c r="J167" s="245"/>
      <c r="K167" s="245"/>
      <c r="L167" s="251"/>
      <c r="M167" s="252"/>
      <c r="N167" s="253"/>
      <c r="O167" s="253"/>
      <c r="P167" s="253"/>
      <c r="Q167" s="253"/>
      <c r="R167" s="253"/>
      <c r="S167" s="253"/>
      <c r="T167" s="25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5" t="s">
        <v>142</v>
      </c>
      <c r="AU167" s="255" t="s">
        <v>81</v>
      </c>
      <c r="AV167" s="13" t="s">
        <v>81</v>
      </c>
      <c r="AW167" s="13" t="s">
        <v>30</v>
      </c>
      <c r="AX167" s="13" t="s">
        <v>79</v>
      </c>
      <c r="AY167" s="255" t="s">
        <v>133</v>
      </c>
    </row>
    <row r="168" s="2" customFormat="1" ht="44.25" customHeight="1">
      <c r="A168" s="37"/>
      <c r="B168" s="38"/>
      <c r="C168" s="231" t="s">
        <v>187</v>
      </c>
      <c r="D168" s="231" t="s">
        <v>135</v>
      </c>
      <c r="E168" s="232" t="s">
        <v>188</v>
      </c>
      <c r="F168" s="233" t="s">
        <v>189</v>
      </c>
      <c r="G168" s="234" t="s">
        <v>138</v>
      </c>
      <c r="H168" s="235">
        <v>1.1000000000000001</v>
      </c>
      <c r="I168" s="236"/>
      <c r="J168" s="237">
        <f>ROUND(I168*H168,2)</f>
        <v>0</v>
      </c>
      <c r="K168" s="233" t="s">
        <v>139</v>
      </c>
      <c r="L168" s="43"/>
      <c r="M168" s="238" t="s">
        <v>1</v>
      </c>
      <c r="N168" s="239" t="s">
        <v>40</v>
      </c>
      <c r="O168" s="91"/>
      <c r="P168" s="240">
        <f>O168*H168</f>
        <v>0</v>
      </c>
      <c r="Q168" s="240">
        <v>0.30301</v>
      </c>
      <c r="R168" s="240">
        <f>Q168*H168</f>
        <v>0.33331100000000002</v>
      </c>
      <c r="S168" s="240">
        <v>0</v>
      </c>
      <c r="T168" s="24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2" t="s">
        <v>140</v>
      </c>
      <c r="AT168" s="242" t="s">
        <v>135</v>
      </c>
      <c r="AU168" s="242" t="s">
        <v>81</v>
      </c>
      <c r="AY168" s="16" t="s">
        <v>133</v>
      </c>
      <c r="BE168" s="243">
        <f>IF(N168="základní",J168,0)</f>
        <v>0</v>
      </c>
      <c r="BF168" s="243">
        <f>IF(N168="snížená",J168,0)</f>
        <v>0</v>
      </c>
      <c r="BG168" s="243">
        <f>IF(N168="zákl. přenesená",J168,0)</f>
        <v>0</v>
      </c>
      <c r="BH168" s="243">
        <f>IF(N168="sníž. přenesená",J168,0)</f>
        <v>0</v>
      </c>
      <c r="BI168" s="243">
        <f>IF(N168="nulová",J168,0)</f>
        <v>0</v>
      </c>
      <c r="BJ168" s="16" t="s">
        <v>140</v>
      </c>
      <c r="BK168" s="243">
        <f>ROUND(I168*H168,2)</f>
        <v>0</v>
      </c>
      <c r="BL168" s="16" t="s">
        <v>140</v>
      </c>
      <c r="BM168" s="242" t="s">
        <v>190</v>
      </c>
    </row>
    <row r="169" s="13" customFormat="1">
      <c r="A169" s="13"/>
      <c r="B169" s="244"/>
      <c r="C169" s="245"/>
      <c r="D169" s="246" t="s">
        <v>142</v>
      </c>
      <c r="E169" s="247" t="s">
        <v>1</v>
      </c>
      <c r="F169" s="248" t="s">
        <v>191</v>
      </c>
      <c r="G169" s="245"/>
      <c r="H169" s="249">
        <v>1.1000000000000001</v>
      </c>
      <c r="I169" s="250"/>
      <c r="J169" s="245"/>
      <c r="K169" s="245"/>
      <c r="L169" s="251"/>
      <c r="M169" s="252"/>
      <c r="N169" s="253"/>
      <c r="O169" s="253"/>
      <c r="P169" s="253"/>
      <c r="Q169" s="253"/>
      <c r="R169" s="253"/>
      <c r="S169" s="253"/>
      <c r="T169" s="25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5" t="s">
        <v>142</v>
      </c>
      <c r="AU169" s="255" t="s">
        <v>81</v>
      </c>
      <c r="AV169" s="13" t="s">
        <v>81</v>
      </c>
      <c r="AW169" s="13" t="s">
        <v>30</v>
      </c>
      <c r="AX169" s="13" t="s">
        <v>79</v>
      </c>
      <c r="AY169" s="255" t="s">
        <v>133</v>
      </c>
    </row>
    <row r="170" s="2" customFormat="1" ht="33" customHeight="1">
      <c r="A170" s="37"/>
      <c r="B170" s="38"/>
      <c r="C170" s="231" t="s">
        <v>192</v>
      </c>
      <c r="D170" s="231" t="s">
        <v>135</v>
      </c>
      <c r="E170" s="232" t="s">
        <v>193</v>
      </c>
      <c r="F170" s="233" t="s">
        <v>194</v>
      </c>
      <c r="G170" s="234" t="s">
        <v>195</v>
      </c>
      <c r="H170" s="235">
        <v>12</v>
      </c>
      <c r="I170" s="236"/>
      <c r="J170" s="237">
        <f>ROUND(I170*H170,2)</f>
        <v>0</v>
      </c>
      <c r="K170" s="233" t="s">
        <v>139</v>
      </c>
      <c r="L170" s="43"/>
      <c r="M170" s="238" t="s">
        <v>1</v>
      </c>
      <c r="N170" s="239" t="s">
        <v>40</v>
      </c>
      <c r="O170" s="91"/>
      <c r="P170" s="240">
        <f>O170*H170</f>
        <v>0</v>
      </c>
      <c r="Q170" s="240">
        <v>0.0011900000000000001</v>
      </c>
      <c r="R170" s="240">
        <f>Q170*H170</f>
        <v>0.014280000000000001</v>
      </c>
      <c r="S170" s="240">
        <v>1.0000000000000001E-05</v>
      </c>
      <c r="T170" s="241">
        <f>S170*H170</f>
        <v>0.00012000000000000002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2" t="s">
        <v>140</v>
      </c>
      <c r="AT170" s="242" t="s">
        <v>135</v>
      </c>
      <c r="AU170" s="242" t="s">
        <v>81</v>
      </c>
      <c r="AY170" s="16" t="s">
        <v>133</v>
      </c>
      <c r="BE170" s="243">
        <f>IF(N170="základní",J170,0)</f>
        <v>0</v>
      </c>
      <c r="BF170" s="243">
        <f>IF(N170="snížená",J170,0)</f>
        <v>0</v>
      </c>
      <c r="BG170" s="243">
        <f>IF(N170="zákl. přenesená",J170,0)</f>
        <v>0</v>
      </c>
      <c r="BH170" s="243">
        <f>IF(N170="sníž. přenesená",J170,0)</f>
        <v>0</v>
      </c>
      <c r="BI170" s="243">
        <f>IF(N170="nulová",J170,0)</f>
        <v>0</v>
      </c>
      <c r="BJ170" s="16" t="s">
        <v>140</v>
      </c>
      <c r="BK170" s="243">
        <f>ROUND(I170*H170,2)</f>
        <v>0</v>
      </c>
      <c r="BL170" s="16" t="s">
        <v>140</v>
      </c>
      <c r="BM170" s="242" t="s">
        <v>196</v>
      </c>
    </row>
    <row r="171" s="13" customFormat="1">
      <c r="A171" s="13"/>
      <c r="B171" s="244"/>
      <c r="C171" s="245"/>
      <c r="D171" s="246" t="s">
        <v>142</v>
      </c>
      <c r="E171" s="247" t="s">
        <v>1</v>
      </c>
      <c r="F171" s="248" t="s">
        <v>192</v>
      </c>
      <c r="G171" s="245"/>
      <c r="H171" s="249">
        <v>12</v>
      </c>
      <c r="I171" s="250"/>
      <c r="J171" s="245"/>
      <c r="K171" s="245"/>
      <c r="L171" s="251"/>
      <c r="M171" s="252"/>
      <c r="N171" s="253"/>
      <c r="O171" s="253"/>
      <c r="P171" s="253"/>
      <c r="Q171" s="253"/>
      <c r="R171" s="253"/>
      <c r="S171" s="253"/>
      <c r="T171" s="25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5" t="s">
        <v>142</v>
      </c>
      <c r="AU171" s="255" t="s">
        <v>81</v>
      </c>
      <c r="AV171" s="13" t="s">
        <v>81</v>
      </c>
      <c r="AW171" s="13" t="s">
        <v>30</v>
      </c>
      <c r="AX171" s="13" t="s">
        <v>79</v>
      </c>
      <c r="AY171" s="255" t="s">
        <v>133</v>
      </c>
    </row>
    <row r="172" s="12" customFormat="1" ht="22.8" customHeight="1">
      <c r="A172" s="12"/>
      <c r="B172" s="215"/>
      <c r="C172" s="216"/>
      <c r="D172" s="217" t="s">
        <v>72</v>
      </c>
      <c r="E172" s="229" t="s">
        <v>140</v>
      </c>
      <c r="F172" s="229" t="s">
        <v>197</v>
      </c>
      <c r="G172" s="216"/>
      <c r="H172" s="216"/>
      <c r="I172" s="219"/>
      <c r="J172" s="230">
        <f>BK172</f>
        <v>0</v>
      </c>
      <c r="K172" s="216"/>
      <c r="L172" s="221"/>
      <c r="M172" s="222"/>
      <c r="N172" s="223"/>
      <c r="O172" s="223"/>
      <c r="P172" s="224">
        <f>SUM(P173:P179)</f>
        <v>0</v>
      </c>
      <c r="Q172" s="223"/>
      <c r="R172" s="224">
        <f>SUM(R173:R179)</f>
        <v>5.3147279999999997</v>
      </c>
      <c r="S172" s="223"/>
      <c r="T172" s="225">
        <f>SUM(T173:T179)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6" t="s">
        <v>79</v>
      </c>
      <c r="AT172" s="227" t="s">
        <v>72</v>
      </c>
      <c r="AU172" s="227" t="s">
        <v>79</v>
      </c>
      <c r="AY172" s="226" t="s">
        <v>133</v>
      </c>
      <c r="BK172" s="228">
        <f>SUM(BK173:BK179)</f>
        <v>0</v>
      </c>
    </row>
    <row r="173" s="2" customFormat="1" ht="21.75" customHeight="1">
      <c r="A173" s="37"/>
      <c r="B173" s="38"/>
      <c r="C173" s="231" t="s">
        <v>198</v>
      </c>
      <c r="D173" s="231" t="s">
        <v>135</v>
      </c>
      <c r="E173" s="232" t="s">
        <v>199</v>
      </c>
      <c r="F173" s="233" t="s">
        <v>200</v>
      </c>
      <c r="G173" s="234" t="s">
        <v>146</v>
      </c>
      <c r="H173" s="235">
        <v>2</v>
      </c>
      <c r="I173" s="236"/>
      <c r="J173" s="237">
        <f>ROUND(I173*H173,2)</f>
        <v>0</v>
      </c>
      <c r="K173" s="233" t="s">
        <v>139</v>
      </c>
      <c r="L173" s="43"/>
      <c r="M173" s="238" t="s">
        <v>1</v>
      </c>
      <c r="N173" s="239" t="s">
        <v>40</v>
      </c>
      <c r="O173" s="91"/>
      <c r="P173" s="240">
        <f>O173*H173</f>
        <v>0</v>
      </c>
      <c r="Q173" s="240">
        <v>2.4533999999999998</v>
      </c>
      <c r="R173" s="240">
        <f>Q173*H173</f>
        <v>4.9067999999999996</v>
      </c>
      <c r="S173" s="240">
        <v>0</v>
      </c>
      <c r="T173" s="24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2" t="s">
        <v>140</v>
      </c>
      <c r="AT173" s="242" t="s">
        <v>135</v>
      </c>
      <c r="AU173" s="242" t="s">
        <v>81</v>
      </c>
      <c r="AY173" s="16" t="s">
        <v>133</v>
      </c>
      <c r="BE173" s="243">
        <f>IF(N173="základní",J173,0)</f>
        <v>0</v>
      </c>
      <c r="BF173" s="243">
        <f>IF(N173="snížená",J173,0)</f>
        <v>0</v>
      </c>
      <c r="BG173" s="243">
        <f>IF(N173="zákl. přenesená",J173,0)</f>
        <v>0</v>
      </c>
      <c r="BH173" s="243">
        <f>IF(N173="sníž. přenesená",J173,0)</f>
        <v>0</v>
      </c>
      <c r="BI173" s="243">
        <f>IF(N173="nulová",J173,0)</f>
        <v>0</v>
      </c>
      <c r="BJ173" s="16" t="s">
        <v>140</v>
      </c>
      <c r="BK173" s="243">
        <f>ROUND(I173*H173,2)</f>
        <v>0</v>
      </c>
      <c r="BL173" s="16" t="s">
        <v>140</v>
      </c>
      <c r="BM173" s="242" t="s">
        <v>201</v>
      </c>
    </row>
    <row r="174" s="13" customFormat="1">
      <c r="A174" s="13"/>
      <c r="B174" s="244"/>
      <c r="C174" s="245"/>
      <c r="D174" s="246" t="s">
        <v>142</v>
      </c>
      <c r="E174" s="247" t="s">
        <v>1</v>
      </c>
      <c r="F174" s="248" t="s">
        <v>202</v>
      </c>
      <c r="G174" s="245"/>
      <c r="H174" s="249">
        <v>2</v>
      </c>
      <c r="I174" s="250"/>
      <c r="J174" s="245"/>
      <c r="K174" s="245"/>
      <c r="L174" s="251"/>
      <c r="M174" s="252"/>
      <c r="N174" s="253"/>
      <c r="O174" s="253"/>
      <c r="P174" s="253"/>
      <c r="Q174" s="253"/>
      <c r="R174" s="253"/>
      <c r="S174" s="253"/>
      <c r="T174" s="25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5" t="s">
        <v>142</v>
      </c>
      <c r="AU174" s="255" t="s">
        <v>81</v>
      </c>
      <c r="AV174" s="13" t="s">
        <v>81</v>
      </c>
      <c r="AW174" s="13" t="s">
        <v>30</v>
      </c>
      <c r="AX174" s="13" t="s">
        <v>79</v>
      </c>
      <c r="AY174" s="255" t="s">
        <v>133</v>
      </c>
    </row>
    <row r="175" s="2" customFormat="1" ht="21.75" customHeight="1">
      <c r="A175" s="37"/>
      <c r="B175" s="38"/>
      <c r="C175" s="231" t="s">
        <v>203</v>
      </c>
      <c r="D175" s="231" t="s">
        <v>135</v>
      </c>
      <c r="E175" s="232" t="s">
        <v>204</v>
      </c>
      <c r="F175" s="233" t="s">
        <v>205</v>
      </c>
      <c r="G175" s="234" t="s">
        <v>138</v>
      </c>
      <c r="H175" s="235">
        <v>16</v>
      </c>
      <c r="I175" s="236"/>
      <c r="J175" s="237">
        <f>ROUND(I175*H175,2)</f>
        <v>0</v>
      </c>
      <c r="K175" s="233" t="s">
        <v>139</v>
      </c>
      <c r="L175" s="43"/>
      <c r="M175" s="238" t="s">
        <v>1</v>
      </c>
      <c r="N175" s="239" t="s">
        <v>40</v>
      </c>
      <c r="O175" s="91"/>
      <c r="P175" s="240">
        <f>O175*H175</f>
        <v>0</v>
      </c>
      <c r="Q175" s="240">
        <v>0.0057600000000000004</v>
      </c>
      <c r="R175" s="240">
        <f>Q175*H175</f>
        <v>0.092160000000000006</v>
      </c>
      <c r="S175" s="240">
        <v>0</v>
      </c>
      <c r="T175" s="24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2" t="s">
        <v>140</v>
      </c>
      <c r="AT175" s="242" t="s">
        <v>135</v>
      </c>
      <c r="AU175" s="242" t="s">
        <v>81</v>
      </c>
      <c r="AY175" s="16" t="s">
        <v>133</v>
      </c>
      <c r="BE175" s="243">
        <f>IF(N175="základní",J175,0)</f>
        <v>0</v>
      </c>
      <c r="BF175" s="243">
        <f>IF(N175="snížená",J175,0)</f>
        <v>0</v>
      </c>
      <c r="BG175" s="243">
        <f>IF(N175="zákl. přenesená",J175,0)</f>
        <v>0</v>
      </c>
      <c r="BH175" s="243">
        <f>IF(N175="sníž. přenesená",J175,0)</f>
        <v>0</v>
      </c>
      <c r="BI175" s="243">
        <f>IF(N175="nulová",J175,0)</f>
        <v>0</v>
      </c>
      <c r="BJ175" s="16" t="s">
        <v>140</v>
      </c>
      <c r="BK175" s="243">
        <f>ROUND(I175*H175,2)</f>
        <v>0</v>
      </c>
      <c r="BL175" s="16" t="s">
        <v>140</v>
      </c>
      <c r="BM175" s="242" t="s">
        <v>206</v>
      </c>
    </row>
    <row r="176" s="13" customFormat="1">
      <c r="A176" s="13"/>
      <c r="B176" s="244"/>
      <c r="C176" s="245"/>
      <c r="D176" s="246" t="s">
        <v>142</v>
      </c>
      <c r="E176" s="247" t="s">
        <v>1</v>
      </c>
      <c r="F176" s="248" t="s">
        <v>207</v>
      </c>
      <c r="G176" s="245"/>
      <c r="H176" s="249">
        <v>16</v>
      </c>
      <c r="I176" s="250"/>
      <c r="J176" s="245"/>
      <c r="K176" s="245"/>
      <c r="L176" s="251"/>
      <c r="M176" s="252"/>
      <c r="N176" s="253"/>
      <c r="O176" s="253"/>
      <c r="P176" s="253"/>
      <c r="Q176" s="253"/>
      <c r="R176" s="253"/>
      <c r="S176" s="253"/>
      <c r="T176" s="25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5" t="s">
        <v>142</v>
      </c>
      <c r="AU176" s="255" t="s">
        <v>81</v>
      </c>
      <c r="AV176" s="13" t="s">
        <v>81</v>
      </c>
      <c r="AW176" s="13" t="s">
        <v>30</v>
      </c>
      <c r="AX176" s="13" t="s">
        <v>79</v>
      </c>
      <c r="AY176" s="255" t="s">
        <v>133</v>
      </c>
    </row>
    <row r="177" s="2" customFormat="1" ht="21.75" customHeight="1">
      <c r="A177" s="37"/>
      <c r="B177" s="38"/>
      <c r="C177" s="231" t="s">
        <v>8</v>
      </c>
      <c r="D177" s="231" t="s">
        <v>135</v>
      </c>
      <c r="E177" s="232" t="s">
        <v>208</v>
      </c>
      <c r="F177" s="233" t="s">
        <v>209</v>
      </c>
      <c r="G177" s="234" t="s">
        <v>138</v>
      </c>
      <c r="H177" s="235">
        <v>16</v>
      </c>
      <c r="I177" s="236"/>
      <c r="J177" s="237">
        <f>ROUND(I177*H177,2)</f>
        <v>0</v>
      </c>
      <c r="K177" s="233" t="s">
        <v>139</v>
      </c>
      <c r="L177" s="43"/>
      <c r="M177" s="238" t="s">
        <v>1</v>
      </c>
      <c r="N177" s="239" t="s">
        <v>40</v>
      </c>
      <c r="O177" s="91"/>
      <c r="P177" s="240">
        <f>O177*H177</f>
        <v>0</v>
      </c>
      <c r="Q177" s="240">
        <v>0</v>
      </c>
      <c r="R177" s="240">
        <f>Q177*H177</f>
        <v>0</v>
      </c>
      <c r="S177" s="240">
        <v>0</v>
      </c>
      <c r="T177" s="24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2" t="s">
        <v>140</v>
      </c>
      <c r="AT177" s="242" t="s">
        <v>135</v>
      </c>
      <c r="AU177" s="242" t="s">
        <v>81</v>
      </c>
      <c r="AY177" s="16" t="s">
        <v>133</v>
      </c>
      <c r="BE177" s="243">
        <f>IF(N177="základní",J177,0)</f>
        <v>0</v>
      </c>
      <c r="BF177" s="243">
        <f>IF(N177="snížená",J177,0)</f>
        <v>0</v>
      </c>
      <c r="BG177" s="243">
        <f>IF(N177="zákl. přenesená",J177,0)</f>
        <v>0</v>
      </c>
      <c r="BH177" s="243">
        <f>IF(N177="sníž. přenesená",J177,0)</f>
        <v>0</v>
      </c>
      <c r="BI177" s="243">
        <f>IF(N177="nulová",J177,0)</f>
        <v>0</v>
      </c>
      <c r="BJ177" s="16" t="s">
        <v>140</v>
      </c>
      <c r="BK177" s="243">
        <f>ROUND(I177*H177,2)</f>
        <v>0</v>
      </c>
      <c r="BL177" s="16" t="s">
        <v>140</v>
      </c>
      <c r="BM177" s="242" t="s">
        <v>210</v>
      </c>
    </row>
    <row r="178" s="2" customFormat="1" ht="21.75" customHeight="1">
      <c r="A178" s="37"/>
      <c r="B178" s="38"/>
      <c r="C178" s="231" t="s">
        <v>207</v>
      </c>
      <c r="D178" s="231" t="s">
        <v>135</v>
      </c>
      <c r="E178" s="232" t="s">
        <v>211</v>
      </c>
      <c r="F178" s="233" t="s">
        <v>212</v>
      </c>
      <c r="G178" s="234" t="s">
        <v>213</v>
      </c>
      <c r="H178" s="235">
        <v>0.29999999999999999</v>
      </c>
      <c r="I178" s="236"/>
      <c r="J178" s="237">
        <f>ROUND(I178*H178,2)</f>
        <v>0</v>
      </c>
      <c r="K178" s="233" t="s">
        <v>139</v>
      </c>
      <c r="L178" s="43"/>
      <c r="M178" s="238" t="s">
        <v>1</v>
      </c>
      <c r="N178" s="239" t="s">
        <v>40</v>
      </c>
      <c r="O178" s="91"/>
      <c r="P178" s="240">
        <f>O178*H178</f>
        <v>0</v>
      </c>
      <c r="Q178" s="240">
        <v>1.0525599999999999</v>
      </c>
      <c r="R178" s="240">
        <f>Q178*H178</f>
        <v>0.31576799999999999</v>
      </c>
      <c r="S178" s="240">
        <v>0</v>
      </c>
      <c r="T178" s="24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2" t="s">
        <v>140</v>
      </c>
      <c r="AT178" s="242" t="s">
        <v>135</v>
      </c>
      <c r="AU178" s="242" t="s">
        <v>81</v>
      </c>
      <c r="AY178" s="16" t="s">
        <v>133</v>
      </c>
      <c r="BE178" s="243">
        <f>IF(N178="základní",J178,0)</f>
        <v>0</v>
      </c>
      <c r="BF178" s="243">
        <f>IF(N178="snížená",J178,0)</f>
        <v>0</v>
      </c>
      <c r="BG178" s="243">
        <f>IF(N178="zákl. přenesená",J178,0)</f>
        <v>0</v>
      </c>
      <c r="BH178" s="243">
        <f>IF(N178="sníž. přenesená",J178,0)</f>
        <v>0</v>
      </c>
      <c r="BI178" s="243">
        <f>IF(N178="nulová",J178,0)</f>
        <v>0</v>
      </c>
      <c r="BJ178" s="16" t="s">
        <v>140</v>
      </c>
      <c r="BK178" s="243">
        <f>ROUND(I178*H178,2)</f>
        <v>0</v>
      </c>
      <c r="BL178" s="16" t="s">
        <v>140</v>
      </c>
      <c r="BM178" s="242" t="s">
        <v>214</v>
      </c>
    </row>
    <row r="179" s="13" customFormat="1">
      <c r="A179" s="13"/>
      <c r="B179" s="244"/>
      <c r="C179" s="245"/>
      <c r="D179" s="246" t="s">
        <v>142</v>
      </c>
      <c r="E179" s="247" t="s">
        <v>1</v>
      </c>
      <c r="F179" s="248" t="s">
        <v>215</v>
      </c>
      <c r="G179" s="245"/>
      <c r="H179" s="249">
        <v>0.29999999999999999</v>
      </c>
      <c r="I179" s="250"/>
      <c r="J179" s="245"/>
      <c r="K179" s="245"/>
      <c r="L179" s="251"/>
      <c r="M179" s="252"/>
      <c r="N179" s="253"/>
      <c r="O179" s="253"/>
      <c r="P179" s="253"/>
      <c r="Q179" s="253"/>
      <c r="R179" s="253"/>
      <c r="S179" s="253"/>
      <c r="T179" s="25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5" t="s">
        <v>142</v>
      </c>
      <c r="AU179" s="255" t="s">
        <v>81</v>
      </c>
      <c r="AV179" s="13" t="s">
        <v>81</v>
      </c>
      <c r="AW179" s="13" t="s">
        <v>30</v>
      </c>
      <c r="AX179" s="13" t="s">
        <v>79</v>
      </c>
      <c r="AY179" s="255" t="s">
        <v>133</v>
      </c>
    </row>
    <row r="180" s="12" customFormat="1" ht="22.8" customHeight="1">
      <c r="A180" s="12"/>
      <c r="B180" s="215"/>
      <c r="C180" s="216"/>
      <c r="D180" s="217" t="s">
        <v>72</v>
      </c>
      <c r="E180" s="229" t="s">
        <v>157</v>
      </c>
      <c r="F180" s="229" t="s">
        <v>216</v>
      </c>
      <c r="G180" s="216"/>
      <c r="H180" s="216"/>
      <c r="I180" s="219"/>
      <c r="J180" s="230">
        <f>BK180</f>
        <v>0</v>
      </c>
      <c r="K180" s="216"/>
      <c r="L180" s="221"/>
      <c r="M180" s="222"/>
      <c r="N180" s="223"/>
      <c r="O180" s="223"/>
      <c r="P180" s="224">
        <f>SUM(P181:P196)</f>
        <v>0</v>
      </c>
      <c r="Q180" s="223"/>
      <c r="R180" s="224">
        <f>SUM(R181:R196)</f>
        <v>95.966122500000012</v>
      </c>
      <c r="S180" s="223"/>
      <c r="T180" s="225">
        <f>SUM(T181:T196)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6" t="s">
        <v>79</v>
      </c>
      <c r="AT180" s="227" t="s">
        <v>72</v>
      </c>
      <c r="AU180" s="227" t="s">
        <v>79</v>
      </c>
      <c r="AY180" s="226" t="s">
        <v>133</v>
      </c>
      <c r="BK180" s="228">
        <f>SUM(BK181:BK196)</f>
        <v>0</v>
      </c>
    </row>
    <row r="181" s="2" customFormat="1" ht="33" customHeight="1">
      <c r="A181" s="37"/>
      <c r="B181" s="38"/>
      <c r="C181" s="231" t="s">
        <v>217</v>
      </c>
      <c r="D181" s="231" t="s">
        <v>135</v>
      </c>
      <c r="E181" s="232" t="s">
        <v>218</v>
      </c>
      <c r="F181" s="233" t="s">
        <v>219</v>
      </c>
      <c r="G181" s="234" t="s">
        <v>138</v>
      </c>
      <c r="H181" s="235">
        <v>96</v>
      </c>
      <c r="I181" s="236"/>
      <c r="J181" s="237">
        <f>ROUND(I181*H181,2)</f>
        <v>0</v>
      </c>
      <c r="K181" s="233" t="s">
        <v>139</v>
      </c>
      <c r="L181" s="43"/>
      <c r="M181" s="238" t="s">
        <v>1</v>
      </c>
      <c r="N181" s="239" t="s">
        <v>40</v>
      </c>
      <c r="O181" s="91"/>
      <c r="P181" s="240">
        <f>O181*H181</f>
        <v>0</v>
      </c>
      <c r="Q181" s="240">
        <v>0.23000000000000001</v>
      </c>
      <c r="R181" s="240">
        <f>Q181*H181</f>
        <v>22.080000000000002</v>
      </c>
      <c r="S181" s="240">
        <v>0</v>
      </c>
      <c r="T181" s="24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2" t="s">
        <v>140</v>
      </c>
      <c r="AT181" s="242" t="s">
        <v>135</v>
      </c>
      <c r="AU181" s="242" t="s">
        <v>81</v>
      </c>
      <c r="AY181" s="16" t="s">
        <v>133</v>
      </c>
      <c r="BE181" s="243">
        <f>IF(N181="základní",J181,0)</f>
        <v>0</v>
      </c>
      <c r="BF181" s="243">
        <f>IF(N181="snížená",J181,0)</f>
        <v>0</v>
      </c>
      <c r="BG181" s="243">
        <f>IF(N181="zákl. přenesená",J181,0)</f>
        <v>0</v>
      </c>
      <c r="BH181" s="243">
        <f>IF(N181="sníž. přenesená",J181,0)</f>
        <v>0</v>
      </c>
      <c r="BI181" s="243">
        <f>IF(N181="nulová",J181,0)</f>
        <v>0</v>
      </c>
      <c r="BJ181" s="16" t="s">
        <v>140</v>
      </c>
      <c r="BK181" s="243">
        <f>ROUND(I181*H181,2)</f>
        <v>0</v>
      </c>
      <c r="BL181" s="16" t="s">
        <v>140</v>
      </c>
      <c r="BM181" s="242" t="s">
        <v>220</v>
      </c>
    </row>
    <row r="182" s="13" customFormat="1">
      <c r="A182" s="13"/>
      <c r="B182" s="244"/>
      <c r="C182" s="245"/>
      <c r="D182" s="246" t="s">
        <v>142</v>
      </c>
      <c r="E182" s="247" t="s">
        <v>1</v>
      </c>
      <c r="F182" s="248" t="s">
        <v>175</v>
      </c>
      <c r="G182" s="245"/>
      <c r="H182" s="249">
        <v>96</v>
      </c>
      <c r="I182" s="250"/>
      <c r="J182" s="245"/>
      <c r="K182" s="245"/>
      <c r="L182" s="251"/>
      <c r="M182" s="252"/>
      <c r="N182" s="253"/>
      <c r="O182" s="253"/>
      <c r="P182" s="253"/>
      <c r="Q182" s="253"/>
      <c r="R182" s="253"/>
      <c r="S182" s="253"/>
      <c r="T182" s="25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5" t="s">
        <v>142</v>
      </c>
      <c r="AU182" s="255" t="s">
        <v>81</v>
      </c>
      <c r="AV182" s="13" t="s">
        <v>81</v>
      </c>
      <c r="AW182" s="13" t="s">
        <v>30</v>
      </c>
      <c r="AX182" s="13" t="s">
        <v>79</v>
      </c>
      <c r="AY182" s="255" t="s">
        <v>133</v>
      </c>
    </row>
    <row r="183" s="2" customFormat="1" ht="33" customHeight="1">
      <c r="A183" s="37"/>
      <c r="B183" s="38"/>
      <c r="C183" s="231" t="s">
        <v>221</v>
      </c>
      <c r="D183" s="231" t="s">
        <v>135</v>
      </c>
      <c r="E183" s="232" t="s">
        <v>222</v>
      </c>
      <c r="F183" s="233" t="s">
        <v>223</v>
      </c>
      <c r="G183" s="234" t="s">
        <v>138</v>
      </c>
      <c r="H183" s="235">
        <v>96</v>
      </c>
      <c r="I183" s="236"/>
      <c r="J183" s="237">
        <f>ROUND(I183*H183,2)</f>
        <v>0</v>
      </c>
      <c r="K183" s="233" t="s">
        <v>139</v>
      </c>
      <c r="L183" s="43"/>
      <c r="M183" s="238" t="s">
        <v>1</v>
      </c>
      <c r="N183" s="239" t="s">
        <v>40</v>
      </c>
      <c r="O183" s="91"/>
      <c r="P183" s="240">
        <f>O183*H183</f>
        <v>0</v>
      </c>
      <c r="Q183" s="240">
        <v>0.106</v>
      </c>
      <c r="R183" s="240">
        <f>Q183*H183</f>
        <v>10.176</v>
      </c>
      <c r="S183" s="240">
        <v>0</v>
      </c>
      <c r="T183" s="24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2" t="s">
        <v>140</v>
      </c>
      <c r="AT183" s="242" t="s">
        <v>135</v>
      </c>
      <c r="AU183" s="242" t="s">
        <v>81</v>
      </c>
      <c r="AY183" s="16" t="s">
        <v>133</v>
      </c>
      <c r="BE183" s="243">
        <f>IF(N183="základní",J183,0)</f>
        <v>0</v>
      </c>
      <c r="BF183" s="243">
        <f>IF(N183="snížená",J183,0)</f>
        <v>0</v>
      </c>
      <c r="BG183" s="243">
        <f>IF(N183="zákl. přenesená",J183,0)</f>
        <v>0</v>
      </c>
      <c r="BH183" s="243">
        <f>IF(N183="sníž. přenesená",J183,0)</f>
        <v>0</v>
      </c>
      <c r="BI183" s="243">
        <f>IF(N183="nulová",J183,0)</f>
        <v>0</v>
      </c>
      <c r="BJ183" s="16" t="s">
        <v>140</v>
      </c>
      <c r="BK183" s="243">
        <f>ROUND(I183*H183,2)</f>
        <v>0</v>
      </c>
      <c r="BL183" s="16" t="s">
        <v>140</v>
      </c>
      <c r="BM183" s="242" t="s">
        <v>224</v>
      </c>
    </row>
    <row r="184" s="13" customFormat="1">
      <c r="A184" s="13"/>
      <c r="B184" s="244"/>
      <c r="C184" s="245"/>
      <c r="D184" s="246" t="s">
        <v>142</v>
      </c>
      <c r="E184" s="247" t="s">
        <v>1</v>
      </c>
      <c r="F184" s="248" t="s">
        <v>225</v>
      </c>
      <c r="G184" s="245"/>
      <c r="H184" s="249">
        <v>96</v>
      </c>
      <c r="I184" s="250"/>
      <c r="J184" s="245"/>
      <c r="K184" s="245"/>
      <c r="L184" s="251"/>
      <c r="M184" s="252"/>
      <c r="N184" s="253"/>
      <c r="O184" s="253"/>
      <c r="P184" s="253"/>
      <c r="Q184" s="253"/>
      <c r="R184" s="253"/>
      <c r="S184" s="253"/>
      <c r="T184" s="25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5" t="s">
        <v>142</v>
      </c>
      <c r="AU184" s="255" t="s">
        <v>81</v>
      </c>
      <c r="AV184" s="13" t="s">
        <v>81</v>
      </c>
      <c r="AW184" s="13" t="s">
        <v>30</v>
      </c>
      <c r="AX184" s="13" t="s">
        <v>79</v>
      </c>
      <c r="AY184" s="255" t="s">
        <v>133</v>
      </c>
    </row>
    <row r="185" s="2" customFormat="1" ht="33" customHeight="1">
      <c r="A185" s="37"/>
      <c r="B185" s="38"/>
      <c r="C185" s="231" t="s">
        <v>226</v>
      </c>
      <c r="D185" s="231" t="s">
        <v>135</v>
      </c>
      <c r="E185" s="232" t="s">
        <v>227</v>
      </c>
      <c r="F185" s="233" t="s">
        <v>228</v>
      </c>
      <c r="G185" s="234" t="s">
        <v>138</v>
      </c>
      <c r="H185" s="235">
        <v>96</v>
      </c>
      <c r="I185" s="236"/>
      <c r="J185" s="237">
        <f>ROUND(I185*H185,2)</f>
        <v>0</v>
      </c>
      <c r="K185" s="233" t="s">
        <v>139</v>
      </c>
      <c r="L185" s="43"/>
      <c r="M185" s="238" t="s">
        <v>1</v>
      </c>
      <c r="N185" s="239" t="s">
        <v>40</v>
      </c>
      <c r="O185" s="91"/>
      <c r="P185" s="240">
        <f>O185*H185</f>
        <v>0</v>
      </c>
      <c r="Q185" s="240">
        <v>0.39600000000000002</v>
      </c>
      <c r="R185" s="240">
        <f>Q185*H185</f>
        <v>38.016000000000005</v>
      </c>
      <c r="S185" s="240">
        <v>0</v>
      </c>
      <c r="T185" s="24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2" t="s">
        <v>140</v>
      </c>
      <c r="AT185" s="242" t="s">
        <v>135</v>
      </c>
      <c r="AU185" s="242" t="s">
        <v>81</v>
      </c>
      <c r="AY185" s="16" t="s">
        <v>133</v>
      </c>
      <c r="BE185" s="243">
        <f>IF(N185="základní",J185,0)</f>
        <v>0</v>
      </c>
      <c r="BF185" s="243">
        <f>IF(N185="snížená",J185,0)</f>
        <v>0</v>
      </c>
      <c r="BG185" s="243">
        <f>IF(N185="zákl. přenesená",J185,0)</f>
        <v>0</v>
      </c>
      <c r="BH185" s="243">
        <f>IF(N185="sníž. přenesená",J185,0)</f>
        <v>0</v>
      </c>
      <c r="BI185" s="243">
        <f>IF(N185="nulová",J185,0)</f>
        <v>0</v>
      </c>
      <c r="BJ185" s="16" t="s">
        <v>140</v>
      </c>
      <c r="BK185" s="243">
        <f>ROUND(I185*H185,2)</f>
        <v>0</v>
      </c>
      <c r="BL185" s="16" t="s">
        <v>140</v>
      </c>
      <c r="BM185" s="242" t="s">
        <v>229</v>
      </c>
    </row>
    <row r="186" s="13" customFormat="1">
      <c r="A186" s="13"/>
      <c r="B186" s="244"/>
      <c r="C186" s="245"/>
      <c r="D186" s="246" t="s">
        <v>142</v>
      </c>
      <c r="E186" s="247" t="s">
        <v>1</v>
      </c>
      <c r="F186" s="248" t="s">
        <v>225</v>
      </c>
      <c r="G186" s="245"/>
      <c r="H186" s="249">
        <v>96</v>
      </c>
      <c r="I186" s="250"/>
      <c r="J186" s="245"/>
      <c r="K186" s="245"/>
      <c r="L186" s="251"/>
      <c r="M186" s="252"/>
      <c r="N186" s="253"/>
      <c r="O186" s="253"/>
      <c r="P186" s="253"/>
      <c r="Q186" s="253"/>
      <c r="R186" s="253"/>
      <c r="S186" s="253"/>
      <c r="T186" s="25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5" t="s">
        <v>142</v>
      </c>
      <c r="AU186" s="255" t="s">
        <v>81</v>
      </c>
      <c r="AV186" s="13" t="s">
        <v>81</v>
      </c>
      <c r="AW186" s="13" t="s">
        <v>30</v>
      </c>
      <c r="AX186" s="13" t="s">
        <v>79</v>
      </c>
      <c r="AY186" s="255" t="s">
        <v>133</v>
      </c>
    </row>
    <row r="187" s="2" customFormat="1" ht="33" customHeight="1">
      <c r="A187" s="37"/>
      <c r="B187" s="38"/>
      <c r="C187" s="231" t="s">
        <v>230</v>
      </c>
      <c r="D187" s="231" t="s">
        <v>135</v>
      </c>
      <c r="E187" s="232" t="s">
        <v>231</v>
      </c>
      <c r="F187" s="233" t="s">
        <v>232</v>
      </c>
      <c r="G187" s="234" t="s">
        <v>138</v>
      </c>
      <c r="H187" s="235">
        <v>2.25</v>
      </c>
      <c r="I187" s="236"/>
      <c r="J187" s="237">
        <f>ROUND(I187*H187,2)</f>
        <v>0</v>
      </c>
      <c r="K187" s="233" t="s">
        <v>139</v>
      </c>
      <c r="L187" s="43"/>
      <c r="M187" s="238" t="s">
        <v>1</v>
      </c>
      <c r="N187" s="239" t="s">
        <v>40</v>
      </c>
      <c r="O187" s="91"/>
      <c r="P187" s="240">
        <f>O187*H187</f>
        <v>0</v>
      </c>
      <c r="Q187" s="240">
        <v>0.20745</v>
      </c>
      <c r="R187" s="240">
        <f>Q187*H187</f>
        <v>0.46676249999999997</v>
      </c>
      <c r="S187" s="240">
        <v>0</v>
      </c>
      <c r="T187" s="24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42" t="s">
        <v>140</v>
      </c>
      <c r="AT187" s="242" t="s">
        <v>135</v>
      </c>
      <c r="AU187" s="242" t="s">
        <v>81</v>
      </c>
      <c r="AY187" s="16" t="s">
        <v>133</v>
      </c>
      <c r="BE187" s="243">
        <f>IF(N187="základní",J187,0)</f>
        <v>0</v>
      </c>
      <c r="BF187" s="243">
        <f>IF(N187="snížená",J187,0)</f>
        <v>0</v>
      </c>
      <c r="BG187" s="243">
        <f>IF(N187="zákl. přenesená",J187,0)</f>
        <v>0</v>
      </c>
      <c r="BH187" s="243">
        <f>IF(N187="sníž. přenesená",J187,0)</f>
        <v>0</v>
      </c>
      <c r="BI187" s="243">
        <f>IF(N187="nulová",J187,0)</f>
        <v>0</v>
      </c>
      <c r="BJ187" s="16" t="s">
        <v>140</v>
      </c>
      <c r="BK187" s="243">
        <f>ROUND(I187*H187,2)</f>
        <v>0</v>
      </c>
      <c r="BL187" s="16" t="s">
        <v>140</v>
      </c>
      <c r="BM187" s="242" t="s">
        <v>233</v>
      </c>
    </row>
    <row r="188" s="2" customFormat="1" ht="21.75" customHeight="1">
      <c r="A188" s="37"/>
      <c r="B188" s="38"/>
      <c r="C188" s="231" t="s">
        <v>7</v>
      </c>
      <c r="D188" s="231" t="s">
        <v>135</v>
      </c>
      <c r="E188" s="232" t="s">
        <v>234</v>
      </c>
      <c r="F188" s="233" t="s">
        <v>235</v>
      </c>
      <c r="G188" s="234" t="s">
        <v>138</v>
      </c>
      <c r="H188" s="235">
        <v>2.25</v>
      </c>
      <c r="I188" s="236"/>
      <c r="J188" s="237">
        <f>ROUND(I188*H188,2)</f>
        <v>0</v>
      </c>
      <c r="K188" s="233" t="s">
        <v>139</v>
      </c>
      <c r="L188" s="43"/>
      <c r="M188" s="238" t="s">
        <v>1</v>
      </c>
      <c r="N188" s="239" t="s">
        <v>40</v>
      </c>
      <c r="O188" s="91"/>
      <c r="P188" s="240">
        <f>O188*H188</f>
        <v>0</v>
      </c>
      <c r="Q188" s="240">
        <v>0</v>
      </c>
      <c r="R188" s="240">
        <f>Q188*H188</f>
        <v>0</v>
      </c>
      <c r="S188" s="240">
        <v>0</v>
      </c>
      <c r="T188" s="24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2" t="s">
        <v>140</v>
      </c>
      <c r="AT188" s="242" t="s">
        <v>135</v>
      </c>
      <c r="AU188" s="242" t="s">
        <v>81</v>
      </c>
      <c r="AY188" s="16" t="s">
        <v>133</v>
      </c>
      <c r="BE188" s="243">
        <f>IF(N188="základní",J188,0)</f>
        <v>0</v>
      </c>
      <c r="BF188" s="243">
        <f>IF(N188="snížená",J188,0)</f>
        <v>0</v>
      </c>
      <c r="BG188" s="243">
        <f>IF(N188="zákl. přenesená",J188,0)</f>
        <v>0</v>
      </c>
      <c r="BH188" s="243">
        <f>IF(N188="sníž. přenesená",J188,0)</f>
        <v>0</v>
      </c>
      <c r="BI188" s="243">
        <f>IF(N188="nulová",J188,0)</f>
        <v>0</v>
      </c>
      <c r="BJ188" s="16" t="s">
        <v>140</v>
      </c>
      <c r="BK188" s="243">
        <f>ROUND(I188*H188,2)</f>
        <v>0</v>
      </c>
      <c r="BL188" s="16" t="s">
        <v>140</v>
      </c>
      <c r="BM188" s="242" t="s">
        <v>236</v>
      </c>
    </row>
    <row r="189" s="2" customFormat="1" ht="66.75" customHeight="1">
      <c r="A189" s="37"/>
      <c r="B189" s="38"/>
      <c r="C189" s="231" t="s">
        <v>237</v>
      </c>
      <c r="D189" s="231" t="s">
        <v>135</v>
      </c>
      <c r="E189" s="232" t="s">
        <v>238</v>
      </c>
      <c r="F189" s="233" t="s">
        <v>239</v>
      </c>
      <c r="G189" s="234" t="s">
        <v>138</v>
      </c>
      <c r="H189" s="235">
        <v>48</v>
      </c>
      <c r="I189" s="236"/>
      <c r="J189" s="237">
        <f>ROUND(I189*H189,2)</f>
        <v>0</v>
      </c>
      <c r="K189" s="233" t="s">
        <v>139</v>
      </c>
      <c r="L189" s="43"/>
      <c r="M189" s="238" t="s">
        <v>1</v>
      </c>
      <c r="N189" s="239" t="s">
        <v>40</v>
      </c>
      <c r="O189" s="91"/>
      <c r="P189" s="240">
        <f>O189*H189</f>
        <v>0</v>
      </c>
      <c r="Q189" s="240">
        <v>0.084250000000000005</v>
      </c>
      <c r="R189" s="240">
        <f>Q189*H189</f>
        <v>4.0440000000000005</v>
      </c>
      <c r="S189" s="240">
        <v>0</v>
      </c>
      <c r="T189" s="24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2" t="s">
        <v>140</v>
      </c>
      <c r="AT189" s="242" t="s">
        <v>135</v>
      </c>
      <c r="AU189" s="242" t="s">
        <v>81</v>
      </c>
      <c r="AY189" s="16" t="s">
        <v>133</v>
      </c>
      <c r="BE189" s="243">
        <f>IF(N189="základní",J189,0)</f>
        <v>0</v>
      </c>
      <c r="BF189" s="243">
        <f>IF(N189="snížená",J189,0)</f>
        <v>0</v>
      </c>
      <c r="BG189" s="243">
        <f>IF(N189="zákl. přenesená",J189,0)</f>
        <v>0</v>
      </c>
      <c r="BH189" s="243">
        <f>IF(N189="sníž. přenesená",J189,0)</f>
        <v>0</v>
      </c>
      <c r="BI189" s="243">
        <f>IF(N189="nulová",J189,0)</f>
        <v>0</v>
      </c>
      <c r="BJ189" s="16" t="s">
        <v>140</v>
      </c>
      <c r="BK189" s="243">
        <f>ROUND(I189*H189,2)</f>
        <v>0</v>
      </c>
      <c r="BL189" s="16" t="s">
        <v>140</v>
      </c>
      <c r="BM189" s="242" t="s">
        <v>240</v>
      </c>
    </row>
    <row r="190" s="13" customFormat="1">
      <c r="A190" s="13"/>
      <c r="B190" s="244"/>
      <c r="C190" s="245"/>
      <c r="D190" s="246" t="s">
        <v>142</v>
      </c>
      <c r="E190" s="247" t="s">
        <v>1</v>
      </c>
      <c r="F190" s="248" t="s">
        <v>241</v>
      </c>
      <c r="G190" s="245"/>
      <c r="H190" s="249">
        <v>48</v>
      </c>
      <c r="I190" s="250"/>
      <c r="J190" s="245"/>
      <c r="K190" s="245"/>
      <c r="L190" s="251"/>
      <c r="M190" s="252"/>
      <c r="N190" s="253"/>
      <c r="O190" s="253"/>
      <c r="P190" s="253"/>
      <c r="Q190" s="253"/>
      <c r="R190" s="253"/>
      <c r="S190" s="253"/>
      <c r="T190" s="25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5" t="s">
        <v>142</v>
      </c>
      <c r="AU190" s="255" t="s">
        <v>81</v>
      </c>
      <c r="AV190" s="13" t="s">
        <v>81</v>
      </c>
      <c r="AW190" s="13" t="s">
        <v>30</v>
      </c>
      <c r="AX190" s="13" t="s">
        <v>79</v>
      </c>
      <c r="AY190" s="255" t="s">
        <v>133</v>
      </c>
    </row>
    <row r="191" s="2" customFormat="1" ht="16.5" customHeight="1">
      <c r="A191" s="37"/>
      <c r="B191" s="38"/>
      <c r="C191" s="256" t="s">
        <v>242</v>
      </c>
      <c r="D191" s="256" t="s">
        <v>243</v>
      </c>
      <c r="E191" s="257" t="s">
        <v>244</v>
      </c>
      <c r="F191" s="258" t="s">
        <v>245</v>
      </c>
      <c r="G191" s="259" t="s">
        <v>138</v>
      </c>
      <c r="H191" s="260">
        <v>52.799999999999997</v>
      </c>
      <c r="I191" s="261"/>
      <c r="J191" s="262">
        <f>ROUND(I191*H191,2)</f>
        <v>0</v>
      </c>
      <c r="K191" s="258" t="s">
        <v>1</v>
      </c>
      <c r="L191" s="263"/>
      <c r="M191" s="264" t="s">
        <v>1</v>
      </c>
      <c r="N191" s="265" t="s">
        <v>40</v>
      </c>
      <c r="O191" s="91"/>
      <c r="P191" s="240">
        <f>O191*H191</f>
        <v>0</v>
      </c>
      <c r="Q191" s="240">
        <v>0.13100000000000001</v>
      </c>
      <c r="R191" s="240">
        <f>Q191*H191</f>
        <v>6.9168000000000003</v>
      </c>
      <c r="S191" s="240">
        <v>0</v>
      </c>
      <c r="T191" s="24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2" t="s">
        <v>171</v>
      </c>
      <c r="AT191" s="242" t="s">
        <v>243</v>
      </c>
      <c r="AU191" s="242" t="s">
        <v>81</v>
      </c>
      <c r="AY191" s="16" t="s">
        <v>133</v>
      </c>
      <c r="BE191" s="243">
        <f>IF(N191="základní",J191,0)</f>
        <v>0</v>
      </c>
      <c r="BF191" s="243">
        <f>IF(N191="snížená",J191,0)</f>
        <v>0</v>
      </c>
      <c r="BG191" s="243">
        <f>IF(N191="zákl. přenesená",J191,0)</f>
        <v>0</v>
      </c>
      <c r="BH191" s="243">
        <f>IF(N191="sníž. přenesená",J191,0)</f>
        <v>0</v>
      </c>
      <c r="BI191" s="243">
        <f>IF(N191="nulová",J191,0)</f>
        <v>0</v>
      </c>
      <c r="BJ191" s="16" t="s">
        <v>140</v>
      </c>
      <c r="BK191" s="243">
        <f>ROUND(I191*H191,2)</f>
        <v>0</v>
      </c>
      <c r="BL191" s="16" t="s">
        <v>140</v>
      </c>
      <c r="BM191" s="242" t="s">
        <v>246</v>
      </c>
    </row>
    <row r="192" s="13" customFormat="1">
      <c r="A192" s="13"/>
      <c r="B192" s="244"/>
      <c r="C192" s="245"/>
      <c r="D192" s="246" t="s">
        <v>142</v>
      </c>
      <c r="E192" s="247" t="s">
        <v>1</v>
      </c>
      <c r="F192" s="248" t="s">
        <v>247</v>
      </c>
      <c r="G192" s="245"/>
      <c r="H192" s="249">
        <v>52.799999999999997</v>
      </c>
      <c r="I192" s="250"/>
      <c r="J192" s="245"/>
      <c r="K192" s="245"/>
      <c r="L192" s="251"/>
      <c r="M192" s="252"/>
      <c r="N192" s="253"/>
      <c r="O192" s="253"/>
      <c r="P192" s="253"/>
      <c r="Q192" s="253"/>
      <c r="R192" s="253"/>
      <c r="S192" s="253"/>
      <c r="T192" s="25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5" t="s">
        <v>142</v>
      </c>
      <c r="AU192" s="255" t="s">
        <v>81</v>
      </c>
      <c r="AV192" s="13" t="s">
        <v>81</v>
      </c>
      <c r="AW192" s="13" t="s">
        <v>30</v>
      </c>
      <c r="AX192" s="13" t="s">
        <v>79</v>
      </c>
      <c r="AY192" s="255" t="s">
        <v>133</v>
      </c>
    </row>
    <row r="193" s="2" customFormat="1" ht="66.75" customHeight="1">
      <c r="A193" s="37"/>
      <c r="B193" s="38"/>
      <c r="C193" s="231" t="s">
        <v>248</v>
      </c>
      <c r="D193" s="231" t="s">
        <v>135</v>
      </c>
      <c r="E193" s="232" t="s">
        <v>249</v>
      </c>
      <c r="F193" s="233" t="s">
        <v>250</v>
      </c>
      <c r="G193" s="234" t="s">
        <v>138</v>
      </c>
      <c r="H193" s="235">
        <v>48</v>
      </c>
      <c r="I193" s="236"/>
      <c r="J193" s="237">
        <f>ROUND(I193*H193,2)</f>
        <v>0</v>
      </c>
      <c r="K193" s="233" t="s">
        <v>139</v>
      </c>
      <c r="L193" s="43"/>
      <c r="M193" s="238" t="s">
        <v>1</v>
      </c>
      <c r="N193" s="239" t="s">
        <v>40</v>
      </c>
      <c r="O193" s="91"/>
      <c r="P193" s="240">
        <f>O193*H193</f>
        <v>0</v>
      </c>
      <c r="Q193" s="240">
        <v>0.10362</v>
      </c>
      <c r="R193" s="240">
        <f>Q193*H193</f>
        <v>4.9737600000000004</v>
      </c>
      <c r="S193" s="240">
        <v>0</v>
      </c>
      <c r="T193" s="24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42" t="s">
        <v>140</v>
      </c>
      <c r="AT193" s="242" t="s">
        <v>135</v>
      </c>
      <c r="AU193" s="242" t="s">
        <v>81</v>
      </c>
      <c r="AY193" s="16" t="s">
        <v>133</v>
      </c>
      <c r="BE193" s="243">
        <f>IF(N193="základní",J193,0)</f>
        <v>0</v>
      </c>
      <c r="BF193" s="243">
        <f>IF(N193="snížená",J193,0)</f>
        <v>0</v>
      </c>
      <c r="BG193" s="243">
        <f>IF(N193="zákl. přenesená",J193,0)</f>
        <v>0</v>
      </c>
      <c r="BH193" s="243">
        <f>IF(N193="sníž. přenesená",J193,0)</f>
        <v>0</v>
      </c>
      <c r="BI193" s="243">
        <f>IF(N193="nulová",J193,0)</f>
        <v>0</v>
      </c>
      <c r="BJ193" s="16" t="s">
        <v>140</v>
      </c>
      <c r="BK193" s="243">
        <f>ROUND(I193*H193,2)</f>
        <v>0</v>
      </c>
      <c r="BL193" s="16" t="s">
        <v>140</v>
      </c>
      <c r="BM193" s="242" t="s">
        <v>251</v>
      </c>
    </row>
    <row r="194" s="13" customFormat="1">
      <c r="A194" s="13"/>
      <c r="B194" s="244"/>
      <c r="C194" s="245"/>
      <c r="D194" s="246" t="s">
        <v>142</v>
      </c>
      <c r="E194" s="247" t="s">
        <v>1</v>
      </c>
      <c r="F194" s="248" t="s">
        <v>252</v>
      </c>
      <c r="G194" s="245"/>
      <c r="H194" s="249">
        <v>48</v>
      </c>
      <c r="I194" s="250"/>
      <c r="J194" s="245"/>
      <c r="K194" s="245"/>
      <c r="L194" s="251"/>
      <c r="M194" s="252"/>
      <c r="N194" s="253"/>
      <c r="O194" s="253"/>
      <c r="P194" s="253"/>
      <c r="Q194" s="253"/>
      <c r="R194" s="253"/>
      <c r="S194" s="253"/>
      <c r="T194" s="25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5" t="s">
        <v>142</v>
      </c>
      <c r="AU194" s="255" t="s">
        <v>81</v>
      </c>
      <c r="AV194" s="13" t="s">
        <v>81</v>
      </c>
      <c r="AW194" s="13" t="s">
        <v>30</v>
      </c>
      <c r="AX194" s="13" t="s">
        <v>79</v>
      </c>
      <c r="AY194" s="255" t="s">
        <v>133</v>
      </c>
    </row>
    <row r="195" s="2" customFormat="1" ht="16.5" customHeight="1">
      <c r="A195" s="37"/>
      <c r="B195" s="38"/>
      <c r="C195" s="256" t="s">
        <v>253</v>
      </c>
      <c r="D195" s="256" t="s">
        <v>243</v>
      </c>
      <c r="E195" s="257" t="s">
        <v>254</v>
      </c>
      <c r="F195" s="258" t="s">
        <v>255</v>
      </c>
      <c r="G195" s="259" t="s">
        <v>138</v>
      </c>
      <c r="H195" s="260">
        <v>52.799999999999997</v>
      </c>
      <c r="I195" s="261"/>
      <c r="J195" s="262">
        <f>ROUND(I195*H195,2)</f>
        <v>0</v>
      </c>
      <c r="K195" s="258" t="s">
        <v>1</v>
      </c>
      <c r="L195" s="263"/>
      <c r="M195" s="264" t="s">
        <v>1</v>
      </c>
      <c r="N195" s="265" t="s">
        <v>40</v>
      </c>
      <c r="O195" s="91"/>
      <c r="P195" s="240">
        <f>O195*H195</f>
        <v>0</v>
      </c>
      <c r="Q195" s="240">
        <v>0.17599999999999999</v>
      </c>
      <c r="R195" s="240">
        <f>Q195*H195</f>
        <v>9.2927999999999997</v>
      </c>
      <c r="S195" s="240">
        <v>0</v>
      </c>
      <c r="T195" s="24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42" t="s">
        <v>171</v>
      </c>
      <c r="AT195" s="242" t="s">
        <v>243</v>
      </c>
      <c r="AU195" s="242" t="s">
        <v>81</v>
      </c>
      <c r="AY195" s="16" t="s">
        <v>133</v>
      </c>
      <c r="BE195" s="243">
        <f>IF(N195="základní",J195,0)</f>
        <v>0</v>
      </c>
      <c r="BF195" s="243">
        <f>IF(N195="snížená",J195,0)</f>
        <v>0</v>
      </c>
      <c r="BG195" s="243">
        <f>IF(N195="zákl. přenesená",J195,0)</f>
        <v>0</v>
      </c>
      <c r="BH195" s="243">
        <f>IF(N195="sníž. přenesená",J195,0)</f>
        <v>0</v>
      </c>
      <c r="BI195" s="243">
        <f>IF(N195="nulová",J195,0)</f>
        <v>0</v>
      </c>
      <c r="BJ195" s="16" t="s">
        <v>140</v>
      </c>
      <c r="BK195" s="243">
        <f>ROUND(I195*H195,2)</f>
        <v>0</v>
      </c>
      <c r="BL195" s="16" t="s">
        <v>140</v>
      </c>
      <c r="BM195" s="242" t="s">
        <v>256</v>
      </c>
    </row>
    <row r="196" s="13" customFormat="1">
      <c r="A196" s="13"/>
      <c r="B196" s="244"/>
      <c r="C196" s="245"/>
      <c r="D196" s="246" t="s">
        <v>142</v>
      </c>
      <c r="E196" s="247" t="s">
        <v>1</v>
      </c>
      <c r="F196" s="248" t="s">
        <v>247</v>
      </c>
      <c r="G196" s="245"/>
      <c r="H196" s="249">
        <v>52.799999999999997</v>
      </c>
      <c r="I196" s="250"/>
      <c r="J196" s="245"/>
      <c r="K196" s="245"/>
      <c r="L196" s="251"/>
      <c r="M196" s="252"/>
      <c r="N196" s="253"/>
      <c r="O196" s="253"/>
      <c r="P196" s="253"/>
      <c r="Q196" s="253"/>
      <c r="R196" s="253"/>
      <c r="S196" s="253"/>
      <c r="T196" s="25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5" t="s">
        <v>142</v>
      </c>
      <c r="AU196" s="255" t="s">
        <v>81</v>
      </c>
      <c r="AV196" s="13" t="s">
        <v>81</v>
      </c>
      <c r="AW196" s="13" t="s">
        <v>30</v>
      </c>
      <c r="AX196" s="13" t="s">
        <v>79</v>
      </c>
      <c r="AY196" s="255" t="s">
        <v>133</v>
      </c>
    </row>
    <row r="197" s="12" customFormat="1" ht="22.8" customHeight="1">
      <c r="A197" s="12"/>
      <c r="B197" s="215"/>
      <c r="C197" s="216"/>
      <c r="D197" s="217" t="s">
        <v>72</v>
      </c>
      <c r="E197" s="229" t="s">
        <v>162</v>
      </c>
      <c r="F197" s="229" t="s">
        <v>257</v>
      </c>
      <c r="G197" s="216"/>
      <c r="H197" s="216"/>
      <c r="I197" s="219"/>
      <c r="J197" s="230">
        <f>BK197</f>
        <v>0</v>
      </c>
      <c r="K197" s="216"/>
      <c r="L197" s="221"/>
      <c r="M197" s="222"/>
      <c r="N197" s="223"/>
      <c r="O197" s="223"/>
      <c r="P197" s="224">
        <f>SUM(P198:P259)</f>
        <v>0</v>
      </c>
      <c r="Q197" s="223"/>
      <c r="R197" s="224">
        <f>SUM(R198:R259)</f>
        <v>41.469557090000002</v>
      </c>
      <c r="S197" s="223"/>
      <c r="T197" s="225">
        <f>SUM(T198:T259)</f>
        <v>0.42330000000000001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6" t="s">
        <v>79</v>
      </c>
      <c r="AT197" s="227" t="s">
        <v>72</v>
      </c>
      <c r="AU197" s="227" t="s">
        <v>79</v>
      </c>
      <c r="AY197" s="226" t="s">
        <v>133</v>
      </c>
      <c r="BK197" s="228">
        <f>SUM(BK198:BK259)</f>
        <v>0</v>
      </c>
    </row>
    <row r="198" s="2" customFormat="1" ht="21.75" customHeight="1">
      <c r="A198" s="37"/>
      <c r="B198" s="38"/>
      <c r="C198" s="231" t="s">
        <v>258</v>
      </c>
      <c r="D198" s="231" t="s">
        <v>135</v>
      </c>
      <c r="E198" s="232" t="s">
        <v>259</v>
      </c>
      <c r="F198" s="233" t="s">
        <v>260</v>
      </c>
      <c r="G198" s="234" t="s">
        <v>138</v>
      </c>
      <c r="H198" s="235">
        <v>20.460000000000001</v>
      </c>
      <c r="I198" s="236"/>
      <c r="J198" s="237">
        <f>ROUND(I198*H198,2)</f>
        <v>0</v>
      </c>
      <c r="K198" s="233" t="s">
        <v>139</v>
      </c>
      <c r="L198" s="43"/>
      <c r="M198" s="238" t="s">
        <v>1</v>
      </c>
      <c r="N198" s="239" t="s">
        <v>40</v>
      </c>
      <c r="O198" s="91"/>
      <c r="P198" s="240">
        <f>O198*H198</f>
        <v>0</v>
      </c>
      <c r="Q198" s="240">
        <v>0.00025999999999999998</v>
      </c>
      <c r="R198" s="240">
        <f>Q198*H198</f>
        <v>0.0053195999999999998</v>
      </c>
      <c r="S198" s="240">
        <v>0</v>
      </c>
      <c r="T198" s="24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42" t="s">
        <v>140</v>
      </c>
      <c r="AT198" s="242" t="s">
        <v>135</v>
      </c>
      <c r="AU198" s="242" t="s">
        <v>81</v>
      </c>
      <c r="AY198" s="16" t="s">
        <v>133</v>
      </c>
      <c r="BE198" s="243">
        <f>IF(N198="základní",J198,0)</f>
        <v>0</v>
      </c>
      <c r="BF198" s="243">
        <f>IF(N198="snížená",J198,0)</f>
        <v>0</v>
      </c>
      <c r="BG198" s="243">
        <f>IF(N198="zákl. přenesená",J198,0)</f>
        <v>0</v>
      </c>
      <c r="BH198" s="243">
        <f>IF(N198="sníž. přenesená",J198,0)</f>
        <v>0</v>
      </c>
      <c r="BI198" s="243">
        <f>IF(N198="nulová",J198,0)</f>
        <v>0</v>
      </c>
      <c r="BJ198" s="16" t="s">
        <v>140</v>
      </c>
      <c r="BK198" s="243">
        <f>ROUND(I198*H198,2)</f>
        <v>0</v>
      </c>
      <c r="BL198" s="16" t="s">
        <v>140</v>
      </c>
      <c r="BM198" s="242" t="s">
        <v>261</v>
      </c>
    </row>
    <row r="199" s="13" customFormat="1">
      <c r="A199" s="13"/>
      <c r="B199" s="244"/>
      <c r="C199" s="245"/>
      <c r="D199" s="246" t="s">
        <v>142</v>
      </c>
      <c r="E199" s="247" t="s">
        <v>1</v>
      </c>
      <c r="F199" s="248" t="s">
        <v>262</v>
      </c>
      <c r="G199" s="245"/>
      <c r="H199" s="249">
        <v>20.460000000000001</v>
      </c>
      <c r="I199" s="250"/>
      <c r="J199" s="245"/>
      <c r="K199" s="245"/>
      <c r="L199" s="251"/>
      <c r="M199" s="252"/>
      <c r="N199" s="253"/>
      <c r="O199" s="253"/>
      <c r="P199" s="253"/>
      <c r="Q199" s="253"/>
      <c r="R199" s="253"/>
      <c r="S199" s="253"/>
      <c r="T199" s="25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5" t="s">
        <v>142</v>
      </c>
      <c r="AU199" s="255" t="s">
        <v>81</v>
      </c>
      <c r="AV199" s="13" t="s">
        <v>81</v>
      </c>
      <c r="AW199" s="13" t="s">
        <v>30</v>
      </c>
      <c r="AX199" s="13" t="s">
        <v>79</v>
      </c>
      <c r="AY199" s="255" t="s">
        <v>133</v>
      </c>
    </row>
    <row r="200" s="2" customFormat="1" ht="44.25" customHeight="1">
      <c r="A200" s="37"/>
      <c r="B200" s="38"/>
      <c r="C200" s="231" t="s">
        <v>263</v>
      </c>
      <c r="D200" s="231" t="s">
        <v>135</v>
      </c>
      <c r="E200" s="232" t="s">
        <v>264</v>
      </c>
      <c r="F200" s="233" t="s">
        <v>265</v>
      </c>
      <c r="G200" s="234" t="s">
        <v>138</v>
      </c>
      <c r="H200" s="235">
        <v>40.920000000000002</v>
      </c>
      <c r="I200" s="236"/>
      <c r="J200" s="237">
        <f>ROUND(I200*H200,2)</f>
        <v>0</v>
      </c>
      <c r="K200" s="233" t="s">
        <v>139</v>
      </c>
      <c r="L200" s="43"/>
      <c r="M200" s="238" t="s">
        <v>1</v>
      </c>
      <c r="N200" s="239" t="s">
        <v>40</v>
      </c>
      <c r="O200" s="91"/>
      <c r="P200" s="240">
        <f>O200*H200</f>
        <v>0</v>
      </c>
      <c r="Q200" s="240">
        <v>0.028400000000000002</v>
      </c>
      <c r="R200" s="240">
        <f>Q200*H200</f>
        <v>1.1621280000000001</v>
      </c>
      <c r="S200" s="240">
        <v>0</v>
      </c>
      <c r="T200" s="24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42" t="s">
        <v>140</v>
      </c>
      <c r="AT200" s="242" t="s">
        <v>135</v>
      </c>
      <c r="AU200" s="242" t="s">
        <v>81</v>
      </c>
      <c r="AY200" s="16" t="s">
        <v>133</v>
      </c>
      <c r="BE200" s="243">
        <f>IF(N200="základní",J200,0)</f>
        <v>0</v>
      </c>
      <c r="BF200" s="243">
        <f>IF(N200="snížená",J200,0)</f>
        <v>0</v>
      </c>
      <c r="BG200" s="243">
        <f>IF(N200="zákl. přenesená",J200,0)</f>
        <v>0</v>
      </c>
      <c r="BH200" s="243">
        <f>IF(N200="sníž. přenesená",J200,0)</f>
        <v>0</v>
      </c>
      <c r="BI200" s="243">
        <f>IF(N200="nulová",J200,0)</f>
        <v>0</v>
      </c>
      <c r="BJ200" s="16" t="s">
        <v>140</v>
      </c>
      <c r="BK200" s="243">
        <f>ROUND(I200*H200,2)</f>
        <v>0</v>
      </c>
      <c r="BL200" s="16" t="s">
        <v>140</v>
      </c>
      <c r="BM200" s="242" t="s">
        <v>266</v>
      </c>
    </row>
    <row r="201" s="13" customFormat="1">
      <c r="A201" s="13"/>
      <c r="B201" s="244"/>
      <c r="C201" s="245"/>
      <c r="D201" s="246" t="s">
        <v>142</v>
      </c>
      <c r="E201" s="247" t="s">
        <v>1</v>
      </c>
      <c r="F201" s="248" t="s">
        <v>267</v>
      </c>
      <c r="G201" s="245"/>
      <c r="H201" s="249">
        <v>40.920000000000002</v>
      </c>
      <c r="I201" s="250"/>
      <c r="J201" s="245"/>
      <c r="K201" s="245"/>
      <c r="L201" s="251"/>
      <c r="M201" s="252"/>
      <c r="N201" s="253"/>
      <c r="O201" s="253"/>
      <c r="P201" s="253"/>
      <c r="Q201" s="253"/>
      <c r="R201" s="253"/>
      <c r="S201" s="253"/>
      <c r="T201" s="25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5" t="s">
        <v>142</v>
      </c>
      <c r="AU201" s="255" t="s">
        <v>81</v>
      </c>
      <c r="AV201" s="13" t="s">
        <v>81</v>
      </c>
      <c r="AW201" s="13" t="s">
        <v>30</v>
      </c>
      <c r="AX201" s="13" t="s">
        <v>79</v>
      </c>
      <c r="AY201" s="255" t="s">
        <v>133</v>
      </c>
    </row>
    <row r="202" s="2" customFormat="1" ht="44.25" customHeight="1">
      <c r="A202" s="37"/>
      <c r="B202" s="38"/>
      <c r="C202" s="231" t="s">
        <v>268</v>
      </c>
      <c r="D202" s="231" t="s">
        <v>135</v>
      </c>
      <c r="E202" s="232" t="s">
        <v>269</v>
      </c>
      <c r="F202" s="233" t="s">
        <v>270</v>
      </c>
      <c r="G202" s="234" t="s">
        <v>138</v>
      </c>
      <c r="H202" s="235">
        <v>40.920000000000002</v>
      </c>
      <c r="I202" s="236"/>
      <c r="J202" s="237">
        <f>ROUND(I202*H202,2)</f>
        <v>0</v>
      </c>
      <c r="K202" s="233" t="s">
        <v>139</v>
      </c>
      <c r="L202" s="43"/>
      <c r="M202" s="238" t="s">
        <v>1</v>
      </c>
      <c r="N202" s="239" t="s">
        <v>40</v>
      </c>
      <c r="O202" s="91"/>
      <c r="P202" s="240">
        <f>O202*H202</f>
        <v>0</v>
      </c>
      <c r="Q202" s="240">
        <v>0.0104</v>
      </c>
      <c r="R202" s="240">
        <f>Q202*H202</f>
        <v>0.425568</v>
      </c>
      <c r="S202" s="240">
        <v>0</v>
      </c>
      <c r="T202" s="24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42" t="s">
        <v>140</v>
      </c>
      <c r="AT202" s="242" t="s">
        <v>135</v>
      </c>
      <c r="AU202" s="242" t="s">
        <v>81</v>
      </c>
      <c r="AY202" s="16" t="s">
        <v>133</v>
      </c>
      <c r="BE202" s="243">
        <f>IF(N202="základní",J202,0)</f>
        <v>0</v>
      </c>
      <c r="BF202" s="243">
        <f>IF(N202="snížená",J202,0)</f>
        <v>0</v>
      </c>
      <c r="BG202" s="243">
        <f>IF(N202="zákl. přenesená",J202,0)</f>
        <v>0</v>
      </c>
      <c r="BH202" s="243">
        <f>IF(N202="sníž. přenesená",J202,0)</f>
        <v>0</v>
      </c>
      <c r="BI202" s="243">
        <f>IF(N202="nulová",J202,0)</f>
        <v>0</v>
      </c>
      <c r="BJ202" s="16" t="s">
        <v>140</v>
      </c>
      <c r="BK202" s="243">
        <f>ROUND(I202*H202,2)</f>
        <v>0</v>
      </c>
      <c r="BL202" s="16" t="s">
        <v>140</v>
      </c>
      <c r="BM202" s="242" t="s">
        <v>271</v>
      </c>
    </row>
    <row r="203" s="13" customFormat="1">
      <c r="A203" s="13"/>
      <c r="B203" s="244"/>
      <c r="C203" s="245"/>
      <c r="D203" s="246" t="s">
        <v>142</v>
      </c>
      <c r="E203" s="247" t="s">
        <v>1</v>
      </c>
      <c r="F203" s="248" t="s">
        <v>267</v>
      </c>
      <c r="G203" s="245"/>
      <c r="H203" s="249">
        <v>40.920000000000002</v>
      </c>
      <c r="I203" s="250"/>
      <c r="J203" s="245"/>
      <c r="K203" s="245"/>
      <c r="L203" s="251"/>
      <c r="M203" s="252"/>
      <c r="N203" s="253"/>
      <c r="O203" s="253"/>
      <c r="P203" s="253"/>
      <c r="Q203" s="253"/>
      <c r="R203" s="253"/>
      <c r="S203" s="253"/>
      <c r="T203" s="25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5" t="s">
        <v>142</v>
      </c>
      <c r="AU203" s="255" t="s">
        <v>81</v>
      </c>
      <c r="AV203" s="13" t="s">
        <v>81</v>
      </c>
      <c r="AW203" s="13" t="s">
        <v>30</v>
      </c>
      <c r="AX203" s="13" t="s">
        <v>79</v>
      </c>
      <c r="AY203" s="255" t="s">
        <v>133</v>
      </c>
    </row>
    <row r="204" s="2" customFormat="1" ht="21.75" customHeight="1">
      <c r="A204" s="37"/>
      <c r="B204" s="38"/>
      <c r="C204" s="231" t="s">
        <v>272</v>
      </c>
      <c r="D204" s="231" t="s">
        <v>135</v>
      </c>
      <c r="E204" s="232" t="s">
        <v>273</v>
      </c>
      <c r="F204" s="233" t="s">
        <v>274</v>
      </c>
      <c r="G204" s="234" t="s">
        <v>138</v>
      </c>
      <c r="H204" s="235">
        <v>155.44399999999999</v>
      </c>
      <c r="I204" s="236"/>
      <c r="J204" s="237">
        <f>ROUND(I204*H204,2)</f>
        <v>0</v>
      </c>
      <c r="K204" s="233" t="s">
        <v>139</v>
      </c>
      <c r="L204" s="43"/>
      <c r="M204" s="238" t="s">
        <v>1</v>
      </c>
      <c r="N204" s="239" t="s">
        <v>40</v>
      </c>
      <c r="O204" s="91"/>
      <c r="P204" s="240">
        <f>O204*H204</f>
        <v>0</v>
      </c>
      <c r="Q204" s="240">
        <v>0.00025999999999999998</v>
      </c>
      <c r="R204" s="240">
        <f>Q204*H204</f>
        <v>0.04041543999999999</v>
      </c>
      <c r="S204" s="240">
        <v>0</v>
      </c>
      <c r="T204" s="24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42" t="s">
        <v>140</v>
      </c>
      <c r="AT204" s="242" t="s">
        <v>135</v>
      </c>
      <c r="AU204" s="242" t="s">
        <v>81</v>
      </c>
      <c r="AY204" s="16" t="s">
        <v>133</v>
      </c>
      <c r="BE204" s="243">
        <f>IF(N204="základní",J204,0)</f>
        <v>0</v>
      </c>
      <c r="BF204" s="243">
        <f>IF(N204="snížená",J204,0)</f>
        <v>0</v>
      </c>
      <c r="BG204" s="243">
        <f>IF(N204="zákl. přenesená",J204,0)</f>
        <v>0</v>
      </c>
      <c r="BH204" s="243">
        <f>IF(N204="sníž. přenesená",J204,0)</f>
        <v>0</v>
      </c>
      <c r="BI204" s="243">
        <f>IF(N204="nulová",J204,0)</f>
        <v>0</v>
      </c>
      <c r="BJ204" s="16" t="s">
        <v>140</v>
      </c>
      <c r="BK204" s="243">
        <f>ROUND(I204*H204,2)</f>
        <v>0</v>
      </c>
      <c r="BL204" s="16" t="s">
        <v>140</v>
      </c>
      <c r="BM204" s="242" t="s">
        <v>275</v>
      </c>
    </row>
    <row r="205" s="13" customFormat="1">
      <c r="A205" s="13"/>
      <c r="B205" s="244"/>
      <c r="C205" s="245"/>
      <c r="D205" s="246" t="s">
        <v>142</v>
      </c>
      <c r="E205" s="247" t="s">
        <v>1</v>
      </c>
      <c r="F205" s="248" t="s">
        <v>276</v>
      </c>
      <c r="G205" s="245"/>
      <c r="H205" s="249">
        <v>155.44399999999999</v>
      </c>
      <c r="I205" s="250"/>
      <c r="J205" s="245"/>
      <c r="K205" s="245"/>
      <c r="L205" s="251"/>
      <c r="M205" s="252"/>
      <c r="N205" s="253"/>
      <c r="O205" s="253"/>
      <c r="P205" s="253"/>
      <c r="Q205" s="253"/>
      <c r="R205" s="253"/>
      <c r="S205" s="253"/>
      <c r="T205" s="25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5" t="s">
        <v>142</v>
      </c>
      <c r="AU205" s="255" t="s">
        <v>81</v>
      </c>
      <c r="AV205" s="13" t="s">
        <v>81</v>
      </c>
      <c r="AW205" s="13" t="s">
        <v>30</v>
      </c>
      <c r="AX205" s="13" t="s">
        <v>79</v>
      </c>
      <c r="AY205" s="255" t="s">
        <v>133</v>
      </c>
    </row>
    <row r="206" s="2" customFormat="1" ht="33" customHeight="1">
      <c r="A206" s="37"/>
      <c r="B206" s="38"/>
      <c r="C206" s="231" t="s">
        <v>277</v>
      </c>
      <c r="D206" s="231" t="s">
        <v>135</v>
      </c>
      <c r="E206" s="232" t="s">
        <v>278</v>
      </c>
      <c r="F206" s="233" t="s">
        <v>279</v>
      </c>
      <c r="G206" s="234" t="s">
        <v>280</v>
      </c>
      <c r="H206" s="235">
        <v>3</v>
      </c>
      <c r="I206" s="236"/>
      <c r="J206" s="237">
        <f>ROUND(I206*H206,2)</f>
        <v>0</v>
      </c>
      <c r="K206" s="233" t="s">
        <v>139</v>
      </c>
      <c r="L206" s="43"/>
      <c r="M206" s="238" t="s">
        <v>1</v>
      </c>
      <c r="N206" s="239" t="s">
        <v>40</v>
      </c>
      <c r="O206" s="91"/>
      <c r="P206" s="240">
        <f>O206*H206</f>
        <v>0</v>
      </c>
      <c r="Q206" s="240">
        <v>0.041500000000000002</v>
      </c>
      <c r="R206" s="240">
        <f>Q206*H206</f>
        <v>0.1245</v>
      </c>
      <c r="S206" s="240">
        <v>0</v>
      </c>
      <c r="T206" s="241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42" t="s">
        <v>140</v>
      </c>
      <c r="AT206" s="242" t="s">
        <v>135</v>
      </c>
      <c r="AU206" s="242" t="s">
        <v>81</v>
      </c>
      <c r="AY206" s="16" t="s">
        <v>133</v>
      </c>
      <c r="BE206" s="243">
        <f>IF(N206="základní",J206,0)</f>
        <v>0</v>
      </c>
      <c r="BF206" s="243">
        <f>IF(N206="snížená",J206,0)</f>
        <v>0</v>
      </c>
      <c r="BG206" s="243">
        <f>IF(N206="zákl. přenesená",J206,0)</f>
        <v>0</v>
      </c>
      <c r="BH206" s="243">
        <f>IF(N206="sníž. přenesená",J206,0)</f>
        <v>0</v>
      </c>
      <c r="BI206" s="243">
        <f>IF(N206="nulová",J206,0)</f>
        <v>0</v>
      </c>
      <c r="BJ206" s="16" t="s">
        <v>140</v>
      </c>
      <c r="BK206" s="243">
        <f>ROUND(I206*H206,2)</f>
        <v>0</v>
      </c>
      <c r="BL206" s="16" t="s">
        <v>140</v>
      </c>
      <c r="BM206" s="242" t="s">
        <v>281</v>
      </c>
    </row>
    <row r="207" s="13" customFormat="1">
      <c r="A207" s="13"/>
      <c r="B207" s="244"/>
      <c r="C207" s="245"/>
      <c r="D207" s="246" t="s">
        <v>142</v>
      </c>
      <c r="E207" s="247" t="s">
        <v>1</v>
      </c>
      <c r="F207" s="248" t="s">
        <v>282</v>
      </c>
      <c r="G207" s="245"/>
      <c r="H207" s="249">
        <v>3</v>
      </c>
      <c r="I207" s="250"/>
      <c r="J207" s="245"/>
      <c r="K207" s="245"/>
      <c r="L207" s="251"/>
      <c r="M207" s="252"/>
      <c r="N207" s="253"/>
      <c r="O207" s="253"/>
      <c r="P207" s="253"/>
      <c r="Q207" s="253"/>
      <c r="R207" s="253"/>
      <c r="S207" s="253"/>
      <c r="T207" s="25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5" t="s">
        <v>142</v>
      </c>
      <c r="AU207" s="255" t="s">
        <v>81</v>
      </c>
      <c r="AV207" s="13" t="s">
        <v>81</v>
      </c>
      <c r="AW207" s="13" t="s">
        <v>30</v>
      </c>
      <c r="AX207" s="13" t="s">
        <v>79</v>
      </c>
      <c r="AY207" s="255" t="s">
        <v>133</v>
      </c>
    </row>
    <row r="208" s="2" customFormat="1" ht="21.75" customHeight="1">
      <c r="A208" s="37"/>
      <c r="B208" s="38"/>
      <c r="C208" s="231" t="s">
        <v>283</v>
      </c>
      <c r="D208" s="231" t="s">
        <v>135</v>
      </c>
      <c r="E208" s="232" t="s">
        <v>284</v>
      </c>
      <c r="F208" s="233" t="s">
        <v>285</v>
      </c>
      <c r="G208" s="234" t="s">
        <v>138</v>
      </c>
      <c r="H208" s="235">
        <v>22.776</v>
      </c>
      <c r="I208" s="236"/>
      <c r="J208" s="237">
        <f>ROUND(I208*H208,2)</f>
        <v>0</v>
      </c>
      <c r="K208" s="233" t="s">
        <v>139</v>
      </c>
      <c r="L208" s="43"/>
      <c r="M208" s="238" t="s">
        <v>1</v>
      </c>
      <c r="N208" s="239" t="s">
        <v>40</v>
      </c>
      <c r="O208" s="91"/>
      <c r="P208" s="240">
        <f>O208*H208</f>
        <v>0</v>
      </c>
      <c r="Q208" s="240">
        <v>0.033579999999999999</v>
      </c>
      <c r="R208" s="240">
        <f>Q208*H208</f>
        <v>0.76481807999999996</v>
      </c>
      <c r="S208" s="240">
        <v>0</v>
      </c>
      <c r="T208" s="24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2" t="s">
        <v>140</v>
      </c>
      <c r="AT208" s="242" t="s">
        <v>135</v>
      </c>
      <c r="AU208" s="242" t="s">
        <v>81</v>
      </c>
      <c r="AY208" s="16" t="s">
        <v>133</v>
      </c>
      <c r="BE208" s="243">
        <f>IF(N208="základní",J208,0)</f>
        <v>0</v>
      </c>
      <c r="BF208" s="243">
        <f>IF(N208="snížená",J208,0)</f>
        <v>0</v>
      </c>
      <c r="BG208" s="243">
        <f>IF(N208="zákl. přenesená",J208,0)</f>
        <v>0</v>
      </c>
      <c r="BH208" s="243">
        <f>IF(N208="sníž. přenesená",J208,0)</f>
        <v>0</v>
      </c>
      <c r="BI208" s="243">
        <f>IF(N208="nulová",J208,0)</f>
        <v>0</v>
      </c>
      <c r="BJ208" s="16" t="s">
        <v>140</v>
      </c>
      <c r="BK208" s="243">
        <f>ROUND(I208*H208,2)</f>
        <v>0</v>
      </c>
      <c r="BL208" s="16" t="s">
        <v>140</v>
      </c>
      <c r="BM208" s="242" t="s">
        <v>286</v>
      </c>
    </row>
    <row r="209" s="13" customFormat="1">
      <c r="A209" s="13"/>
      <c r="B209" s="244"/>
      <c r="C209" s="245"/>
      <c r="D209" s="246" t="s">
        <v>142</v>
      </c>
      <c r="E209" s="247" t="s">
        <v>1</v>
      </c>
      <c r="F209" s="248" t="s">
        <v>287</v>
      </c>
      <c r="G209" s="245"/>
      <c r="H209" s="249">
        <v>22.776</v>
      </c>
      <c r="I209" s="250"/>
      <c r="J209" s="245"/>
      <c r="K209" s="245"/>
      <c r="L209" s="251"/>
      <c r="M209" s="252"/>
      <c r="N209" s="253"/>
      <c r="O209" s="253"/>
      <c r="P209" s="253"/>
      <c r="Q209" s="253"/>
      <c r="R209" s="253"/>
      <c r="S209" s="253"/>
      <c r="T209" s="25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5" t="s">
        <v>142</v>
      </c>
      <c r="AU209" s="255" t="s">
        <v>81</v>
      </c>
      <c r="AV209" s="13" t="s">
        <v>81</v>
      </c>
      <c r="AW209" s="13" t="s">
        <v>30</v>
      </c>
      <c r="AX209" s="13" t="s">
        <v>79</v>
      </c>
      <c r="AY209" s="255" t="s">
        <v>133</v>
      </c>
    </row>
    <row r="210" s="2" customFormat="1" ht="44.25" customHeight="1">
      <c r="A210" s="37"/>
      <c r="B210" s="38"/>
      <c r="C210" s="231" t="s">
        <v>288</v>
      </c>
      <c r="D210" s="231" t="s">
        <v>135</v>
      </c>
      <c r="E210" s="232" t="s">
        <v>289</v>
      </c>
      <c r="F210" s="233" t="s">
        <v>290</v>
      </c>
      <c r="G210" s="234" t="s">
        <v>138</v>
      </c>
      <c r="H210" s="235">
        <v>310.887</v>
      </c>
      <c r="I210" s="236"/>
      <c r="J210" s="237">
        <f>ROUND(I210*H210,2)</f>
        <v>0</v>
      </c>
      <c r="K210" s="233" t="s">
        <v>139</v>
      </c>
      <c r="L210" s="43"/>
      <c r="M210" s="238" t="s">
        <v>1</v>
      </c>
      <c r="N210" s="239" t="s">
        <v>40</v>
      </c>
      <c r="O210" s="91"/>
      <c r="P210" s="240">
        <f>O210*H210</f>
        <v>0</v>
      </c>
      <c r="Q210" s="240">
        <v>0.028400000000000002</v>
      </c>
      <c r="R210" s="240">
        <f>Q210*H210</f>
        <v>8.829190800000001</v>
      </c>
      <c r="S210" s="240">
        <v>0</v>
      </c>
      <c r="T210" s="24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42" t="s">
        <v>140</v>
      </c>
      <c r="AT210" s="242" t="s">
        <v>135</v>
      </c>
      <c r="AU210" s="242" t="s">
        <v>81</v>
      </c>
      <c r="AY210" s="16" t="s">
        <v>133</v>
      </c>
      <c r="BE210" s="243">
        <f>IF(N210="základní",J210,0)</f>
        <v>0</v>
      </c>
      <c r="BF210" s="243">
        <f>IF(N210="snížená",J210,0)</f>
        <v>0</v>
      </c>
      <c r="BG210" s="243">
        <f>IF(N210="zákl. přenesená",J210,0)</f>
        <v>0</v>
      </c>
      <c r="BH210" s="243">
        <f>IF(N210="sníž. přenesená",J210,0)</f>
        <v>0</v>
      </c>
      <c r="BI210" s="243">
        <f>IF(N210="nulová",J210,0)</f>
        <v>0</v>
      </c>
      <c r="BJ210" s="16" t="s">
        <v>140</v>
      </c>
      <c r="BK210" s="243">
        <f>ROUND(I210*H210,2)</f>
        <v>0</v>
      </c>
      <c r="BL210" s="16" t="s">
        <v>140</v>
      </c>
      <c r="BM210" s="242" t="s">
        <v>291</v>
      </c>
    </row>
    <row r="211" s="13" customFormat="1">
      <c r="A211" s="13"/>
      <c r="B211" s="244"/>
      <c r="C211" s="245"/>
      <c r="D211" s="246" t="s">
        <v>142</v>
      </c>
      <c r="E211" s="247" t="s">
        <v>1</v>
      </c>
      <c r="F211" s="248" t="s">
        <v>292</v>
      </c>
      <c r="G211" s="245"/>
      <c r="H211" s="249">
        <v>310.887</v>
      </c>
      <c r="I211" s="250"/>
      <c r="J211" s="245"/>
      <c r="K211" s="245"/>
      <c r="L211" s="251"/>
      <c r="M211" s="252"/>
      <c r="N211" s="253"/>
      <c r="O211" s="253"/>
      <c r="P211" s="253"/>
      <c r="Q211" s="253"/>
      <c r="R211" s="253"/>
      <c r="S211" s="253"/>
      <c r="T211" s="25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5" t="s">
        <v>142</v>
      </c>
      <c r="AU211" s="255" t="s">
        <v>81</v>
      </c>
      <c r="AV211" s="13" t="s">
        <v>81</v>
      </c>
      <c r="AW211" s="13" t="s">
        <v>30</v>
      </c>
      <c r="AX211" s="13" t="s">
        <v>79</v>
      </c>
      <c r="AY211" s="255" t="s">
        <v>133</v>
      </c>
    </row>
    <row r="212" s="2" customFormat="1" ht="44.25" customHeight="1">
      <c r="A212" s="37"/>
      <c r="B212" s="38"/>
      <c r="C212" s="231" t="s">
        <v>293</v>
      </c>
      <c r="D212" s="231" t="s">
        <v>135</v>
      </c>
      <c r="E212" s="232" t="s">
        <v>294</v>
      </c>
      <c r="F212" s="233" t="s">
        <v>295</v>
      </c>
      <c r="G212" s="234" t="s">
        <v>138</v>
      </c>
      <c r="H212" s="235">
        <v>310.887</v>
      </c>
      <c r="I212" s="236"/>
      <c r="J212" s="237">
        <f>ROUND(I212*H212,2)</f>
        <v>0</v>
      </c>
      <c r="K212" s="233" t="s">
        <v>139</v>
      </c>
      <c r="L212" s="43"/>
      <c r="M212" s="238" t="s">
        <v>1</v>
      </c>
      <c r="N212" s="239" t="s">
        <v>40</v>
      </c>
      <c r="O212" s="91"/>
      <c r="P212" s="240">
        <f>O212*H212</f>
        <v>0</v>
      </c>
      <c r="Q212" s="240">
        <v>0.0104</v>
      </c>
      <c r="R212" s="240">
        <f>Q212*H212</f>
        <v>3.2332247999999999</v>
      </c>
      <c r="S212" s="240">
        <v>0</v>
      </c>
      <c r="T212" s="24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42" t="s">
        <v>140</v>
      </c>
      <c r="AT212" s="242" t="s">
        <v>135</v>
      </c>
      <c r="AU212" s="242" t="s">
        <v>81</v>
      </c>
      <c r="AY212" s="16" t="s">
        <v>133</v>
      </c>
      <c r="BE212" s="243">
        <f>IF(N212="základní",J212,0)</f>
        <v>0</v>
      </c>
      <c r="BF212" s="243">
        <f>IF(N212="snížená",J212,0)</f>
        <v>0</v>
      </c>
      <c r="BG212" s="243">
        <f>IF(N212="zákl. přenesená",J212,0)</f>
        <v>0</v>
      </c>
      <c r="BH212" s="243">
        <f>IF(N212="sníž. přenesená",J212,0)</f>
        <v>0</v>
      </c>
      <c r="BI212" s="243">
        <f>IF(N212="nulová",J212,0)</f>
        <v>0</v>
      </c>
      <c r="BJ212" s="16" t="s">
        <v>140</v>
      </c>
      <c r="BK212" s="243">
        <f>ROUND(I212*H212,2)</f>
        <v>0</v>
      </c>
      <c r="BL212" s="16" t="s">
        <v>140</v>
      </c>
      <c r="BM212" s="242" t="s">
        <v>296</v>
      </c>
    </row>
    <row r="213" s="2" customFormat="1" ht="21.75" customHeight="1">
      <c r="A213" s="37"/>
      <c r="B213" s="38"/>
      <c r="C213" s="231" t="s">
        <v>297</v>
      </c>
      <c r="D213" s="231" t="s">
        <v>135</v>
      </c>
      <c r="E213" s="232" t="s">
        <v>298</v>
      </c>
      <c r="F213" s="233" t="s">
        <v>299</v>
      </c>
      <c r="G213" s="234" t="s">
        <v>138</v>
      </c>
      <c r="H213" s="235">
        <v>134.61000000000001</v>
      </c>
      <c r="I213" s="236"/>
      <c r="J213" s="237">
        <f>ROUND(I213*H213,2)</f>
        <v>0</v>
      </c>
      <c r="K213" s="233" t="s">
        <v>139</v>
      </c>
      <c r="L213" s="43"/>
      <c r="M213" s="238" t="s">
        <v>1</v>
      </c>
      <c r="N213" s="239" t="s">
        <v>40</v>
      </c>
      <c r="O213" s="91"/>
      <c r="P213" s="240">
        <f>O213*H213</f>
        <v>0</v>
      </c>
      <c r="Q213" s="240">
        <v>0</v>
      </c>
      <c r="R213" s="240">
        <f>Q213*H213</f>
        <v>0</v>
      </c>
      <c r="S213" s="240">
        <v>0</v>
      </c>
      <c r="T213" s="24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42" t="s">
        <v>140</v>
      </c>
      <c r="AT213" s="242" t="s">
        <v>135</v>
      </c>
      <c r="AU213" s="242" t="s">
        <v>81</v>
      </c>
      <c r="AY213" s="16" t="s">
        <v>133</v>
      </c>
      <c r="BE213" s="243">
        <f>IF(N213="základní",J213,0)</f>
        <v>0</v>
      </c>
      <c r="BF213" s="243">
        <f>IF(N213="snížená",J213,0)</f>
        <v>0</v>
      </c>
      <c r="BG213" s="243">
        <f>IF(N213="zákl. přenesená",J213,0)</f>
        <v>0</v>
      </c>
      <c r="BH213" s="243">
        <f>IF(N213="sníž. přenesená",J213,0)</f>
        <v>0</v>
      </c>
      <c r="BI213" s="243">
        <f>IF(N213="nulová",J213,0)</f>
        <v>0</v>
      </c>
      <c r="BJ213" s="16" t="s">
        <v>140</v>
      </c>
      <c r="BK213" s="243">
        <f>ROUND(I213*H213,2)</f>
        <v>0</v>
      </c>
      <c r="BL213" s="16" t="s">
        <v>140</v>
      </c>
      <c r="BM213" s="242" t="s">
        <v>300</v>
      </c>
    </row>
    <row r="214" s="13" customFormat="1">
      <c r="A214" s="13"/>
      <c r="B214" s="244"/>
      <c r="C214" s="245"/>
      <c r="D214" s="246" t="s">
        <v>142</v>
      </c>
      <c r="E214" s="247" t="s">
        <v>1</v>
      </c>
      <c r="F214" s="248" t="s">
        <v>301</v>
      </c>
      <c r="G214" s="245"/>
      <c r="H214" s="249">
        <v>134.61000000000001</v>
      </c>
      <c r="I214" s="250"/>
      <c r="J214" s="245"/>
      <c r="K214" s="245"/>
      <c r="L214" s="251"/>
      <c r="M214" s="252"/>
      <c r="N214" s="253"/>
      <c r="O214" s="253"/>
      <c r="P214" s="253"/>
      <c r="Q214" s="253"/>
      <c r="R214" s="253"/>
      <c r="S214" s="253"/>
      <c r="T214" s="25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5" t="s">
        <v>142</v>
      </c>
      <c r="AU214" s="255" t="s">
        <v>81</v>
      </c>
      <c r="AV214" s="13" t="s">
        <v>81</v>
      </c>
      <c r="AW214" s="13" t="s">
        <v>30</v>
      </c>
      <c r="AX214" s="13" t="s">
        <v>79</v>
      </c>
      <c r="AY214" s="255" t="s">
        <v>133</v>
      </c>
    </row>
    <row r="215" s="2" customFormat="1" ht="21.75" customHeight="1">
      <c r="A215" s="37"/>
      <c r="B215" s="38"/>
      <c r="C215" s="231" t="s">
        <v>302</v>
      </c>
      <c r="D215" s="231" t="s">
        <v>135</v>
      </c>
      <c r="E215" s="232" t="s">
        <v>303</v>
      </c>
      <c r="F215" s="233" t="s">
        <v>304</v>
      </c>
      <c r="G215" s="234" t="s">
        <v>138</v>
      </c>
      <c r="H215" s="235">
        <v>155.91800000000001</v>
      </c>
      <c r="I215" s="236"/>
      <c r="J215" s="237">
        <f>ROUND(I215*H215,2)</f>
        <v>0</v>
      </c>
      <c r="K215" s="233" t="s">
        <v>139</v>
      </c>
      <c r="L215" s="43"/>
      <c r="M215" s="238" t="s">
        <v>1</v>
      </c>
      <c r="N215" s="239" t="s">
        <v>40</v>
      </c>
      <c r="O215" s="91"/>
      <c r="P215" s="240">
        <f>O215*H215</f>
        <v>0</v>
      </c>
      <c r="Q215" s="240">
        <v>0.00025999999999999998</v>
      </c>
      <c r="R215" s="240">
        <f>Q215*H215</f>
        <v>0.040538680000000001</v>
      </c>
      <c r="S215" s="240">
        <v>0</v>
      </c>
      <c r="T215" s="24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42" t="s">
        <v>140</v>
      </c>
      <c r="AT215" s="242" t="s">
        <v>135</v>
      </c>
      <c r="AU215" s="242" t="s">
        <v>81</v>
      </c>
      <c r="AY215" s="16" t="s">
        <v>133</v>
      </c>
      <c r="BE215" s="243">
        <f>IF(N215="základní",J215,0)</f>
        <v>0</v>
      </c>
      <c r="BF215" s="243">
        <f>IF(N215="snížená",J215,0)</f>
        <v>0</v>
      </c>
      <c r="BG215" s="243">
        <f>IF(N215="zákl. přenesená",J215,0)</f>
        <v>0</v>
      </c>
      <c r="BH215" s="243">
        <f>IF(N215="sníž. přenesená",J215,0)</f>
        <v>0</v>
      </c>
      <c r="BI215" s="243">
        <f>IF(N215="nulová",J215,0)</f>
        <v>0</v>
      </c>
      <c r="BJ215" s="16" t="s">
        <v>140</v>
      </c>
      <c r="BK215" s="243">
        <f>ROUND(I215*H215,2)</f>
        <v>0</v>
      </c>
      <c r="BL215" s="16" t="s">
        <v>140</v>
      </c>
      <c r="BM215" s="242" t="s">
        <v>305</v>
      </c>
    </row>
    <row r="216" s="13" customFormat="1">
      <c r="A216" s="13"/>
      <c r="B216" s="244"/>
      <c r="C216" s="245"/>
      <c r="D216" s="246" t="s">
        <v>142</v>
      </c>
      <c r="E216" s="247" t="s">
        <v>1</v>
      </c>
      <c r="F216" s="248" t="s">
        <v>306</v>
      </c>
      <c r="G216" s="245"/>
      <c r="H216" s="249">
        <v>155.91800000000001</v>
      </c>
      <c r="I216" s="250"/>
      <c r="J216" s="245"/>
      <c r="K216" s="245"/>
      <c r="L216" s="251"/>
      <c r="M216" s="252"/>
      <c r="N216" s="253"/>
      <c r="O216" s="253"/>
      <c r="P216" s="253"/>
      <c r="Q216" s="253"/>
      <c r="R216" s="253"/>
      <c r="S216" s="253"/>
      <c r="T216" s="25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5" t="s">
        <v>142</v>
      </c>
      <c r="AU216" s="255" t="s">
        <v>81</v>
      </c>
      <c r="AV216" s="13" t="s">
        <v>81</v>
      </c>
      <c r="AW216" s="13" t="s">
        <v>30</v>
      </c>
      <c r="AX216" s="13" t="s">
        <v>79</v>
      </c>
      <c r="AY216" s="255" t="s">
        <v>133</v>
      </c>
    </row>
    <row r="217" s="2" customFormat="1" ht="33" customHeight="1">
      <c r="A217" s="37"/>
      <c r="B217" s="38"/>
      <c r="C217" s="231" t="s">
        <v>307</v>
      </c>
      <c r="D217" s="231" t="s">
        <v>135</v>
      </c>
      <c r="E217" s="232" t="s">
        <v>308</v>
      </c>
      <c r="F217" s="233" t="s">
        <v>309</v>
      </c>
      <c r="G217" s="234" t="s">
        <v>138</v>
      </c>
      <c r="H217" s="235">
        <v>5</v>
      </c>
      <c r="I217" s="236"/>
      <c r="J217" s="237">
        <f>ROUND(I217*H217,2)</f>
        <v>0</v>
      </c>
      <c r="K217" s="233" t="s">
        <v>139</v>
      </c>
      <c r="L217" s="43"/>
      <c r="M217" s="238" t="s">
        <v>1</v>
      </c>
      <c r="N217" s="239" t="s">
        <v>40</v>
      </c>
      <c r="O217" s="91"/>
      <c r="P217" s="240">
        <f>O217*H217</f>
        <v>0</v>
      </c>
      <c r="Q217" s="240">
        <v>0.0043800000000000002</v>
      </c>
      <c r="R217" s="240">
        <f>Q217*H217</f>
        <v>0.021900000000000003</v>
      </c>
      <c r="S217" s="240">
        <v>0</v>
      </c>
      <c r="T217" s="24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42" t="s">
        <v>140</v>
      </c>
      <c r="AT217" s="242" t="s">
        <v>135</v>
      </c>
      <c r="AU217" s="242" t="s">
        <v>81</v>
      </c>
      <c r="AY217" s="16" t="s">
        <v>133</v>
      </c>
      <c r="BE217" s="243">
        <f>IF(N217="základní",J217,0)</f>
        <v>0</v>
      </c>
      <c r="BF217" s="243">
        <f>IF(N217="snížená",J217,0)</f>
        <v>0</v>
      </c>
      <c r="BG217" s="243">
        <f>IF(N217="zákl. přenesená",J217,0)</f>
        <v>0</v>
      </c>
      <c r="BH217" s="243">
        <f>IF(N217="sníž. přenesená",J217,0)</f>
        <v>0</v>
      </c>
      <c r="BI217" s="243">
        <f>IF(N217="nulová",J217,0)</f>
        <v>0</v>
      </c>
      <c r="BJ217" s="16" t="s">
        <v>140</v>
      </c>
      <c r="BK217" s="243">
        <f>ROUND(I217*H217,2)</f>
        <v>0</v>
      </c>
      <c r="BL217" s="16" t="s">
        <v>140</v>
      </c>
      <c r="BM217" s="242" t="s">
        <v>310</v>
      </c>
    </row>
    <row r="218" s="13" customFormat="1">
      <c r="A218" s="13"/>
      <c r="B218" s="244"/>
      <c r="C218" s="245"/>
      <c r="D218" s="246" t="s">
        <v>142</v>
      </c>
      <c r="E218" s="247" t="s">
        <v>1</v>
      </c>
      <c r="F218" s="248" t="s">
        <v>311</v>
      </c>
      <c r="G218" s="245"/>
      <c r="H218" s="249">
        <v>5</v>
      </c>
      <c r="I218" s="250"/>
      <c r="J218" s="245"/>
      <c r="K218" s="245"/>
      <c r="L218" s="251"/>
      <c r="M218" s="252"/>
      <c r="N218" s="253"/>
      <c r="O218" s="253"/>
      <c r="P218" s="253"/>
      <c r="Q218" s="253"/>
      <c r="R218" s="253"/>
      <c r="S218" s="253"/>
      <c r="T218" s="25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5" t="s">
        <v>142</v>
      </c>
      <c r="AU218" s="255" t="s">
        <v>81</v>
      </c>
      <c r="AV218" s="13" t="s">
        <v>81</v>
      </c>
      <c r="AW218" s="13" t="s">
        <v>30</v>
      </c>
      <c r="AX218" s="13" t="s">
        <v>79</v>
      </c>
      <c r="AY218" s="255" t="s">
        <v>133</v>
      </c>
    </row>
    <row r="219" s="2" customFormat="1" ht="33" customHeight="1">
      <c r="A219" s="37"/>
      <c r="B219" s="38"/>
      <c r="C219" s="231" t="s">
        <v>312</v>
      </c>
      <c r="D219" s="231" t="s">
        <v>135</v>
      </c>
      <c r="E219" s="232" t="s">
        <v>313</v>
      </c>
      <c r="F219" s="233" t="s">
        <v>314</v>
      </c>
      <c r="G219" s="234" t="s">
        <v>195</v>
      </c>
      <c r="H219" s="235">
        <v>122.92</v>
      </c>
      <c r="I219" s="236"/>
      <c r="J219" s="237">
        <f>ROUND(I219*H219,2)</f>
        <v>0</v>
      </c>
      <c r="K219" s="233" t="s">
        <v>139</v>
      </c>
      <c r="L219" s="43"/>
      <c r="M219" s="238" t="s">
        <v>1</v>
      </c>
      <c r="N219" s="239" t="s">
        <v>40</v>
      </c>
      <c r="O219" s="91"/>
      <c r="P219" s="240">
        <f>O219*H219</f>
        <v>0</v>
      </c>
      <c r="Q219" s="240">
        <v>0</v>
      </c>
      <c r="R219" s="240">
        <f>Q219*H219</f>
        <v>0</v>
      </c>
      <c r="S219" s="240">
        <v>0</v>
      </c>
      <c r="T219" s="24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42" t="s">
        <v>140</v>
      </c>
      <c r="AT219" s="242" t="s">
        <v>135</v>
      </c>
      <c r="AU219" s="242" t="s">
        <v>81</v>
      </c>
      <c r="AY219" s="16" t="s">
        <v>133</v>
      </c>
      <c r="BE219" s="243">
        <f>IF(N219="základní",J219,0)</f>
        <v>0</v>
      </c>
      <c r="BF219" s="243">
        <f>IF(N219="snížená",J219,0)</f>
        <v>0</v>
      </c>
      <c r="BG219" s="243">
        <f>IF(N219="zákl. přenesená",J219,0)</f>
        <v>0</v>
      </c>
      <c r="BH219" s="243">
        <f>IF(N219="sníž. přenesená",J219,0)</f>
        <v>0</v>
      </c>
      <c r="BI219" s="243">
        <f>IF(N219="nulová",J219,0)</f>
        <v>0</v>
      </c>
      <c r="BJ219" s="16" t="s">
        <v>140</v>
      </c>
      <c r="BK219" s="243">
        <f>ROUND(I219*H219,2)</f>
        <v>0</v>
      </c>
      <c r="BL219" s="16" t="s">
        <v>140</v>
      </c>
      <c r="BM219" s="242" t="s">
        <v>315</v>
      </c>
    </row>
    <row r="220" s="13" customFormat="1">
      <c r="A220" s="13"/>
      <c r="B220" s="244"/>
      <c r="C220" s="245"/>
      <c r="D220" s="246" t="s">
        <v>142</v>
      </c>
      <c r="E220" s="247" t="s">
        <v>1</v>
      </c>
      <c r="F220" s="248" t="s">
        <v>316</v>
      </c>
      <c r="G220" s="245"/>
      <c r="H220" s="249">
        <v>122.92</v>
      </c>
      <c r="I220" s="250"/>
      <c r="J220" s="245"/>
      <c r="K220" s="245"/>
      <c r="L220" s="251"/>
      <c r="M220" s="252"/>
      <c r="N220" s="253"/>
      <c r="O220" s="253"/>
      <c r="P220" s="253"/>
      <c r="Q220" s="253"/>
      <c r="R220" s="253"/>
      <c r="S220" s="253"/>
      <c r="T220" s="25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5" t="s">
        <v>142</v>
      </c>
      <c r="AU220" s="255" t="s">
        <v>81</v>
      </c>
      <c r="AV220" s="13" t="s">
        <v>81</v>
      </c>
      <c r="AW220" s="13" t="s">
        <v>30</v>
      </c>
      <c r="AX220" s="13" t="s">
        <v>79</v>
      </c>
      <c r="AY220" s="255" t="s">
        <v>133</v>
      </c>
    </row>
    <row r="221" s="2" customFormat="1" ht="21.75" customHeight="1">
      <c r="A221" s="37"/>
      <c r="B221" s="38"/>
      <c r="C221" s="256" t="s">
        <v>317</v>
      </c>
      <c r="D221" s="256" t="s">
        <v>243</v>
      </c>
      <c r="E221" s="257" t="s">
        <v>318</v>
      </c>
      <c r="F221" s="258" t="s">
        <v>319</v>
      </c>
      <c r="G221" s="259" t="s">
        <v>195</v>
      </c>
      <c r="H221" s="260">
        <v>129.066</v>
      </c>
      <c r="I221" s="261"/>
      <c r="J221" s="262">
        <f>ROUND(I221*H221,2)</f>
        <v>0</v>
      </c>
      <c r="K221" s="258" t="s">
        <v>139</v>
      </c>
      <c r="L221" s="263"/>
      <c r="M221" s="264" t="s">
        <v>1</v>
      </c>
      <c r="N221" s="265" t="s">
        <v>40</v>
      </c>
      <c r="O221" s="91"/>
      <c r="P221" s="240">
        <f>O221*H221</f>
        <v>0</v>
      </c>
      <c r="Q221" s="240">
        <v>0.00010000000000000001</v>
      </c>
      <c r="R221" s="240">
        <f>Q221*H221</f>
        <v>0.012906600000000001</v>
      </c>
      <c r="S221" s="240">
        <v>0</v>
      </c>
      <c r="T221" s="24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42" t="s">
        <v>171</v>
      </c>
      <c r="AT221" s="242" t="s">
        <v>243</v>
      </c>
      <c r="AU221" s="242" t="s">
        <v>81</v>
      </c>
      <c r="AY221" s="16" t="s">
        <v>133</v>
      </c>
      <c r="BE221" s="243">
        <f>IF(N221="základní",J221,0)</f>
        <v>0</v>
      </c>
      <c r="BF221" s="243">
        <f>IF(N221="snížená",J221,0)</f>
        <v>0</v>
      </c>
      <c r="BG221" s="243">
        <f>IF(N221="zákl. přenesená",J221,0)</f>
        <v>0</v>
      </c>
      <c r="BH221" s="243">
        <f>IF(N221="sníž. přenesená",J221,0)</f>
        <v>0</v>
      </c>
      <c r="BI221" s="243">
        <f>IF(N221="nulová",J221,0)</f>
        <v>0</v>
      </c>
      <c r="BJ221" s="16" t="s">
        <v>140</v>
      </c>
      <c r="BK221" s="243">
        <f>ROUND(I221*H221,2)</f>
        <v>0</v>
      </c>
      <c r="BL221" s="16" t="s">
        <v>140</v>
      </c>
      <c r="BM221" s="242" t="s">
        <v>320</v>
      </c>
    </row>
    <row r="222" s="13" customFormat="1">
      <c r="A222" s="13"/>
      <c r="B222" s="244"/>
      <c r="C222" s="245"/>
      <c r="D222" s="246" t="s">
        <v>142</v>
      </c>
      <c r="E222" s="247" t="s">
        <v>1</v>
      </c>
      <c r="F222" s="248" t="s">
        <v>321</v>
      </c>
      <c r="G222" s="245"/>
      <c r="H222" s="249">
        <v>129.066</v>
      </c>
      <c r="I222" s="250"/>
      <c r="J222" s="245"/>
      <c r="K222" s="245"/>
      <c r="L222" s="251"/>
      <c r="M222" s="252"/>
      <c r="N222" s="253"/>
      <c r="O222" s="253"/>
      <c r="P222" s="253"/>
      <c r="Q222" s="253"/>
      <c r="R222" s="253"/>
      <c r="S222" s="253"/>
      <c r="T222" s="25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5" t="s">
        <v>142</v>
      </c>
      <c r="AU222" s="255" t="s">
        <v>81</v>
      </c>
      <c r="AV222" s="13" t="s">
        <v>81</v>
      </c>
      <c r="AW222" s="13" t="s">
        <v>30</v>
      </c>
      <c r="AX222" s="13" t="s">
        <v>79</v>
      </c>
      <c r="AY222" s="255" t="s">
        <v>133</v>
      </c>
    </row>
    <row r="223" s="2" customFormat="1" ht="33" customHeight="1">
      <c r="A223" s="37"/>
      <c r="B223" s="38"/>
      <c r="C223" s="231" t="s">
        <v>322</v>
      </c>
      <c r="D223" s="231" t="s">
        <v>135</v>
      </c>
      <c r="E223" s="232" t="s">
        <v>313</v>
      </c>
      <c r="F223" s="233" t="s">
        <v>314</v>
      </c>
      <c r="G223" s="234" t="s">
        <v>195</v>
      </c>
      <c r="H223" s="235">
        <v>210.78800000000001</v>
      </c>
      <c r="I223" s="236"/>
      <c r="J223" s="237">
        <f>ROUND(I223*H223,2)</f>
        <v>0</v>
      </c>
      <c r="K223" s="233" t="s">
        <v>139</v>
      </c>
      <c r="L223" s="43"/>
      <c r="M223" s="238" t="s">
        <v>1</v>
      </c>
      <c r="N223" s="239" t="s">
        <v>40</v>
      </c>
      <c r="O223" s="91"/>
      <c r="P223" s="240">
        <f>O223*H223</f>
        <v>0</v>
      </c>
      <c r="Q223" s="240">
        <v>0</v>
      </c>
      <c r="R223" s="240">
        <f>Q223*H223</f>
        <v>0</v>
      </c>
      <c r="S223" s="240">
        <v>0</v>
      </c>
      <c r="T223" s="24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42" t="s">
        <v>140</v>
      </c>
      <c r="AT223" s="242" t="s">
        <v>135</v>
      </c>
      <c r="AU223" s="242" t="s">
        <v>81</v>
      </c>
      <c r="AY223" s="16" t="s">
        <v>133</v>
      </c>
      <c r="BE223" s="243">
        <f>IF(N223="základní",J223,0)</f>
        <v>0</v>
      </c>
      <c r="BF223" s="243">
        <f>IF(N223="snížená",J223,0)</f>
        <v>0</v>
      </c>
      <c r="BG223" s="243">
        <f>IF(N223="zákl. přenesená",J223,0)</f>
        <v>0</v>
      </c>
      <c r="BH223" s="243">
        <f>IF(N223="sníž. přenesená",J223,0)</f>
        <v>0</v>
      </c>
      <c r="BI223" s="243">
        <f>IF(N223="nulová",J223,0)</f>
        <v>0</v>
      </c>
      <c r="BJ223" s="16" t="s">
        <v>140</v>
      </c>
      <c r="BK223" s="243">
        <f>ROUND(I223*H223,2)</f>
        <v>0</v>
      </c>
      <c r="BL223" s="16" t="s">
        <v>140</v>
      </c>
      <c r="BM223" s="242" t="s">
        <v>323</v>
      </c>
    </row>
    <row r="224" s="13" customFormat="1">
      <c r="A224" s="13"/>
      <c r="B224" s="244"/>
      <c r="C224" s="245"/>
      <c r="D224" s="246" t="s">
        <v>142</v>
      </c>
      <c r="E224" s="247" t="s">
        <v>1</v>
      </c>
      <c r="F224" s="248" t="s">
        <v>324</v>
      </c>
      <c r="G224" s="245"/>
      <c r="H224" s="249">
        <v>210.78800000000001</v>
      </c>
      <c r="I224" s="250"/>
      <c r="J224" s="245"/>
      <c r="K224" s="245"/>
      <c r="L224" s="251"/>
      <c r="M224" s="252"/>
      <c r="N224" s="253"/>
      <c r="O224" s="253"/>
      <c r="P224" s="253"/>
      <c r="Q224" s="253"/>
      <c r="R224" s="253"/>
      <c r="S224" s="253"/>
      <c r="T224" s="25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5" t="s">
        <v>142</v>
      </c>
      <c r="AU224" s="255" t="s">
        <v>81</v>
      </c>
      <c r="AV224" s="13" t="s">
        <v>81</v>
      </c>
      <c r="AW224" s="13" t="s">
        <v>30</v>
      </c>
      <c r="AX224" s="13" t="s">
        <v>79</v>
      </c>
      <c r="AY224" s="255" t="s">
        <v>133</v>
      </c>
    </row>
    <row r="225" s="2" customFormat="1" ht="21.75" customHeight="1">
      <c r="A225" s="37"/>
      <c r="B225" s="38"/>
      <c r="C225" s="256" t="s">
        <v>325</v>
      </c>
      <c r="D225" s="256" t="s">
        <v>243</v>
      </c>
      <c r="E225" s="257" t="s">
        <v>318</v>
      </c>
      <c r="F225" s="258" t="s">
        <v>319</v>
      </c>
      <c r="G225" s="259" t="s">
        <v>195</v>
      </c>
      <c r="H225" s="260">
        <v>221.327</v>
      </c>
      <c r="I225" s="261"/>
      <c r="J225" s="262">
        <f>ROUND(I225*H225,2)</f>
        <v>0</v>
      </c>
      <c r="K225" s="258" t="s">
        <v>139</v>
      </c>
      <c r="L225" s="263"/>
      <c r="M225" s="264" t="s">
        <v>1</v>
      </c>
      <c r="N225" s="265" t="s">
        <v>40</v>
      </c>
      <c r="O225" s="91"/>
      <c r="P225" s="240">
        <f>O225*H225</f>
        <v>0</v>
      </c>
      <c r="Q225" s="240">
        <v>0.00010000000000000001</v>
      </c>
      <c r="R225" s="240">
        <f>Q225*H225</f>
        <v>0.022132700000000002</v>
      </c>
      <c r="S225" s="240">
        <v>0</v>
      </c>
      <c r="T225" s="24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42" t="s">
        <v>171</v>
      </c>
      <c r="AT225" s="242" t="s">
        <v>243</v>
      </c>
      <c r="AU225" s="242" t="s">
        <v>81</v>
      </c>
      <c r="AY225" s="16" t="s">
        <v>133</v>
      </c>
      <c r="BE225" s="243">
        <f>IF(N225="základní",J225,0)</f>
        <v>0</v>
      </c>
      <c r="BF225" s="243">
        <f>IF(N225="snížená",J225,0)</f>
        <v>0</v>
      </c>
      <c r="BG225" s="243">
        <f>IF(N225="zákl. přenesená",J225,0)</f>
        <v>0</v>
      </c>
      <c r="BH225" s="243">
        <f>IF(N225="sníž. přenesená",J225,0)</f>
        <v>0</v>
      </c>
      <c r="BI225" s="243">
        <f>IF(N225="nulová",J225,0)</f>
        <v>0</v>
      </c>
      <c r="BJ225" s="16" t="s">
        <v>140</v>
      </c>
      <c r="BK225" s="243">
        <f>ROUND(I225*H225,2)</f>
        <v>0</v>
      </c>
      <c r="BL225" s="16" t="s">
        <v>140</v>
      </c>
      <c r="BM225" s="242" t="s">
        <v>326</v>
      </c>
    </row>
    <row r="226" s="13" customFormat="1">
      <c r="A226" s="13"/>
      <c r="B226" s="244"/>
      <c r="C226" s="245"/>
      <c r="D226" s="246" t="s">
        <v>142</v>
      </c>
      <c r="E226" s="247" t="s">
        <v>1</v>
      </c>
      <c r="F226" s="248" t="s">
        <v>324</v>
      </c>
      <c r="G226" s="245"/>
      <c r="H226" s="249">
        <v>210.78800000000001</v>
      </c>
      <c r="I226" s="250"/>
      <c r="J226" s="245"/>
      <c r="K226" s="245"/>
      <c r="L226" s="251"/>
      <c r="M226" s="252"/>
      <c r="N226" s="253"/>
      <c r="O226" s="253"/>
      <c r="P226" s="253"/>
      <c r="Q226" s="253"/>
      <c r="R226" s="253"/>
      <c r="S226" s="253"/>
      <c r="T226" s="25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5" t="s">
        <v>142</v>
      </c>
      <c r="AU226" s="255" t="s">
        <v>81</v>
      </c>
      <c r="AV226" s="13" t="s">
        <v>81</v>
      </c>
      <c r="AW226" s="13" t="s">
        <v>30</v>
      </c>
      <c r="AX226" s="13" t="s">
        <v>73</v>
      </c>
      <c r="AY226" s="255" t="s">
        <v>133</v>
      </c>
    </row>
    <row r="227" s="13" customFormat="1">
      <c r="A227" s="13"/>
      <c r="B227" s="244"/>
      <c r="C227" s="245"/>
      <c r="D227" s="246" t="s">
        <v>142</v>
      </c>
      <c r="E227" s="247" t="s">
        <v>1</v>
      </c>
      <c r="F227" s="248" t="s">
        <v>327</v>
      </c>
      <c r="G227" s="245"/>
      <c r="H227" s="249">
        <v>221.327</v>
      </c>
      <c r="I227" s="250"/>
      <c r="J227" s="245"/>
      <c r="K227" s="245"/>
      <c r="L227" s="251"/>
      <c r="M227" s="252"/>
      <c r="N227" s="253"/>
      <c r="O227" s="253"/>
      <c r="P227" s="253"/>
      <c r="Q227" s="253"/>
      <c r="R227" s="253"/>
      <c r="S227" s="253"/>
      <c r="T227" s="25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5" t="s">
        <v>142</v>
      </c>
      <c r="AU227" s="255" t="s">
        <v>81</v>
      </c>
      <c r="AV227" s="13" t="s">
        <v>81</v>
      </c>
      <c r="AW227" s="13" t="s">
        <v>30</v>
      </c>
      <c r="AX227" s="13" t="s">
        <v>79</v>
      </c>
      <c r="AY227" s="255" t="s">
        <v>133</v>
      </c>
    </row>
    <row r="228" s="2" customFormat="1" ht="44.25" customHeight="1">
      <c r="A228" s="37"/>
      <c r="B228" s="38"/>
      <c r="C228" s="231" t="s">
        <v>328</v>
      </c>
      <c r="D228" s="231" t="s">
        <v>135</v>
      </c>
      <c r="E228" s="232" t="s">
        <v>329</v>
      </c>
      <c r="F228" s="233" t="s">
        <v>330</v>
      </c>
      <c r="G228" s="234" t="s">
        <v>195</v>
      </c>
      <c r="H228" s="235">
        <v>95.569999999999993</v>
      </c>
      <c r="I228" s="236"/>
      <c r="J228" s="237">
        <f>ROUND(I228*H228,2)</f>
        <v>0</v>
      </c>
      <c r="K228" s="233" t="s">
        <v>139</v>
      </c>
      <c r="L228" s="43"/>
      <c r="M228" s="238" t="s">
        <v>1</v>
      </c>
      <c r="N228" s="239" t="s">
        <v>40</v>
      </c>
      <c r="O228" s="91"/>
      <c r="P228" s="240">
        <f>O228*H228</f>
        <v>0</v>
      </c>
      <c r="Q228" s="240">
        <v>0</v>
      </c>
      <c r="R228" s="240">
        <f>Q228*H228</f>
        <v>0</v>
      </c>
      <c r="S228" s="240">
        <v>0</v>
      </c>
      <c r="T228" s="24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42" t="s">
        <v>140</v>
      </c>
      <c r="AT228" s="242" t="s">
        <v>135</v>
      </c>
      <c r="AU228" s="242" t="s">
        <v>81</v>
      </c>
      <c r="AY228" s="16" t="s">
        <v>133</v>
      </c>
      <c r="BE228" s="243">
        <f>IF(N228="základní",J228,0)</f>
        <v>0</v>
      </c>
      <c r="BF228" s="243">
        <f>IF(N228="snížená",J228,0)</f>
        <v>0</v>
      </c>
      <c r="BG228" s="243">
        <f>IF(N228="zákl. přenesená",J228,0)</f>
        <v>0</v>
      </c>
      <c r="BH228" s="243">
        <f>IF(N228="sníž. přenesená",J228,0)</f>
        <v>0</v>
      </c>
      <c r="BI228" s="243">
        <f>IF(N228="nulová",J228,0)</f>
        <v>0</v>
      </c>
      <c r="BJ228" s="16" t="s">
        <v>140</v>
      </c>
      <c r="BK228" s="243">
        <f>ROUND(I228*H228,2)</f>
        <v>0</v>
      </c>
      <c r="BL228" s="16" t="s">
        <v>140</v>
      </c>
      <c r="BM228" s="242" t="s">
        <v>331</v>
      </c>
    </row>
    <row r="229" s="13" customFormat="1">
      <c r="A229" s="13"/>
      <c r="B229" s="244"/>
      <c r="C229" s="245"/>
      <c r="D229" s="246" t="s">
        <v>142</v>
      </c>
      <c r="E229" s="247" t="s">
        <v>1</v>
      </c>
      <c r="F229" s="248" t="s">
        <v>332</v>
      </c>
      <c r="G229" s="245"/>
      <c r="H229" s="249">
        <v>95.569999999999993</v>
      </c>
      <c r="I229" s="250"/>
      <c r="J229" s="245"/>
      <c r="K229" s="245"/>
      <c r="L229" s="251"/>
      <c r="M229" s="252"/>
      <c r="N229" s="253"/>
      <c r="O229" s="253"/>
      <c r="P229" s="253"/>
      <c r="Q229" s="253"/>
      <c r="R229" s="253"/>
      <c r="S229" s="253"/>
      <c r="T229" s="25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5" t="s">
        <v>142</v>
      </c>
      <c r="AU229" s="255" t="s">
        <v>81</v>
      </c>
      <c r="AV229" s="13" t="s">
        <v>81</v>
      </c>
      <c r="AW229" s="13" t="s">
        <v>30</v>
      </c>
      <c r="AX229" s="13" t="s">
        <v>79</v>
      </c>
      <c r="AY229" s="255" t="s">
        <v>133</v>
      </c>
    </row>
    <row r="230" s="2" customFormat="1" ht="21.75" customHeight="1">
      <c r="A230" s="37"/>
      <c r="B230" s="38"/>
      <c r="C230" s="256" t="s">
        <v>333</v>
      </c>
      <c r="D230" s="256" t="s">
        <v>243</v>
      </c>
      <c r="E230" s="257" t="s">
        <v>334</v>
      </c>
      <c r="F230" s="258" t="s">
        <v>335</v>
      </c>
      <c r="G230" s="259" t="s">
        <v>195</v>
      </c>
      <c r="H230" s="260">
        <v>100.349</v>
      </c>
      <c r="I230" s="261"/>
      <c r="J230" s="262">
        <f>ROUND(I230*H230,2)</f>
        <v>0</v>
      </c>
      <c r="K230" s="258" t="s">
        <v>139</v>
      </c>
      <c r="L230" s="263"/>
      <c r="M230" s="264" t="s">
        <v>1</v>
      </c>
      <c r="N230" s="265" t="s">
        <v>40</v>
      </c>
      <c r="O230" s="91"/>
      <c r="P230" s="240">
        <f>O230*H230</f>
        <v>0</v>
      </c>
      <c r="Q230" s="240">
        <v>4.0000000000000003E-05</v>
      </c>
      <c r="R230" s="240">
        <f>Q230*H230</f>
        <v>0.0040139600000000004</v>
      </c>
      <c r="S230" s="240">
        <v>0</v>
      </c>
      <c r="T230" s="24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42" t="s">
        <v>171</v>
      </c>
      <c r="AT230" s="242" t="s">
        <v>243</v>
      </c>
      <c r="AU230" s="242" t="s">
        <v>81</v>
      </c>
      <c r="AY230" s="16" t="s">
        <v>133</v>
      </c>
      <c r="BE230" s="243">
        <f>IF(N230="základní",J230,0)</f>
        <v>0</v>
      </c>
      <c r="BF230" s="243">
        <f>IF(N230="snížená",J230,0)</f>
        <v>0</v>
      </c>
      <c r="BG230" s="243">
        <f>IF(N230="zákl. přenesená",J230,0)</f>
        <v>0</v>
      </c>
      <c r="BH230" s="243">
        <f>IF(N230="sníž. přenesená",J230,0)</f>
        <v>0</v>
      </c>
      <c r="BI230" s="243">
        <f>IF(N230="nulová",J230,0)</f>
        <v>0</v>
      </c>
      <c r="BJ230" s="16" t="s">
        <v>140</v>
      </c>
      <c r="BK230" s="243">
        <f>ROUND(I230*H230,2)</f>
        <v>0</v>
      </c>
      <c r="BL230" s="16" t="s">
        <v>140</v>
      </c>
      <c r="BM230" s="242" t="s">
        <v>336</v>
      </c>
    </row>
    <row r="231" s="13" customFormat="1">
      <c r="A231" s="13"/>
      <c r="B231" s="244"/>
      <c r="C231" s="245"/>
      <c r="D231" s="246" t="s">
        <v>142</v>
      </c>
      <c r="E231" s="247" t="s">
        <v>1</v>
      </c>
      <c r="F231" s="248" t="s">
        <v>337</v>
      </c>
      <c r="G231" s="245"/>
      <c r="H231" s="249">
        <v>100.349</v>
      </c>
      <c r="I231" s="250"/>
      <c r="J231" s="245"/>
      <c r="K231" s="245"/>
      <c r="L231" s="251"/>
      <c r="M231" s="252"/>
      <c r="N231" s="253"/>
      <c r="O231" s="253"/>
      <c r="P231" s="253"/>
      <c r="Q231" s="253"/>
      <c r="R231" s="253"/>
      <c r="S231" s="253"/>
      <c r="T231" s="25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5" t="s">
        <v>142</v>
      </c>
      <c r="AU231" s="255" t="s">
        <v>81</v>
      </c>
      <c r="AV231" s="13" t="s">
        <v>81</v>
      </c>
      <c r="AW231" s="13" t="s">
        <v>30</v>
      </c>
      <c r="AX231" s="13" t="s">
        <v>79</v>
      </c>
      <c r="AY231" s="255" t="s">
        <v>133</v>
      </c>
    </row>
    <row r="232" s="2" customFormat="1" ht="44.25" customHeight="1">
      <c r="A232" s="37"/>
      <c r="B232" s="38"/>
      <c r="C232" s="231" t="s">
        <v>338</v>
      </c>
      <c r="D232" s="231" t="s">
        <v>135</v>
      </c>
      <c r="E232" s="232" t="s">
        <v>329</v>
      </c>
      <c r="F232" s="233" t="s">
        <v>330</v>
      </c>
      <c r="G232" s="234" t="s">
        <v>195</v>
      </c>
      <c r="H232" s="235">
        <v>131.02500000000001</v>
      </c>
      <c r="I232" s="236"/>
      <c r="J232" s="237">
        <f>ROUND(I232*H232,2)</f>
        <v>0</v>
      </c>
      <c r="K232" s="233" t="s">
        <v>139</v>
      </c>
      <c r="L232" s="43"/>
      <c r="M232" s="238" t="s">
        <v>1</v>
      </c>
      <c r="N232" s="239" t="s">
        <v>40</v>
      </c>
      <c r="O232" s="91"/>
      <c r="P232" s="240">
        <f>O232*H232</f>
        <v>0</v>
      </c>
      <c r="Q232" s="240">
        <v>0</v>
      </c>
      <c r="R232" s="240">
        <f>Q232*H232</f>
        <v>0</v>
      </c>
      <c r="S232" s="240">
        <v>0</v>
      </c>
      <c r="T232" s="24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42" t="s">
        <v>140</v>
      </c>
      <c r="AT232" s="242" t="s">
        <v>135</v>
      </c>
      <c r="AU232" s="242" t="s">
        <v>81</v>
      </c>
      <c r="AY232" s="16" t="s">
        <v>133</v>
      </c>
      <c r="BE232" s="243">
        <f>IF(N232="základní",J232,0)</f>
        <v>0</v>
      </c>
      <c r="BF232" s="243">
        <f>IF(N232="snížená",J232,0)</f>
        <v>0</v>
      </c>
      <c r="BG232" s="243">
        <f>IF(N232="zákl. přenesená",J232,0)</f>
        <v>0</v>
      </c>
      <c r="BH232" s="243">
        <f>IF(N232="sníž. přenesená",J232,0)</f>
        <v>0</v>
      </c>
      <c r="BI232" s="243">
        <f>IF(N232="nulová",J232,0)</f>
        <v>0</v>
      </c>
      <c r="BJ232" s="16" t="s">
        <v>140</v>
      </c>
      <c r="BK232" s="243">
        <f>ROUND(I232*H232,2)</f>
        <v>0</v>
      </c>
      <c r="BL232" s="16" t="s">
        <v>140</v>
      </c>
      <c r="BM232" s="242" t="s">
        <v>339</v>
      </c>
    </row>
    <row r="233" s="13" customFormat="1">
      <c r="A233" s="13"/>
      <c r="B233" s="244"/>
      <c r="C233" s="245"/>
      <c r="D233" s="246" t="s">
        <v>142</v>
      </c>
      <c r="E233" s="247" t="s">
        <v>1</v>
      </c>
      <c r="F233" s="248" t="s">
        <v>340</v>
      </c>
      <c r="G233" s="245"/>
      <c r="H233" s="249">
        <v>131.02500000000001</v>
      </c>
      <c r="I233" s="250"/>
      <c r="J233" s="245"/>
      <c r="K233" s="245"/>
      <c r="L233" s="251"/>
      <c r="M233" s="252"/>
      <c r="N233" s="253"/>
      <c r="O233" s="253"/>
      <c r="P233" s="253"/>
      <c r="Q233" s="253"/>
      <c r="R233" s="253"/>
      <c r="S233" s="253"/>
      <c r="T233" s="25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5" t="s">
        <v>142</v>
      </c>
      <c r="AU233" s="255" t="s">
        <v>81</v>
      </c>
      <c r="AV233" s="13" t="s">
        <v>81</v>
      </c>
      <c r="AW233" s="13" t="s">
        <v>30</v>
      </c>
      <c r="AX233" s="13" t="s">
        <v>79</v>
      </c>
      <c r="AY233" s="255" t="s">
        <v>133</v>
      </c>
    </row>
    <row r="234" s="2" customFormat="1" ht="21.75" customHeight="1">
      <c r="A234" s="37"/>
      <c r="B234" s="38"/>
      <c r="C234" s="256" t="s">
        <v>341</v>
      </c>
      <c r="D234" s="256" t="s">
        <v>243</v>
      </c>
      <c r="E234" s="257" t="s">
        <v>334</v>
      </c>
      <c r="F234" s="258" t="s">
        <v>335</v>
      </c>
      <c r="G234" s="259" t="s">
        <v>195</v>
      </c>
      <c r="H234" s="260">
        <v>137.57599999999999</v>
      </c>
      <c r="I234" s="261"/>
      <c r="J234" s="262">
        <f>ROUND(I234*H234,2)</f>
        <v>0</v>
      </c>
      <c r="K234" s="258" t="s">
        <v>139</v>
      </c>
      <c r="L234" s="263"/>
      <c r="M234" s="264" t="s">
        <v>1</v>
      </c>
      <c r="N234" s="265" t="s">
        <v>40</v>
      </c>
      <c r="O234" s="91"/>
      <c r="P234" s="240">
        <f>O234*H234</f>
        <v>0</v>
      </c>
      <c r="Q234" s="240">
        <v>4.0000000000000003E-05</v>
      </c>
      <c r="R234" s="240">
        <f>Q234*H234</f>
        <v>0.0055030399999999998</v>
      </c>
      <c r="S234" s="240">
        <v>0</v>
      </c>
      <c r="T234" s="24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42" t="s">
        <v>171</v>
      </c>
      <c r="AT234" s="242" t="s">
        <v>243</v>
      </c>
      <c r="AU234" s="242" t="s">
        <v>81</v>
      </c>
      <c r="AY234" s="16" t="s">
        <v>133</v>
      </c>
      <c r="BE234" s="243">
        <f>IF(N234="základní",J234,0)</f>
        <v>0</v>
      </c>
      <c r="BF234" s="243">
        <f>IF(N234="snížená",J234,0)</f>
        <v>0</v>
      </c>
      <c r="BG234" s="243">
        <f>IF(N234="zákl. přenesená",J234,0)</f>
        <v>0</v>
      </c>
      <c r="BH234" s="243">
        <f>IF(N234="sníž. přenesená",J234,0)</f>
        <v>0</v>
      </c>
      <c r="BI234" s="243">
        <f>IF(N234="nulová",J234,0)</f>
        <v>0</v>
      </c>
      <c r="BJ234" s="16" t="s">
        <v>140</v>
      </c>
      <c r="BK234" s="243">
        <f>ROUND(I234*H234,2)</f>
        <v>0</v>
      </c>
      <c r="BL234" s="16" t="s">
        <v>140</v>
      </c>
      <c r="BM234" s="242" t="s">
        <v>342</v>
      </c>
    </row>
    <row r="235" s="13" customFormat="1">
      <c r="A235" s="13"/>
      <c r="B235" s="244"/>
      <c r="C235" s="245"/>
      <c r="D235" s="246" t="s">
        <v>142</v>
      </c>
      <c r="E235" s="247" t="s">
        <v>1</v>
      </c>
      <c r="F235" s="248" t="s">
        <v>343</v>
      </c>
      <c r="G235" s="245"/>
      <c r="H235" s="249">
        <v>137.57599999999999</v>
      </c>
      <c r="I235" s="250"/>
      <c r="J235" s="245"/>
      <c r="K235" s="245"/>
      <c r="L235" s="251"/>
      <c r="M235" s="252"/>
      <c r="N235" s="253"/>
      <c r="O235" s="253"/>
      <c r="P235" s="253"/>
      <c r="Q235" s="253"/>
      <c r="R235" s="253"/>
      <c r="S235" s="253"/>
      <c r="T235" s="25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5" t="s">
        <v>142</v>
      </c>
      <c r="AU235" s="255" t="s">
        <v>81</v>
      </c>
      <c r="AV235" s="13" t="s">
        <v>81</v>
      </c>
      <c r="AW235" s="13" t="s">
        <v>30</v>
      </c>
      <c r="AX235" s="13" t="s">
        <v>79</v>
      </c>
      <c r="AY235" s="255" t="s">
        <v>133</v>
      </c>
    </row>
    <row r="236" s="2" customFormat="1" ht="33" customHeight="1">
      <c r="A236" s="37"/>
      <c r="B236" s="38"/>
      <c r="C236" s="231" t="s">
        <v>344</v>
      </c>
      <c r="D236" s="231" t="s">
        <v>135</v>
      </c>
      <c r="E236" s="232" t="s">
        <v>345</v>
      </c>
      <c r="F236" s="233" t="s">
        <v>346</v>
      </c>
      <c r="G236" s="234" t="s">
        <v>138</v>
      </c>
      <c r="H236" s="235">
        <v>389.76499999999999</v>
      </c>
      <c r="I236" s="236"/>
      <c r="J236" s="237">
        <f>ROUND(I236*H236,2)</f>
        <v>0</v>
      </c>
      <c r="K236" s="233" t="s">
        <v>139</v>
      </c>
      <c r="L236" s="43"/>
      <c r="M236" s="238" t="s">
        <v>1</v>
      </c>
      <c r="N236" s="239" t="s">
        <v>40</v>
      </c>
      <c r="O236" s="91"/>
      <c r="P236" s="240">
        <f>O236*H236</f>
        <v>0</v>
      </c>
      <c r="Q236" s="240">
        <v>0.02562</v>
      </c>
      <c r="R236" s="240">
        <f>Q236*H236</f>
        <v>9.985779299999999</v>
      </c>
      <c r="S236" s="240">
        <v>0</v>
      </c>
      <c r="T236" s="24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42" t="s">
        <v>140</v>
      </c>
      <c r="AT236" s="242" t="s">
        <v>135</v>
      </c>
      <c r="AU236" s="242" t="s">
        <v>81</v>
      </c>
      <c r="AY236" s="16" t="s">
        <v>133</v>
      </c>
      <c r="BE236" s="243">
        <f>IF(N236="základní",J236,0)</f>
        <v>0</v>
      </c>
      <c r="BF236" s="243">
        <f>IF(N236="snížená",J236,0)</f>
        <v>0</v>
      </c>
      <c r="BG236" s="243">
        <f>IF(N236="zákl. přenesená",J236,0)</f>
        <v>0</v>
      </c>
      <c r="BH236" s="243">
        <f>IF(N236="sníž. přenesená",J236,0)</f>
        <v>0</v>
      </c>
      <c r="BI236" s="243">
        <f>IF(N236="nulová",J236,0)</f>
        <v>0</v>
      </c>
      <c r="BJ236" s="16" t="s">
        <v>140</v>
      </c>
      <c r="BK236" s="243">
        <f>ROUND(I236*H236,2)</f>
        <v>0</v>
      </c>
      <c r="BL236" s="16" t="s">
        <v>140</v>
      </c>
      <c r="BM236" s="242" t="s">
        <v>347</v>
      </c>
    </row>
    <row r="237" s="13" customFormat="1">
      <c r="A237" s="13"/>
      <c r="B237" s="244"/>
      <c r="C237" s="245"/>
      <c r="D237" s="246" t="s">
        <v>142</v>
      </c>
      <c r="E237" s="247" t="s">
        <v>1</v>
      </c>
      <c r="F237" s="248" t="s">
        <v>348</v>
      </c>
      <c r="G237" s="245"/>
      <c r="H237" s="249">
        <v>389.76499999999999</v>
      </c>
      <c r="I237" s="250"/>
      <c r="J237" s="245"/>
      <c r="K237" s="245"/>
      <c r="L237" s="251"/>
      <c r="M237" s="252"/>
      <c r="N237" s="253"/>
      <c r="O237" s="253"/>
      <c r="P237" s="253"/>
      <c r="Q237" s="253"/>
      <c r="R237" s="253"/>
      <c r="S237" s="253"/>
      <c r="T237" s="25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5" t="s">
        <v>142</v>
      </c>
      <c r="AU237" s="255" t="s">
        <v>81</v>
      </c>
      <c r="AV237" s="13" t="s">
        <v>81</v>
      </c>
      <c r="AW237" s="13" t="s">
        <v>30</v>
      </c>
      <c r="AX237" s="13" t="s">
        <v>79</v>
      </c>
      <c r="AY237" s="255" t="s">
        <v>133</v>
      </c>
    </row>
    <row r="238" s="2" customFormat="1" ht="21.75" customHeight="1">
      <c r="A238" s="37"/>
      <c r="B238" s="38"/>
      <c r="C238" s="231" t="s">
        <v>349</v>
      </c>
      <c r="D238" s="231" t="s">
        <v>135</v>
      </c>
      <c r="E238" s="232" t="s">
        <v>350</v>
      </c>
      <c r="F238" s="233" t="s">
        <v>351</v>
      </c>
      <c r="G238" s="234" t="s">
        <v>138</v>
      </c>
      <c r="H238" s="235">
        <v>70.549999999999997</v>
      </c>
      <c r="I238" s="236"/>
      <c r="J238" s="237">
        <f>ROUND(I238*H238,2)</f>
        <v>0</v>
      </c>
      <c r="K238" s="233" t="s">
        <v>139</v>
      </c>
      <c r="L238" s="43"/>
      <c r="M238" s="238" t="s">
        <v>1</v>
      </c>
      <c r="N238" s="239" t="s">
        <v>40</v>
      </c>
      <c r="O238" s="91"/>
      <c r="P238" s="240">
        <f>O238*H238</f>
        <v>0</v>
      </c>
      <c r="Q238" s="240">
        <v>0.0014</v>
      </c>
      <c r="R238" s="240">
        <f>Q238*H238</f>
        <v>0.098769999999999997</v>
      </c>
      <c r="S238" s="240">
        <v>0</v>
      </c>
      <c r="T238" s="241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42" t="s">
        <v>140</v>
      </c>
      <c r="AT238" s="242" t="s">
        <v>135</v>
      </c>
      <c r="AU238" s="242" t="s">
        <v>81</v>
      </c>
      <c r="AY238" s="16" t="s">
        <v>133</v>
      </c>
      <c r="BE238" s="243">
        <f>IF(N238="základní",J238,0)</f>
        <v>0</v>
      </c>
      <c r="BF238" s="243">
        <f>IF(N238="snížená",J238,0)</f>
        <v>0</v>
      </c>
      <c r="BG238" s="243">
        <f>IF(N238="zákl. přenesená",J238,0)</f>
        <v>0</v>
      </c>
      <c r="BH238" s="243">
        <f>IF(N238="sníž. přenesená",J238,0)</f>
        <v>0</v>
      </c>
      <c r="BI238" s="243">
        <f>IF(N238="nulová",J238,0)</f>
        <v>0</v>
      </c>
      <c r="BJ238" s="16" t="s">
        <v>140</v>
      </c>
      <c r="BK238" s="243">
        <f>ROUND(I238*H238,2)</f>
        <v>0</v>
      </c>
      <c r="BL238" s="16" t="s">
        <v>140</v>
      </c>
      <c r="BM238" s="242" t="s">
        <v>352</v>
      </c>
    </row>
    <row r="239" s="13" customFormat="1">
      <c r="A239" s="13"/>
      <c r="B239" s="244"/>
      <c r="C239" s="245"/>
      <c r="D239" s="246" t="s">
        <v>142</v>
      </c>
      <c r="E239" s="247" t="s">
        <v>1</v>
      </c>
      <c r="F239" s="248" t="s">
        <v>353</v>
      </c>
      <c r="G239" s="245"/>
      <c r="H239" s="249">
        <v>70.549999999999997</v>
      </c>
      <c r="I239" s="250"/>
      <c r="J239" s="245"/>
      <c r="K239" s="245"/>
      <c r="L239" s="251"/>
      <c r="M239" s="252"/>
      <c r="N239" s="253"/>
      <c r="O239" s="253"/>
      <c r="P239" s="253"/>
      <c r="Q239" s="253"/>
      <c r="R239" s="253"/>
      <c r="S239" s="253"/>
      <c r="T239" s="25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5" t="s">
        <v>142</v>
      </c>
      <c r="AU239" s="255" t="s">
        <v>81</v>
      </c>
      <c r="AV239" s="13" t="s">
        <v>81</v>
      </c>
      <c r="AW239" s="13" t="s">
        <v>30</v>
      </c>
      <c r="AX239" s="13" t="s">
        <v>79</v>
      </c>
      <c r="AY239" s="255" t="s">
        <v>133</v>
      </c>
    </row>
    <row r="240" s="2" customFormat="1" ht="21.75" customHeight="1">
      <c r="A240" s="37"/>
      <c r="B240" s="38"/>
      <c r="C240" s="231" t="s">
        <v>354</v>
      </c>
      <c r="D240" s="231" t="s">
        <v>135</v>
      </c>
      <c r="E240" s="232" t="s">
        <v>355</v>
      </c>
      <c r="F240" s="233" t="s">
        <v>356</v>
      </c>
      <c r="G240" s="234" t="s">
        <v>138</v>
      </c>
      <c r="H240" s="235">
        <v>18.559999999999999</v>
      </c>
      <c r="I240" s="236"/>
      <c r="J240" s="237">
        <f>ROUND(I240*H240,2)</f>
        <v>0</v>
      </c>
      <c r="K240" s="233" t="s">
        <v>139</v>
      </c>
      <c r="L240" s="43"/>
      <c r="M240" s="238" t="s">
        <v>1</v>
      </c>
      <c r="N240" s="239" t="s">
        <v>40</v>
      </c>
      <c r="O240" s="91"/>
      <c r="P240" s="240">
        <f>O240*H240</f>
        <v>0</v>
      </c>
      <c r="Q240" s="240">
        <v>0.0027000000000000001</v>
      </c>
      <c r="R240" s="240">
        <f>Q240*H240</f>
        <v>0.050111999999999997</v>
      </c>
      <c r="S240" s="240">
        <v>0</v>
      </c>
      <c r="T240" s="24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42" t="s">
        <v>140</v>
      </c>
      <c r="AT240" s="242" t="s">
        <v>135</v>
      </c>
      <c r="AU240" s="242" t="s">
        <v>81</v>
      </c>
      <c r="AY240" s="16" t="s">
        <v>133</v>
      </c>
      <c r="BE240" s="243">
        <f>IF(N240="základní",J240,0)</f>
        <v>0</v>
      </c>
      <c r="BF240" s="243">
        <f>IF(N240="snížená",J240,0)</f>
        <v>0</v>
      </c>
      <c r="BG240" s="243">
        <f>IF(N240="zákl. přenesená",J240,0)</f>
        <v>0</v>
      </c>
      <c r="BH240" s="243">
        <f>IF(N240="sníž. přenesená",J240,0)</f>
        <v>0</v>
      </c>
      <c r="BI240" s="243">
        <f>IF(N240="nulová",J240,0)</f>
        <v>0</v>
      </c>
      <c r="BJ240" s="16" t="s">
        <v>140</v>
      </c>
      <c r="BK240" s="243">
        <f>ROUND(I240*H240,2)</f>
        <v>0</v>
      </c>
      <c r="BL240" s="16" t="s">
        <v>140</v>
      </c>
      <c r="BM240" s="242" t="s">
        <v>357</v>
      </c>
    </row>
    <row r="241" s="13" customFormat="1">
      <c r="A241" s="13"/>
      <c r="B241" s="244"/>
      <c r="C241" s="245"/>
      <c r="D241" s="246" t="s">
        <v>142</v>
      </c>
      <c r="E241" s="247" t="s">
        <v>1</v>
      </c>
      <c r="F241" s="248" t="s">
        <v>358</v>
      </c>
      <c r="G241" s="245"/>
      <c r="H241" s="249">
        <v>18.559999999999999</v>
      </c>
      <c r="I241" s="250"/>
      <c r="J241" s="245"/>
      <c r="K241" s="245"/>
      <c r="L241" s="251"/>
      <c r="M241" s="252"/>
      <c r="N241" s="253"/>
      <c r="O241" s="253"/>
      <c r="P241" s="253"/>
      <c r="Q241" s="253"/>
      <c r="R241" s="253"/>
      <c r="S241" s="253"/>
      <c r="T241" s="25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5" t="s">
        <v>142</v>
      </c>
      <c r="AU241" s="255" t="s">
        <v>81</v>
      </c>
      <c r="AV241" s="13" t="s">
        <v>81</v>
      </c>
      <c r="AW241" s="13" t="s">
        <v>30</v>
      </c>
      <c r="AX241" s="13" t="s">
        <v>79</v>
      </c>
      <c r="AY241" s="255" t="s">
        <v>133</v>
      </c>
    </row>
    <row r="242" s="2" customFormat="1" ht="33" customHeight="1">
      <c r="A242" s="37"/>
      <c r="B242" s="38"/>
      <c r="C242" s="231" t="s">
        <v>359</v>
      </c>
      <c r="D242" s="231" t="s">
        <v>135</v>
      </c>
      <c r="E242" s="232" t="s">
        <v>360</v>
      </c>
      <c r="F242" s="233" t="s">
        <v>361</v>
      </c>
      <c r="G242" s="234" t="s">
        <v>138</v>
      </c>
      <c r="H242" s="235">
        <v>100</v>
      </c>
      <c r="I242" s="236"/>
      <c r="J242" s="237">
        <f>ROUND(I242*H242,2)</f>
        <v>0</v>
      </c>
      <c r="K242" s="233" t="s">
        <v>139</v>
      </c>
      <c r="L242" s="43"/>
      <c r="M242" s="238" t="s">
        <v>1</v>
      </c>
      <c r="N242" s="239" t="s">
        <v>40</v>
      </c>
      <c r="O242" s="91"/>
      <c r="P242" s="240">
        <f>O242*H242</f>
        <v>0</v>
      </c>
      <c r="Q242" s="240">
        <v>0</v>
      </c>
      <c r="R242" s="240">
        <f>Q242*H242</f>
        <v>0</v>
      </c>
      <c r="S242" s="240">
        <v>0</v>
      </c>
      <c r="T242" s="241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42" t="s">
        <v>140</v>
      </c>
      <c r="AT242" s="242" t="s">
        <v>135</v>
      </c>
      <c r="AU242" s="242" t="s">
        <v>81</v>
      </c>
      <c r="AY242" s="16" t="s">
        <v>133</v>
      </c>
      <c r="BE242" s="243">
        <f>IF(N242="základní",J242,0)</f>
        <v>0</v>
      </c>
      <c r="BF242" s="243">
        <f>IF(N242="snížená",J242,0)</f>
        <v>0</v>
      </c>
      <c r="BG242" s="243">
        <f>IF(N242="zákl. přenesená",J242,0)</f>
        <v>0</v>
      </c>
      <c r="BH242" s="243">
        <f>IF(N242="sníž. přenesená",J242,0)</f>
        <v>0</v>
      </c>
      <c r="BI242" s="243">
        <f>IF(N242="nulová",J242,0)</f>
        <v>0</v>
      </c>
      <c r="BJ242" s="16" t="s">
        <v>140</v>
      </c>
      <c r="BK242" s="243">
        <f>ROUND(I242*H242,2)</f>
        <v>0</v>
      </c>
      <c r="BL242" s="16" t="s">
        <v>140</v>
      </c>
      <c r="BM242" s="242" t="s">
        <v>362</v>
      </c>
    </row>
    <row r="243" s="13" customFormat="1">
      <c r="A243" s="13"/>
      <c r="B243" s="244"/>
      <c r="C243" s="245"/>
      <c r="D243" s="246" t="s">
        <v>142</v>
      </c>
      <c r="E243" s="247" t="s">
        <v>1</v>
      </c>
      <c r="F243" s="248" t="s">
        <v>363</v>
      </c>
      <c r="G243" s="245"/>
      <c r="H243" s="249">
        <v>100</v>
      </c>
      <c r="I243" s="250"/>
      <c r="J243" s="245"/>
      <c r="K243" s="245"/>
      <c r="L243" s="251"/>
      <c r="M243" s="252"/>
      <c r="N243" s="253"/>
      <c r="O243" s="253"/>
      <c r="P243" s="253"/>
      <c r="Q243" s="253"/>
      <c r="R243" s="253"/>
      <c r="S243" s="253"/>
      <c r="T243" s="25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5" t="s">
        <v>142</v>
      </c>
      <c r="AU243" s="255" t="s">
        <v>81</v>
      </c>
      <c r="AV243" s="13" t="s">
        <v>81</v>
      </c>
      <c r="AW243" s="13" t="s">
        <v>30</v>
      </c>
      <c r="AX243" s="13" t="s">
        <v>79</v>
      </c>
      <c r="AY243" s="255" t="s">
        <v>133</v>
      </c>
    </row>
    <row r="244" s="2" customFormat="1" ht="33" customHeight="1">
      <c r="A244" s="37"/>
      <c r="B244" s="38"/>
      <c r="C244" s="231" t="s">
        <v>364</v>
      </c>
      <c r="D244" s="231" t="s">
        <v>135</v>
      </c>
      <c r="E244" s="232" t="s">
        <v>365</v>
      </c>
      <c r="F244" s="233" t="s">
        <v>366</v>
      </c>
      <c r="G244" s="234" t="s">
        <v>138</v>
      </c>
      <c r="H244" s="235">
        <v>34.753</v>
      </c>
      <c r="I244" s="236"/>
      <c r="J244" s="237">
        <f>ROUND(I244*H244,2)</f>
        <v>0</v>
      </c>
      <c r="K244" s="233" t="s">
        <v>139</v>
      </c>
      <c r="L244" s="43"/>
      <c r="M244" s="238" t="s">
        <v>1</v>
      </c>
      <c r="N244" s="239" t="s">
        <v>40</v>
      </c>
      <c r="O244" s="91"/>
      <c r="P244" s="240">
        <f>O244*H244</f>
        <v>0</v>
      </c>
      <c r="Q244" s="240">
        <v>0</v>
      </c>
      <c r="R244" s="240">
        <f>Q244*H244</f>
        <v>0</v>
      </c>
      <c r="S244" s="240">
        <v>0</v>
      </c>
      <c r="T244" s="241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42" t="s">
        <v>140</v>
      </c>
      <c r="AT244" s="242" t="s">
        <v>135</v>
      </c>
      <c r="AU244" s="242" t="s">
        <v>81</v>
      </c>
      <c r="AY244" s="16" t="s">
        <v>133</v>
      </c>
      <c r="BE244" s="243">
        <f>IF(N244="základní",J244,0)</f>
        <v>0</v>
      </c>
      <c r="BF244" s="243">
        <f>IF(N244="snížená",J244,0)</f>
        <v>0</v>
      </c>
      <c r="BG244" s="243">
        <f>IF(N244="zákl. přenesená",J244,0)</f>
        <v>0</v>
      </c>
      <c r="BH244" s="243">
        <f>IF(N244="sníž. přenesená",J244,0)</f>
        <v>0</v>
      </c>
      <c r="BI244" s="243">
        <f>IF(N244="nulová",J244,0)</f>
        <v>0</v>
      </c>
      <c r="BJ244" s="16" t="s">
        <v>140</v>
      </c>
      <c r="BK244" s="243">
        <f>ROUND(I244*H244,2)</f>
        <v>0</v>
      </c>
      <c r="BL244" s="16" t="s">
        <v>140</v>
      </c>
      <c r="BM244" s="242" t="s">
        <v>367</v>
      </c>
    </row>
    <row r="245" s="13" customFormat="1">
      <c r="A245" s="13"/>
      <c r="B245" s="244"/>
      <c r="C245" s="245"/>
      <c r="D245" s="246" t="s">
        <v>142</v>
      </c>
      <c r="E245" s="247" t="s">
        <v>1</v>
      </c>
      <c r="F245" s="248" t="s">
        <v>368</v>
      </c>
      <c r="G245" s="245"/>
      <c r="H245" s="249">
        <v>34.753</v>
      </c>
      <c r="I245" s="250"/>
      <c r="J245" s="245"/>
      <c r="K245" s="245"/>
      <c r="L245" s="251"/>
      <c r="M245" s="252"/>
      <c r="N245" s="253"/>
      <c r="O245" s="253"/>
      <c r="P245" s="253"/>
      <c r="Q245" s="253"/>
      <c r="R245" s="253"/>
      <c r="S245" s="253"/>
      <c r="T245" s="25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5" t="s">
        <v>142</v>
      </c>
      <c r="AU245" s="255" t="s">
        <v>81</v>
      </c>
      <c r="AV245" s="13" t="s">
        <v>81</v>
      </c>
      <c r="AW245" s="13" t="s">
        <v>30</v>
      </c>
      <c r="AX245" s="13" t="s">
        <v>79</v>
      </c>
      <c r="AY245" s="255" t="s">
        <v>133</v>
      </c>
    </row>
    <row r="246" s="2" customFormat="1" ht="33" customHeight="1">
      <c r="A246" s="37"/>
      <c r="B246" s="38"/>
      <c r="C246" s="231" t="s">
        <v>369</v>
      </c>
      <c r="D246" s="231" t="s">
        <v>135</v>
      </c>
      <c r="E246" s="232" t="s">
        <v>365</v>
      </c>
      <c r="F246" s="233" t="s">
        <v>366</v>
      </c>
      <c r="G246" s="234" t="s">
        <v>138</v>
      </c>
      <c r="H246" s="235">
        <v>51.209000000000003</v>
      </c>
      <c r="I246" s="236"/>
      <c r="J246" s="237">
        <f>ROUND(I246*H246,2)</f>
        <v>0</v>
      </c>
      <c r="K246" s="233" t="s">
        <v>139</v>
      </c>
      <c r="L246" s="43"/>
      <c r="M246" s="238" t="s">
        <v>1</v>
      </c>
      <c r="N246" s="239" t="s">
        <v>40</v>
      </c>
      <c r="O246" s="91"/>
      <c r="P246" s="240">
        <f>O246*H246</f>
        <v>0</v>
      </c>
      <c r="Q246" s="240">
        <v>0</v>
      </c>
      <c r="R246" s="240">
        <f>Q246*H246</f>
        <v>0</v>
      </c>
      <c r="S246" s="240">
        <v>0</v>
      </c>
      <c r="T246" s="24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42" t="s">
        <v>140</v>
      </c>
      <c r="AT246" s="242" t="s">
        <v>135</v>
      </c>
      <c r="AU246" s="242" t="s">
        <v>81</v>
      </c>
      <c r="AY246" s="16" t="s">
        <v>133</v>
      </c>
      <c r="BE246" s="243">
        <f>IF(N246="základní",J246,0)</f>
        <v>0</v>
      </c>
      <c r="BF246" s="243">
        <f>IF(N246="snížená",J246,0)</f>
        <v>0</v>
      </c>
      <c r="BG246" s="243">
        <f>IF(N246="zákl. přenesená",J246,0)</f>
        <v>0</v>
      </c>
      <c r="BH246" s="243">
        <f>IF(N246="sníž. přenesená",J246,0)</f>
        <v>0</v>
      </c>
      <c r="BI246" s="243">
        <f>IF(N246="nulová",J246,0)</f>
        <v>0</v>
      </c>
      <c r="BJ246" s="16" t="s">
        <v>140</v>
      </c>
      <c r="BK246" s="243">
        <f>ROUND(I246*H246,2)</f>
        <v>0</v>
      </c>
      <c r="BL246" s="16" t="s">
        <v>140</v>
      </c>
      <c r="BM246" s="242" t="s">
        <v>370</v>
      </c>
    </row>
    <row r="247" s="13" customFormat="1">
      <c r="A247" s="13"/>
      <c r="B247" s="244"/>
      <c r="C247" s="245"/>
      <c r="D247" s="246" t="s">
        <v>142</v>
      </c>
      <c r="E247" s="247" t="s">
        <v>1</v>
      </c>
      <c r="F247" s="248" t="s">
        <v>371</v>
      </c>
      <c r="G247" s="245"/>
      <c r="H247" s="249">
        <v>51.209000000000003</v>
      </c>
      <c r="I247" s="250"/>
      <c r="J247" s="245"/>
      <c r="K247" s="245"/>
      <c r="L247" s="251"/>
      <c r="M247" s="252"/>
      <c r="N247" s="253"/>
      <c r="O247" s="253"/>
      <c r="P247" s="253"/>
      <c r="Q247" s="253"/>
      <c r="R247" s="253"/>
      <c r="S247" s="253"/>
      <c r="T247" s="25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5" t="s">
        <v>142</v>
      </c>
      <c r="AU247" s="255" t="s">
        <v>81</v>
      </c>
      <c r="AV247" s="13" t="s">
        <v>81</v>
      </c>
      <c r="AW247" s="13" t="s">
        <v>30</v>
      </c>
      <c r="AX247" s="13" t="s">
        <v>79</v>
      </c>
      <c r="AY247" s="255" t="s">
        <v>133</v>
      </c>
    </row>
    <row r="248" s="2" customFormat="1" ht="16.5" customHeight="1">
      <c r="A248" s="37"/>
      <c r="B248" s="38"/>
      <c r="C248" s="231" t="s">
        <v>372</v>
      </c>
      <c r="D248" s="231" t="s">
        <v>135</v>
      </c>
      <c r="E248" s="232" t="s">
        <v>373</v>
      </c>
      <c r="F248" s="233" t="s">
        <v>374</v>
      </c>
      <c r="G248" s="234" t="s">
        <v>138</v>
      </c>
      <c r="H248" s="235">
        <v>473.29500000000002</v>
      </c>
      <c r="I248" s="236"/>
      <c r="J248" s="237">
        <f>ROUND(I248*H248,2)</f>
        <v>0</v>
      </c>
      <c r="K248" s="233" t="s">
        <v>139</v>
      </c>
      <c r="L248" s="43"/>
      <c r="M248" s="238" t="s">
        <v>1</v>
      </c>
      <c r="N248" s="239" t="s">
        <v>40</v>
      </c>
      <c r="O248" s="91"/>
      <c r="P248" s="240">
        <f>O248*H248</f>
        <v>0</v>
      </c>
      <c r="Q248" s="240">
        <v>0</v>
      </c>
      <c r="R248" s="240">
        <f>Q248*H248</f>
        <v>0</v>
      </c>
      <c r="S248" s="240">
        <v>0</v>
      </c>
      <c r="T248" s="241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42" t="s">
        <v>140</v>
      </c>
      <c r="AT248" s="242" t="s">
        <v>135</v>
      </c>
      <c r="AU248" s="242" t="s">
        <v>81</v>
      </c>
      <c r="AY248" s="16" t="s">
        <v>133</v>
      </c>
      <c r="BE248" s="243">
        <f>IF(N248="základní",J248,0)</f>
        <v>0</v>
      </c>
      <c r="BF248" s="243">
        <f>IF(N248="snížená",J248,0)</f>
        <v>0</v>
      </c>
      <c r="BG248" s="243">
        <f>IF(N248="zákl. přenesená",J248,0)</f>
        <v>0</v>
      </c>
      <c r="BH248" s="243">
        <f>IF(N248="sníž. přenesená",J248,0)</f>
        <v>0</v>
      </c>
      <c r="BI248" s="243">
        <f>IF(N248="nulová",J248,0)</f>
        <v>0</v>
      </c>
      <c r="BJ248" s="16" t="s">
        <v>140</v>
      </c>
      <c r="BK248" s="243">
        <f>ROUND(I248*H248,2)</f>
        <v>0</v>
      </c>
      <c r="BL248" s="16" t="s">
        <v>140</v>
      </c>
      <c r="BM248" s="242" t="s">
        <v>375</v>
      </c>
    </row>
    <row r="249" s="13" customFormat="1">
      <c r="A249" s="13"/>
      <c r="B249" s="244"/>
      <c r="C249" s="245"/>
      <c r="D249" s="246" t="s">
        <v>142</v>
      </c>
      <c r="E249" s="247" t="s">
        <v>1</v>
      </c>
      <c r="F249" s="248" t="s">
        <v>376</v>
      </c>
      <c r="G249" s="245"/>
      <c r="H249" s="249">
        <v>473.29500000000002</v>
      </c>
      <c r="I249" s="250"/>
      <c r="J249" s="245"/>
      <c r="K249" s="245"/>
      <c r="L249" s="251"/>
      <c r="M249" s="252"/>
      <c r="N249" s="253"/>
      <c r="O249" s="253"/>
      <c r="P249" s="253"/>
      <c r="Q249" s="253"/>
      <c r="R249" s="253"/>
      <c r="S249" s="253"/>
      <c r="T249" s="25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5" t="s">
        <v>142</v>
      </c>
      <c r="AU249" s="255" t="s">
        <v>81</v>
      </c>
      <c r="AV249" s="13" t="s">
        <v>81</v>
      </c>
      <c r="AW249" s="13" t="s">
        <v>30</v>
      </c>
      <c r="AX249" s="13" t="s">
        <v>79</v>
      </c>
      <c r="AY249" s="255" t="s">
        <v>133</v>
      </c>
    </row>
    <row r="250" s="2" customFormat="1" ht="33" customHeight="1">
      <c r="A250" s="37"/>
      <c r="B250" s="38"/>
      <c r="C250" s="231" t="s">
        <v>377</v>
      </c>
      <c r="D250" s="231" t="s">
        <v>135</v>
      </c>
      <c r="E250" s="232" t="s">
        <v>378</v>
      </c>
      <c r="F250" s="233" t="s">
        <v>379</v>
      </c>
      <c r="G250" s="234" t="s">
        <v>138</v>
      </c>
      <c r="H250" s="235">
        <v>70.549999999999997</v>
      </c>
      <c r="I250" s="236"/>
      <c r="J250" s="237">
        <f>ROUND(I250*H250,2)</f>
        <v>0</v>
      </c>
      <c r="K250" s="233" t="s">
        <v>139</v>
      </c>
      <c r="L250" s="43"/>
      <c r="M250" s="238" t="s">
        <v>1</v>
      </c>
      <c r="N250" s="239" t="s">
        <v>40</v>
      </c>
      <c r="O250" s="91"/>
      <c r="P250" s="240">
        <f>O250*H250</f>
        <v>0</v>
      </c>
      <c r="Q250" s="240">
        <v>0.0060699999999999999</v>
      </c>
      <c r="R250" s="240">
        <f>Q250*H250</f>
        <v>0.42823849999999997</v>
      </c>
      <c r="S250" s="240">
        <v>0.0060000000000000001</v>
      </c>
      <c r="T250" s="241">
        <f>S250*H250</f>
        <v>0.42330000000000001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42" t="s">
        <v>140</v>
      </c>
      <c r="AT250" s="242" t="s">
        <v>135</v>
      </c>
      <c r="AU250" s="242" t="s">
        <v>81</v>
      </c>
      <c r="AY250" s="16" t="s">
        <v>133</v>
      </c>
      <c r="BE250" s="243">
        <f>IF(N250="základní",J250,0)</f>
        <v>0</v>
      </c>
      <c r="BF250" s="243">
        <f>IF(N250="snížená",J250,0)</f>
        <v>0</v>
      </c>
      <c r="BG250" s="243">
        <f>IF(N250="zákl. přenesená",J250,0)</f>
        <v>0</v>
      </c>
      <c r="BH250" s="243">
        <f>IF(N250="sníž. přenesená",J250,0)</f>
        <v>0</v>
      </c>
      <c r="BI250" s="243">
        <f>IF(N250="nulová",J250,0)</f>
        <v>0</v>
      </c>
      <c r="BJ250" s="16" t="s">
        <v>140</v>
      </c>
      <c r="BK250" s="243">
        <f>ROUND(I250*H250,2)</f>
        <v>0</v>
      </c>
      <c r="BL250" s="16" t="s">
        <v>140</v>
      </c>
      <c r="BM250" s="242" t="s">
        <v>380</v>
      </c>
    </row>
    <row r="251" s="13" customFormat="1">
      <c r="A251" s="13"/>
      <c r="B251" s="244"/>
      <c r="C251" s="245"/>
      <c r="D251" s="246" t="s">
        <v>142</v>
      </c>
      <c r="E251" s="247" t="s">
        <v>1</v>
      </c>
      <c r="F251" s="248" t="s">
        <v>381</v>
      </c>
      <c r="G251" s="245"/>
      <c r="H251" s="249">
        <v>70.549999999999997</v>
      </c>
      <c r="I251" s="250"/>
      <c r="J251" s="245"/>
      <c r="K251" s="245"/>
      <c r="L251" s="251"/>
      <c r="M251" s="252"/>
      <c r="N251" s="253"/>
      <c r="O251" s="253"/>
      <c r="P251" s="253"/>
      <c r="Q251" s="253"/>
      <c r="R251" s="253"/>
      <c r="S251" s="253"/>
      <c r="T251" s="25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5" t="s">
        <v>142</v>
      </c>
      <c r="AU251" s="255" t="s">
        <v>81</v>
      </c>
      <c r="AV251" s="13" t="s">
        <v>81</v>
      </c>
      <c r="AW251" s="13" t="s">
        <v>30</v>
      </c>
      <c r="AX251" s="13" t="s">
        <v>79</v>
      </c>
      <c r="AY251" s="255" t="s">
        <v>133</v>
      </c>
    </row>
    <row r="252" s="2" customFormat="1" ht="21.75" customHeight="1">
      <c r="A252" s="37"/>
      <c r="B252" s="38"/>
      <c r="C252" s="231" t="s">
        <v>382</v>
      </c>
      <c r="D252" s="231" t="s">
        <v>135</v>
      </c>
      <c r="E252" s="232" t="s">
        <v>383</v>
      </c>
      <c r="F252" s="233" t="s">
        <v>384</v>
      </c>
      <c r="G252" s="234" t="s">
        <v>146</v>
      </c>
      <c r="H252" s="235">
        <v>3.3599999999999999</v>
      </c>
      <c r="I252" s="236"/>
      <c r="J252" s="237">
        <f>ROUND(I252*H252,2)</f>
        <v>0</v>
      </c>
      <c r="K252" s="233" t="s">
        <v>139</v>
      </c>
      <c r="L252" s="43"/>
      <c r="M252" s="238" t="s">
        <v>1</v>
      </c>
      <c r="N252" s="239" t="s">
        <v>40</v>
      </c>
      <c r="O252" s="91"/>
      <c r="P252" s="240">
        <f>O252*H252</f>
        <v>0</v>
      </c>
      <c r="Q252" s="240">
        <v>2.45329</v>
      </c>
      <c r="R252" s="240">
        <f>Q252*H252</f>
        <v>8.2430544000000001</v>
      </c>
      <c r="S252" s="240">
        <v>0</v>
      </c>
      <c r="T252" s="241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42" t="s">
        <v>140</v>
      </c>
      <c r="AT252" s="242" t="s">
        <v>135</v>
      </c>
      <c r="AU252" s="242" t="s">
        <v>81</v>
      </c>
      <c r="AY252" s="16" t="s">
        <v>133</v>
      </c>
      <c r="BE252" s="243">
        <f>IF(N252="základní",J252,0)</f>
        <v>0</v>
      </c>
      <c r="BF252" s="243">
        <f>IF(N252="snížená",J252,0)</f>
        <v>0</v>
      </c>
      <c r="BG252" s="243">
        <f>IF(N252="zákl. přenesená",J252,0)</f>
        <v>0</v>
      </c>
      <c r="BH252" s="243">
        <f>IF(N252="sníž. přenesená",J252,0)</f>
        <v>0</v>
      </c>
      <c r="BI252" s="243">
        <f>IF(N252="nulová",J252,0)</f>
        <v>0</v>
      </c>
      <c r="BJ252" s="16" t="s">
        <v>140</v>
      </c>
      <c r="BK252" s="243">
        <f>ROUND(I252*H252,2)</f>
        <v>0</v>
      </c>
      <c r="BL252" s="16" t="s">
        <v>140</v>
      </c>
      <c r="BM252" s="242" t="s">
        <v>385</v>
      </c>
    </row>
    <row r="253" s="13" customFormat="1">
      <c r="A253" s="13"/>
      <c r="B253" s="244"/>
      <c r="C253" s="245"/>
      <c r="D253" s="246" t="s">
        <v>142</v>
      </c>
      <c r="E253" s="247" t="s">
        <v>1</v>
      </c>
      <c r="F253" s="248" t="s">
        <v>386</v>
      </c>
      <c r="G253" s="245"/>
      <c r="H253" s="249">
        <v>3.3599999999999999</v>
      </c>
      <c r="I253" s="250"/>
      <c r="J253" s="245"/>
      <c r="K253" s="245"/>
      <c r="L253" s="251"/>
      <c r="M253" s="252"/>
      <c r="N253" s="253"/>
      <c r="O253" s="253"/>
      <c r="P253" s="253"/>
      <c r="Q253" s="253"/>
      <c r="R253" s="253"/>
      <c r="S253" s="253"/>
      <c r="T253" s="25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5" t="s">
        <v>142</v>
      </c>
      <c r="AU253" s="255" t="s">
        <v>81</v>
      </c>
      <c r="AV253" s="13" t="s">
        <v>81</v>
      </c>
      <c r="AW253" s="13" t="s">
        <v>30</v>
      </c>
      <c r="AX253" s="13" t="s">
        <v>79</v>
      </c>
      <c r="AY253" s="255" t="s">
        <v>133</v>
      </c>
    </row>
    <row r="254" s="2" customFormat="1" ht="21.75" customHeight="1">
      <c r="A254" s="37"/>
      <c r="B254" s="38"/>
      <c r="C254" s="231" t="s">
        <v>387</v>
      </c>
      <c r="D254" s="231" t="s">
        <v>135</v>
      </c>
      <c r="E254" s="232" t="s">
        <v>388</v>
      </c>
      <c r="F254" s="233" t="s">
        <v>389</v>
      </c>
      <c r="G254" s="234" t="s">
        <v>146</v>
      </c>
      <c r="H254" s="235">
        <v>2.6110000000000002</v>
      </c>
      <c r="I254" s="236"/>
      <c r="J254" s="237">
        <f>ROUND(I254*H254,2)</f>
        <v>0</v>
      </c>
      <c r="K254" s="233" t="s">
        <v>139</v>
      </c>
      <c r="L254" s="43"/>
      <c r="M254" s="238" t="s">
        <v>1</v>
      </c>
      <c r="N254" s="239" t="s">
        <v>40</v>
      </c>
      <c r="O254" s="91"/>
      <c r="P254" s="240">
        <f>O254*H254</f>
        <v>0</v>
      </c>
      <c r="Q254" s="240">
        <v>2.45329</v>
      </c>
      <c r="R254" s="240">
        <f>Q254*H254</f>
        <v>6.4055401900000009</v>
      </c>
      <c r="S254" s="240">
        <v>0</v>
      </c>
      <c r="T254" s="24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42" t="s">
        <v>140</v>
      </c>
      <c r="AT254" s="242" t="s">
        <v>135</v>
      </c>
      <c r="AU254" s="242" t="s">
        <v>81</v>
      </c>
      <c r="AY254" s="16" t="s">
        <v>133</v>
      </c>
      <c r="BE254" s="243">
        <f>IF(N254="základní",J254,0)</f>
        <v>0</v>
      </c>
      <c r="BF254" s="243">
        <f>IF(N254="snížená",J254,0)</f>
        <v>0</v>
      </c>
      <c r="BG254" s="243">
        <f>IF(N254="zákl. přenesená",J254,0)</f>
        <v>0</v>
      </c>
      <c r="BH254" s="243">
        <f>IF(N254="sníž. přenesená",J254,0)</f>
        <v>0</v>
      </c>
      <c r="BI254" s="243">
        <f>IF(N254="nulová",J254,0)</f>
        <v>0</v>
      </c>
      <c r="BJ254" s="16" t="s">
        <v>140</v>
      </c>
      <c r="BK254" s="243">
        <f>ROUND(I254*H254,2)</f>
        <v>0</v>
      </c>
      <c r="BL254" s="16" t="s">
        <v>140</v>
      </c>
      <c r="BM254" s="242" t="s">
        <v>390</v>
      </c>
    </row>
    <row r="255" s="13" customFormat="1">
      <c r="A255" s="13"/>
      <c r="B255" s="244"/>
      <c r="C255" s="245"/>
      <c r="D255" s="246" t="s">
        <v>142</v>
      </c>
      <c r="E255" s="247" t="s">
        <v>1</v>
      </c>
      <c r="F255" s="248" t="s">
        <v>391</v>
      </c>
      <c r="G255" s="245"/>
      <c r="H255" s="249">
        <v>2.6110000000000002</v>
      </c>
      <c r="I255" s="250"/>
      <c r="J255" s="245"/>
      <c r="K255" s="245"/>
      <c r="L255" s="251"/>
      <c r="M255" s="252"/>
      <c r="N255" s="253"/>
      <c r="O255" s="253"/>
      <c r="P255" s="253"/>
      <c r="Q255" s="253"/>
      <c r="R255" s="253"/>
      <c r="S255" s="253"/>
      <c r="T255" s="25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5" t="s">
        <v>142</v>
      </c>
      <c r="AU255" s="255" t="s">
        <v>81</v>
      </c>
      <c r="AV255" s="13" t="s">
        <v>81</v>
      </c>
      <c r="AW255" s="13" t="s">
        <v>30</v>
      </c>
      <c r="AX255" s="13" t="s">
        <v>79</v>
      </c>
      <c r="AY255" s="255" t="s">
        <v>133</v>
      </c>
    </row>
    <row r="256" s="2" customFormat="1" ht="33" customHeight="1">
      <c r="A256" s="37"/>
      <c r="B256" s="38"/>
      <c r="C256" s="231" t="s">
        <v>392</v>
      </c>
      <c r="D256" s="231" t="s">
        <v>135</v>
      </c>
      <c r="E256" s="232" t="s">
        <v>393</v>
      </c>
      <c r="F256" s="233" t="s">
        <v>394</v>
      </c>
      <c r="G256" s="234" t="s">
        <v>146</v>
      </c>
      <c r="H256" s="235">
        <v>3.3599999999999999</v>
      </c>
      <c r="I256" s="236"/>
      <c r="J256" s="237">
        <f>ROUND(I256*H256,2)</f>
        <v>0</v>
      </c>
      <c r="K256" s="233" t="s">
        <v>139</v>
      </c>
      <c r="L256" s="43"/>
      <c r="M256" s="238" t="s">
        <v>1</v>
      </c>
      <c r="N256" s="239" t="s">
        <v>40</v>
      </c>
      <c r="O256" s="91"/>
      <c r="P256" s="240">
        <f>O256*H256</f>
        <v>0</v>
      </c>
      <c r="Q256" s="240">
        <v>0</v>
      </c>
      <c r="R256" s="240">
        <f>Q256*H256</f>
        <v>0</v>
      </c>
      <c r="S256" s="240">
        <v>0</v>
      </c>
      <c r="T256" s="241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42" t="s">
        <v>140</v>
      </c>
      <c r="AT256" s="242" t="s">
        <v>135</v>
      </c>
      <c r="AU256" s="242" t="s">
        <v>81</v>
      </c>
      <c r="AY256" s="16" t="s">
        <v>133</v>
      </c>
      <c r="BE256" s="243">
        <f>IF(N256="základní",J256,0)</f>
        <v>0</v>
      </c>
      <c r="BF256" s="243">
        <f>IF(N256="snížená",J256,0)</f>
        <v>0</v>
      </c>
      <c r="BG256" s="243">
        <f>IF(N256="zákl. přenesená",J256,0)</f>
        <v>0</v>
      </c>
      <c r="BH256" s="243">
        <f>IF(N256="sníž. přenesená",J256,0)</f>
        <v>0</v>
      </c>
      <c r="BI256" s="243">
        <f>IF(N256="nulová",J256,0)</f>
        <v>0</v>
      </c>
      <c r="BJ256" s="16" t="s">
        <v>140</v>
      </c>
      <c r="BK256" s="243">
        <f>ROUND(I256*H256,2)</f>
        <v>0</v>
      </c>
      <c r="BL256" s="16" t="s">
        <v>140</v>
      </c>
      <c r="BM256" s="242" t="s">
        <v>395</v>
      </c>
    </row>
    <row r="257" s="2" customFormat="1" ht="16.5" customHeight="1">
      <c r="A257" s="37"/>
      <c r="B257" s="38"/>
      <c r="C257" s="231" t="s">
        <v>396</v>
      </c>
      <c r="D257" s="231" t="s">
        <v>135</v>
      </c>
      <c r="E257" s="232" t="s">
        <v>397</v>
      </c>
      <c r="F257" s="233" t="s">
        <v>398</v>
      </c>
      <c r="G257" s="234" t="s">
        <v>213</v>
      </c>
      <c r="H257" s="235">
        <v>0.10000000000000001</v>
      </c>
      <c r="I257" s="236"/>
      <c r="J257" s="237">
        <f>ROUND(I257*H257,2)</f>
        <v>0</v>
      </c>
      <c r="K257" s="233" t="s">
        <v>139</v>
      </c>
      <c r="L257" s="43"/>
      <c r="M257" s="238" t="s">
        <v>1</v>
      </c>
      <c r="N257" s="239" t="s">
        <v>40</v>
      </c>
      <c r="O257" s="91"/>
      <c r="P257" s="240">
        <f>O257*H257</f>
        <v>0</v>
      </c>
      <c r="Q257" s="240">
        <v>1.06277</v>
      </c>
      <c r="R257" s="240">
        <f>Q257*H257</f>
        <v>0.10627700000000001</v>
      </c>
      <c r="S257" s="240">
        <v>0</v>
      </c>
      <c r="T257" s="241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42" t="s">
        <v>140</v>
      </c>
      <c r="AT257" s="242" t="s">
        <v>135</v>
      </c>
      <c r="AU257" s="242" t="s">
        <v>81</v>
      </c>
      <c r="AY257" s="16" t="s">
        <v>133</v>
      </c>
      <c r="BE257" s="243">
        <f>IF(N257="základní",J257,0)</f>
        <v>0</v>
      </c>
      <c r="BF257" s="243">
        <f>IF(N257="snížená",J257,0)</f>
        <v>0</v>
      </c>
      <c r="BG257" s="243">
        <f>IF(N257="zákl. přenesená",J257,0)</f>
        <v>0</v>
      </c>
      <c r="BH257" s="243">
        <f>IF(N257="sníž. přenesená",J257,0)</f>
        <v>0</v>
      </c>
      <c r="BI257" s="243">
        <f>IF(N257="nulová",J257,0)</f>
        <v>0</v>
      </c>
      <c r="BJ257" s="16" t="s">
        <v>140</v>
      </c>
      <c r="BK257" s="243">
        <f>ROUND(I257*H257,2)</f>
        <v>0</v>
      </c>
      <c r="BL257" s="16" t="s">
        <v>140</v>
      </c>
      <c r="BM257" s="242" t="s">
        <v>399</v>
      </c>
    </row>
    <row r="258" s="13" customFormat="1">
      <c r="A258" s="13"/>
      <c r="B258" s="244"/>
      <c r="C258" s="245"/>
      <c r="D258" s="246" t="s">
        <v>142</v>
      </c>
      <c r="E258" s="247" t="s">
        <v>1</v>
      </c>
      <c r="F258" s="248" t="s">
        <v>400</v>
      </c>
      <c r="G258" s="245"/>
      <c r="H258" s="249">
        <v>0.10000000000000001</v>
      </c>
      <c r="I258" s="250"/>
      <c r="J258" s="245"/>
      <c r="K258" s="245"/>
      <c r="L258" s="251"/>
      <c r="M258" s="252"/>
      <c r="N258" s="253"/>
      <c r="O258" s="253"/>
      <c r="P258" s="253"/>
      <c r="Q258" s="253"/>
      <c r="R258" s="253"/>
      <c r="S258" s="253"/>
      <c r="T258" s="25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5" t="s">
        <v>142</v>
      </c>
      <c r="AU258" s="255" t="s">
        <v>81</v>
      </c>
      <c r="AV258" s="13" t="s">
        <v>81</v>
      </c>
      <c r="AW258" s="13" t="s">
        <v>30</v>
      </c>
      <c r="AX258" s="13" t="s">
        <v>79</v>
      </c>
      <c r="AY258" s="255" t="s">
        <v>133</v>
      </c>
    </row>
    <row r="259" s="2" customFormat="1" ht="21.75" customHeight="1">
      <c r="A259" s="37"/>
      <c r="B259" s="38"/>
      <c r="C259" s="231" t="s">
        <v>401</v>
      </c>
      <c r="D259" s="231" t="s">
        <v>135</v>
      </c>
      <c r="E259" s="232" t="s">
        <v>402</v>
      </c>
      <c r="F259" s="233" t="s">
        <v>403</v>
      </c>
      <c r="G259" s="234" t="s">
        <v>138</v>
      </c>
      <c r="H259" s="235">
        <v>34.753</v>
      </c>
      <c r="I259" s="236"/>
      <c r="J259" s="237">
        <f>ROUND(I259*H259,2)</f>
        <v>0</v>
      </c>
      <c r="K259" s="233" t="s">
        <v>139</v>
      </c>
      <c r="L259" s="43"/>
      <c r="M259" s="238" t="s">
        <v>1</v>
      </c>
      <c r="N259" s="239" t="s">
        <v>40</v>
      </c>
      <c r="O259" s="91"/>
      <c r="P259" s="240">
        <f>O259*H259</f>
        <v>0</v>
      </c>
      <c r="Q259" s="240">
        <v>0.042000000000000003</v>
      </c>
      <c r="R259" s="240">
        <f>Q259*H259</f>
        <v>1.4596260000000001</v>
      </c>
      <c r="S259" s="240">
        <v>0</v>
      </c>
      <c r="T259" s="241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42" t="s">
        <v>140</v>
      </c>
      <c r="AT259" s="242" t="s">
        <v>135</v>
      </c>
      <c r="AU259" s="242" t="s">
        <v>81</v>
      </c>
      <c r="AY259" s="16" t="s">
        <v>133</v>
      </c>
      <c r="BE259" s="243">
        <f>IF(N259="základní",J259,0)</f>
        <v>0</v>
      </c>
      <c r="BF259" s="243">
        <f>IF(N259="snížená",J259,0)</f>
        <v>0</v>
      </c>
      <c r="BG259" s="243">
        <f>IF(N259="zákl. přenesená",J259,0)</f>
        <v>0</v>
      </c>
      <c r="BH259" s="243">
        <f>IF(N259="sníž. přenesená",J259,0)</f>
        <v>0</v>
      </c>
      <c r="BI259" s="243">
        <f>IF(N259="nulová",J259,0)</f>
        <v>0</v>
      </c>
      <c r="BJ259" s="16" t="s">
        <v>140</v>
      </c>
      <c r="BK259" s="243">
        <f>ROUND(I259*H259,2)</f>
        <v>0</v>
      </c>
      <c r="BL259" s="16" t="s">
        <v>140</v>
      </c>
      <c r="BM259" s="242" t="s">
        <v>404</v>
      </c>
    </row>
    <row r="260" s="12" customFormat="1" ht="22.8" customHeight="1">
      <c r="A260" s="12"/>
      <c r="B260" s="215"/>
      <c r="C260" s="216"/>
      <c r="D260" s="217" t="s">
        <v>72</v>
      </c>
      <c r="E260" s="229" t="s">
        <v>177</v>
      </c>
      <c r="F260" s="229" t="s">
        <v>405</v>
      </c>
      <c r="G260" s="216"/>
      <c r="H260" s="216"/>
      <c r="I260" s="219"/>
      <c r="J260" s="230">
        <f>BK260</f>
        <v>0</v>
      </c>
      <c r="K260" s="216"/>
      <c r="L260" s="221"/>
      <c r="M260" s="222"/>
      <c r="N260" s="223"/>
      <c r="O260" s="223"/>
      <c r="P260" s="224">
        <f>SUM(P261:P328)</f>
        <v>0</v>
      </c>
      <c r="Q260" s="223"/>
      <c r="R260" s="224">
        <f>SUM(R261:R328)</f>
        <v>5.0185699999999995</v>
      </c>
      <c r="S260" s="223"/>
      <c r="T260" s="225">
        <f>SUM(T261:T328)</f>
        <v>48.307013999999995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26" t="s">
        <v>79</v>
      </c>
      <c r="AT260" s="227" t="s">
        <v>72</v>
      </c>
      <c r="AU260" s="227" t="s">
        <v>79</v>
      </c>
      <c r="AY260" s="226" t="s">
        <v>133</v>
      </c>
      <c r="BK260" s="228">
        <f>SUM(BK261:BK328)</f>
        <v>0</v>
      </c>
    </row>
    <row r="261" s="2" customFormat="1" ht="44.25" customHeight="1">
      <c r="A261" s="37"/>
      <c r="B261" s="38"/>
      <c r="C261" s="231" t="s">
        <v>406</v>
      </c>
      <c r="D261" s="231" t="s">
        <v>135</v>
      </c>
      <c r="E261" s="232" t="s">
        <v>407</v>
      </c>
      <c r="F261" s="233" t="s">
        <v>408</v>
      </c>
      <c r="G261" s="234" t="s">
        <v>195</v>
      </c>
      <c r="H261" s="235">
        <v>10</v>
      </c>
      <c r="I261" s="236"/>
      <c r="J261" s="237">
        <f>ROUND(I261*H261,2)</f>
        <v>0</v>
      </c>
      <c r="K261" s="233" t="s">
        <v>139</v>
      </c>
      <c r="L261" s="43"/>
      <c r="M261" s="238" t="s">
        <v>1</v>
      </c>
      <c r="N261" s="239" t="s">
        <v>40</v>
      </c>
      <c r="O261" s="91"/>
      <c r="P261" s="240">
        <f>O261*H261</f>
        <v>0</v>
      </c>
      <c r="Q261" s="240">
        <v>0.20219000000000001</v>
      </c>
      <c r="R261" s="240">
        <f>Q261*H261</f>
        <v>2.0219</v>
      </c>
      <c r="S261" s="240">
        <v>0</v>
      </c>
      <c r="T261" s="241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42" t="s">
        <v>140</v>
      </c>
      <c r="AT261" s="242" t="s">
        <v>135</v>
      </c>
      <c r="AU261" s="242" t="s">
        <v>81</v>
      </c>
      <c r="AY261" s="16" t="s">
        <v>133</v>
      </c>
      <c r="BE261" s="243">
        <f>IF(N261="základní",J261,0)</f>
        <v>0</v>
      </c>
      <c r="BF261" s="243">
        <f>IF(N261="snížená",J261,0)</f>
        <v>0</v>
      </c>
      <c r="BG261" s="243">
        <f>IF(N261="zákl. přenesená",J261,0)</f>
        <v>0</v>
      </c>
      <c r="BH261" s="243">
        <f>IF(N261="sníž. přenesená",J261,0)</f>
        <v>0</v>
      </c>
      <c r="BI261" s="243">
        <f>IF(N261="nulová",J261,0)</f>
        <v>0</v>
      </c>
      <c r="BJ261" s="16" t="s">
        <v>140</v>
      </c>
      <c r="BK261" s="243">
        <f>ROUND(I261*H261,2)</f>
        <v>0</v>
      </c>
      <c r="BL261" s="16" t="s">
        <v>140</v>
      </c>
      <c r="BM261" s="242" t="s">
        <v>409</v>
      </c>
    </row>
    <row r="262" s="13" customFormat="1">
      <c r="A262" s="13"/>
      <c r="B262" s="244"/>
      <c r="C262" s="245"/>
      <c r="D262" s="246" t="s">
        <v>142</v>
      </c>
      <c r="E262" s="247" t="s">
        <v>1</v>
      </c>
      <c r="F262" s="248" t="s">
        <v>182</v>
      </c>
      <c r="G262" s="245"/>
      <c r="H262" s="249">
        <v>10</v>
      </c>
      <c r="I262" s="250"/>
      <c r="J262" s="245"/>
      <c r="K262" s="245"/>
      <c r="L262" s="251"/>
      <c r="M262" s="252"/>
      <c r="N262" s="253"/>
      <c r="O262" s="253"/>
      <c r="P262" s="253"/>
      <c r="Q262" s="253"/>
      <c r="R262" s="253"/>
      <c r="S262" s="253"/>
      <c r="T262" s="25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5" t="s">
        <v>142</v>
      </c>
      <c r="AU262" s="255" t="s">
        <v>81</v>
      </c>
      <c r="AV262" s="13" t="s">
        <v>81</v>
      </c>
      <c r="AW262" s="13" t="s">
        <v>30</v>
      </c>
      <c r="AX262" s="13" t="s">
        <v>79</v>
      </c>
      <c r="AY262" s="255" t="s">
        <v>133</v>
      </c>
    </row>
    <row r="263" s="2" customFormat="1" ht="44.25" customHeight="1">
      <c r="A263" s="37"/>
      <c r="B263" s="38"/>
      <c r="C263" s="231" t="s">
        <v>410</v>
      </c>
      <c r="D263" s="231" t="s">
        <v>135</v>
      </c>
      <c r="E263" s="232" t="s">
        <v>411</v>
      </c>
      <c r="F263" s="233" t="s">
        <v>412</v>
      </c>
      <c r="G263" s="234" t="s">
        <v>195</v>
      </c>
      <c r="H263" s="235">
        <v>6</v>
      </c>
      <c r="I263" s="236"/>
      <c r="J263" s="237">
        <f>ROUND(I263*H263,2)</f>
        <v>0</v>
      </c>
      <c r="K263" s="233" t="s">
        <v>139</v>
      </c>
      <c r="L263" s="43"/>
      <c r="M263" s="238" t="s">
        <v>1</v>
      </c>
      <c r="N263" s="239" t="s">
        <v>40</v>
      </c>
      <c r="O263" s="91"/>
      <c r="P263" s="240">
        <f>O263*H263</f>
        <v>0</v>
      </c>
      <c r="Q263" s="240">
        <v>0.15540000000000001</v>
      </c>
      <c r="R263" s="240">
        <f>Q263*H263</f>
        <v>0.93240000000000012</v>
      </c>
      <c r="S263" s="240">
        <v>0</v>
      </c>
      <c r="T263" s="241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42" t="s">
        <v>140</v>
      </c>
      <c r="AT263" s="242" t="s">
        <v>135</v>
      </c>
      <c r="AU263" s="242" t="s">
        <v>81</v>
      </c>
      <c r="AY263" s="16" t="s">
        <v>133</v>
      </c>
      <c r="BE263" s="243">
        <f>IF(N263="základní",J263,0)</f>
        <v>0</v>
      </c>
      <c r="BF263" s="243">
        <f>IF(N263="snížená",J263,0)</f>
        <v>0</v>
      </c>
      <c r="BG263" s="243">
        <f>IF(N263="zákl. přenesená",J263,0)</f>
        <v>0</v>
      </c>
      <c r="BH263" s="243">
        <f>IF(N263="sníž. přenesená",J263,0)</f>
        <v>0</v>
      </c>
      <c r="BI263" s="243">
        <f>IF(N263="nulová",J263,0)</f>
        <v>0</v>
      </c>
      <c r="BJ263" s="16" t="s">
        <v>140</v>
      </c>
      <c r="BK263" s="243">
        <f>ROUND(I263*H263,2)</f>
        <v>0</v>
      </c>
      <c r="BL263" s="16" t="s">
        <v>140</v>
      </c>
      <c r="BM263" s="242" t="s">
        <v>413</v>
      </c>
    </row>
    <row r="264" s="13" customFormat="1">
      <c r="A264" s="13"/>
      <c r="B264" s="244"/>
      <c r="C264" s="245"/>
      <c r="D264" s="246" t="s">
        <v>142</v>
      </c>
      <c r="E264" s="247" t="s">
        <v>1</v>
      </c>
      <c r="F264" s="248" t="s">
        <v>162</v>
      </c>
      <c r="G264" s="245"/>
      <c r="H264" s="249">
        <v>6</v>
      </c>
      <c r="I264" s="250"/>
      <c r="J264" s="245"/>
      <c r="K264" s="245"/>
      <c r="L264" s="251"/>
      <c r="M264" s="252"/>
      <c r="N264" s="253"/>
      <c r="O264" s="253"/>
      <c r="P264" s="253"/>
      <c r="Q264" s="253"/>
      <c r="R264" s="253"/>
      <c r="S264" s="253"/>
      <c r="T264" s="25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5" t="s">
        <v>142</v>
      </c>
      <c r="AU264" s="255" t="s">
        <v>81</v>
      </c>
      <c r="AV264" s="13" t="s">
        <v>81</v>
      </c>
      <c r="AW264" s="13" t="s">
        <v>30</v>
      </c>
      <c r="AX264" s="13" t="s">
        <v>79</v>
      </c>
      <c r="AY264" s="255" t="s">
        <v>133</v>
      </c>
    </row>
    <row r="265" s="2" customFormat="1" ht="16.5" customHeight="1">
      <c r="A265" s="37"/>
      <c r="B265" s="38"/>
      <c r="C265" s="256" t="s">
        <v>414</v>
      </c>
      <c r="D265" s="256" t="s">
        <v>243</v>
      </c>
      <c r="E265" s="257" t="s">
        <v>415</v>
      </c>
      <c r="F265" s="258" t="s">
        <v>416</v>
      </c>
      <c r="G265" s="259" t="s">
        <v>195</v>
      </c>
      <c r="H265" s="260">
        <v>16</v>
      </c>
      <c r="I265" s="261"/>
      <c r="J265" s="262">
        <f>ROUND(I265*H265,2)</f>
        <v>0</v>
      </c>
      <c r="K265" s="258" t="s">
        <v>139</v>
      </c>
      <c r="L265" s="263"/>
      <c r="M265" s="264" t="s">
        <v>1</v>
      </c>
      <c r="N265" s="265" t="s">
        <v>40</v>
      </c>
      <c r="O265" s="91"/>
      <c r="P265" s="240">
        <f>O265*H265</f>
        <v>0</v>
      </c>
      <c r="Q265" s="240">
        <v>0.080000000000000002</v>
      </c>
      <c r="R265" s="240">
        <f>Q265*H265</f>
        <v>1.28</v>
      </c>
      <c r="S265" s="240">
        <v>0</v>
      </c>
      <c r="T265" s="241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42" t="s">
        <v>171</v>
      </c>
      <c r="AT265" s="242" t="s">
        <v>243</v>
      </c>
      <c r="AU265" s="242" t="s">
        <v>81</v>
      </c>
      <c r="AY265" s="16" t="s">
        <v>133</v>
      </c>
      <c r="BE265" s="243">
        <f>IF(N265="základní",J265,0)</f>
        <v>0</v>
      </c>
      <c r="BF265" s="243">
        <f>IF(N265="snížená",J265,0)</f>
        <v>0</v>
      </c>
      <c r="BG265" s="243">
        <f>IF(N265="zákl. přenesená",J265,0)</f>
        <v>0</v>
      </c>
      <c r="BH265" s="243">
        <f>IF(N265="sníž. přenesená",J265,0)</f>
        <v>0</v>
      </c>
      <c r="BI265" s="243">
        <f>IF(N265="nulová",J265,0)</f>
        <v>0</v>
      </c>
      <c r="BJ265" s="16" t="s">
        <v>140</v>
      </c>
      <c r="BK265" s="243">
        <f>ROUND(I265*H265,2)</f>
        <v>0</v>
      </c>
      <c r="BL265" s="16" t="s">
        <v>140</v>
      </c>
      <c r="BM265" s="242" t="s">
        <v>417</v>
      </c>
    </row>
    <row r="266" s="2" customFormat="1" ht="21.75" customHeight="1">
      <c r="A266" s="37"/>
      <c r="B266" s="38"/>
      <c r="C266" s="231" t="s">
        <v>418</v>
      </c>
      <c r="D266" s="231" t="s">
        <v>135</v>
      </c>
      <c r="E266" s="232" t="s">
        <v>419</v>
      </c>
      <c r="F266" s="233" t="s">
        <v>420</v>
      </c>
      <c r="G266" s="234" t="s">
        <v>195</v>
      </c>
      <c r="H266" s="235">
        <v>15</v>
      </c>
      <c r="I266" s="236"/>
      <c r="J266" s="237">
        <f>ROUND(I266*H266,2)</f>
        <v>0</v>
      </c>
      <c r="K266" s="233" t="s">
        <v>139</v>
      </c>
      <c r="L266" s="43"/>
      <c r="M266" s="238" t="s">
        <v>1</v>
      </c>
      <c r="N266" s="239" t="s">
        <v>40</v>
      </c>
      <c r="O266" s="91"/>
      <c r="P266" s="240">
        <f>O266*H266</f>
        <v>0</v>
      </c>
      <c r="Q266" s="240">
        <v>0</v>
      </c>
      <c r="R266" s="240">
        <f>Q266*H266</f>
        <v>0</v>
      </c>
      <c r="S266" s="240">
        <v>0</v>
      </c>
      <c r="T266" s="241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42" t="s">
        <v>140</v>
      </c>
      <c r="AT266" s="242" t="s">
        <v>135</v>
      </c>
      <c r="AU266" s="242" t="s">
        <v>81</v>
      </c>
      <c r="AY266" s="16" t="s">
        <v>133</v>
      </c>
      <c r="BE266" s="243">
        <f>IF(N266="základní",J266,0)</f>
        <v>0</v>
      </c>
      <c r="BF266" s="243">
        <f>IF(N266="snížená",J266,0)</f>
        <v>0</v>
      </c>
      <c r="BG266" s="243">
        <f>IF(N266="zákl. přenesená",J266,0)</f>
        <v>0</v>
      </c>
      <c r="BH266" s="243">
        <f>IF(N266="sníž. přenesená",J266,0)</f>
        <v>0</v>
      </c>
      <c r="BI266" s="243">
        <f>IF(N266="nulová",J266,0)</f>
        <v>0</v>
      </c>
      <c r="BJ266" s="16" t="s">
        <v>140</v>
      </c>
      <c r="BK266" s="243">
        <f>ROUND(I266*H266,2)</f>
        <v>0</v>
      </c>
      <c r="BL266" s="16" t="s">
        <v>140</v>
      </c>
      <c r="BM266" s="242" t="s">
        <v>421</v>
      </c>
    </row>
    <row r="267" s="13" customFormat="1">
      <c r="A267" s="13"/>
      <c r="B267" s="244"/>
      <c r="C267" s="245"/>
      <c r="D267" s="246" t="s">
        <v>142</v>
      </c>
      <c r="E267" s="247" t="s">
        <v>1</v>
      </c>
      <c r="F267" s="248" t="s">
        <v>8</v>
      </c>
      <c r="G267" s="245"/>
      <c r="H267" s="249">
        <v>15</v>
      </c>
      <c r="I267" s="250"/>
      <c r="J267" s="245"/>
      <c r="K267" s="245"/>
      <c r="L267" s="251"/>
      <c r="M267" s="252"/>
      <c r="N267" s="253"/>
      <c r="O267" s="253"/>
      <c r="P267" s="253"/>
      <c r="Q267" s="253"/>
      <c r="R267" s="253"/>
      <c r="S267" s="253"/>
      <c r="T267" s="25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5" t="s">
        <v>142</v>
      </c>
      <c r="AU267" s="255" t="s">
        <v>81</v>
      </c>
      <c r="AV267" s="13" t="s">
        <v>81</v>
      </c>
      <c r="AW267" s="13" t="s">
        <v>30</v>
      </c>
      <c r="AX267" s="13" t="s">
        <v>79</v>
      </c>
      <c r="AY267" s="255" t="s">
        <v>133</v>
      </c>
    </row>
    <row r="268" s="2" customFormat="1" ht="21.75" customHeight="1">
      <c r="A268" s="37"/>
      <c r="B268" s="38"/>
      <c r="C268" s="231" t="s">
        <v>422</v>
      </c>
      <c r="D268" s="231" t="s">
        <v>135</v>
      </c>
      <c r="E268" s="232" t="s">
        <v>423</v>
      </c>
      <c r="F268" s="233" t="s">
        <v>424</v>
      </c>
      <c r="G268" s="234" t="s">
        <v>280</v>
      </c>
      <c r="H268" s="235">
        <v>1</v>
      </c>
      <c r="I268" s="236"/>
      <c r="J268" s="237">
        <f>ROUND(I268*H268,2)</f>
        <v>0</v>
      </c>
      <c r="K268" s="233" t="s">
        <v>139</v>
      </c>
      <c r="L268" s="43"/>
      <c r="M268" s="238" t="s">
        <v>1</v>
      </c>
      <c r="N268" s="239" t="s">
        <v>40</v>
      </c>
      <c r="O268" s="91"/>
      <c r="P268" s="240">
        <f>O268*H268</f>
        <v>0</v>
      </c>
      <c r="Q268" s="240">
        <v>0.00080000000000000004</v>
      </c>
      <c r="R268" s="240">
        <f>Q268*H268</f>
        <v>0.00080000000000000004</v>
      </c>
      <c r="S268" s="240">
        <v>0</v>
      </c>
      <c r="T268" s="241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42" t="s">
        <v>140</v>
      </c>
      <c r="AT268" s="242" t="s">
        <v>135</v>
      </c>
      <c r="AU268" s="242" t="s">
        <v>81</v>
      </c>
      <c r="AY268" s="16" t="s">
        <v>133</v>
      </c>
      <c r="BE268" s="243">
        <f>IF(N268="základní",J268,0)</f>
        <v>0</v>
      </c>
      <c r="BF268" s="243">
        <f>IF(N268="snížená",J268,0)</f>
        <v>0</v>
      </c>
      <c r="BG268" s="243">
        <f>IF(N268="zákl. přenesená",J268,0)</f>
        <v>0</v>
      </c>
      <c r="BH268" s="243">
        <f>IF(N268="sníž. přenesená",J268,0)</f>
        <v>0</v>
      </c>
      <c r="BI268" s="243">
        <f>IF(N268="nulová",J268,0)</f>
        <v>0</v>
      </c>
      <c r="BJ268" s="16" t="s">
        <v>140</v>
      </c>
      <c r="BK268" s="243">
        <f>ROUND(I268*H268,2)</f>
        <v>0</v>
      </c>
      <c r="BL268" s="16" t="s">
        <v>140</v>
      </c>
      <c r="BM268" s="242" t="s">
        <v>425</v>
      </c>
    </row>
    <row r="269" s="2" customFormat="1" ht="16.5" customHeight="1">
      <c r="A269" s="37"/>
      <c r="B269" s="38"/>
      <c r="C269" s="256" t="s">
        <v>426</v>
      </c>
      <c r="D269" s="256" t="s">
        <v>243</v>
      </c>
      <c r="E269" s="257" t="s">
        <v>427</v>
      </c>
      <c r="F269" s="258" t="s">
        <v>428</v>
      </c>
      <c r="G269" s="259" t="s">
        <v>280</v>
      </c>
      <c r="H269" s="260">
        <v>1</v>
      </c>
      <c r="I269" s="261"/>
      <c r="J269" s="262">
        <f>ROUND(I269*H269,2)</f>
        <v>0</v>
      </c>
      <c r="K269" s="258" t="s">
        <v>1</v>
      </c>
      <c r="L269" s="263"/>
      <c r="M269" s="264" t="s">
        <v>1</v>
      </c>
      <c r="N269" s="265" t="s">
        <v>40</v>
      </c>
      <c r="O269" s="91"/>
      <c r="P269" s="240">
        <f>O269*H269</f>
        <v>0</v>
      </c>
      <c r="Q269" s="240">
        <v>0.112</v>
      </c>
      <c r="R269" s="240">
        <f>Q269*H269</f>
        <v>0.112</v>
      </c>
      <c r="S269" s="240">
        <v>0</v>
      </c>
      <c r="T269" s="241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42" t="s">
        <v>171</v>
      </c>
      <c r="AT269" s="242" t="s">
        <v>243</v>
      </c>
      <c r="AU269" s="242" t="s">
        <v>81</v>
      </c>
      <c r="AY269" s="16" t="s">
        <v>133</v>
      </c>
      <c r="BE269" s="243">
        <f>IF(N269="základní",J269,0)</f>
        <v>0</v>
      </c>
      <c r="BF269" s="243">
        <f>IF(N269="snížená",J269,0)</f>
        <v>0</v>
      </c>
      <c r="BG269" s="243">
        <f>IF(N269="zákl. přenesená",J269,0)</f>
        <v>0</v>
      </c>
      <c r="BH269" s="243">
        <f>IF(N269="sníž. přenesená",J269,0)</f>
        <v>0</v>
      </c>
      <c r="BI269" s="243">
        <f>IF(N269="nulová",J269,0)</f>
        <v>0</v>
      </c>
      <c r="BJ269" s="16" t="s">
        <v>140</v>
      </c>
      <c r="BK269" s="243">
        <f>ROUND(I269*H269,2)</f>
        <v>0</v>
      </c>
      <c r="BL269" s="16" t="s">
        <v>140</v>
      </c>
      <c r="BM269" s="242" t="s">
        <v>429</v>
      </c>
    </row>
    <row r="270" s="2" customFormat="1" ht="21.75" customHeight="1">
      <c r="A270" s="37"/>
      <c r="B270" s="38"/>
      <c r="C270" s="231" t="s">
        <v>430</v>
      </c>
      <c r="D270" s="231" t="s">
        <v>135</v>
      </c>
      <c r="E270" s="232" t="s">
        <v>431</v>
      </c>
      <c r="F270" s="233" t="s">
        <v>432</v>
      </c>
      <c r="G270" s="234" t="s">
        <v>280</v>
      </c>
      <c r="H270" s="235">
        <v>3</v>
      </c>
      <c r="I270" s="236"/>
      <c r="J270" s="237">
        <f>ROUND(I270*H270,2)</f>
        <v>0</v>
      </c>
      <c r="K270" s="233" t="s">
        <v>139</v>
      </c>
      <c r="L270" s="43"/>
      <c r="M270" s="238" t="s">
        <v>1</v>
      </c>
      <c r="N270" s="239" t="s">
        <v>40</v>
      </c>
      <c r="O270" s="91"/>
      <c r="P270" s="240">
        <f>O270*H270</f>
        <v>0</v>
      </c>
      <c r="Q270" s="240">
        <v>0.001</v>
      </c>
      <c r="R270" s="240">
        <f>Q270*H270</f>
        <v>0.0030000000000000001</v>
      </c>
      <c r="S270" s="240">
        <v>0</v>
      </c>
      <c r="T270" s="241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42" t="s">
        <v>140</v>
      </c>
      <c r="AT270" s="242" t="s">
        <v>135</v>
      </c>
      <c r="AU270" s="242" t="s">
        <v>81</v>
      </c>
      <c r="AY270" s="16" t="s">
        <v>133</v>
      </c>
      <c r="BE270" s="243">
        <f>IF(N270="základní",J270,0)</f>
        <v>0</v>
      </c>
      <c r="BF270" s="243">
        <f>IF(N270="snížená",J270,0)</f>
        <v>0</v>
      </c>
      <c r="BG270" s="243">
        <f>IF(N270="zákl. přenesená",J270,0)</f>
        <v>0</v>
      </c>
      <c r="BH270" s="243">
        <f>IF(N270="sníž. přenesená",J270,0)</f>
        <v>0</v>
      </c>
      <c r="BI270" s="243">
        <f>IF(N270="nulová",J270,0)</f>
        <v>0</v>
      </c>
      <c r="BJ270" s="16" t="s">
        <v>140</v>
      </c>
      <c r="BK270" s="243">
        <f>ROUND(I270*H270,2)</f>
        <v>0</v>
      </c>
      <c r="BL270" s="16" t="s">
        <v>140</v>
      </c>
      <c r="BM270" s="242" t="s">
        <v>433</v>
      </c>
    </row>
    <row r="271" s="13" customFormat="1">
      <c r="A271" s="13"/>
      <c r="B271" s="244"/>
      <c r="C271" s="245"/>
      <c r="D271" s="246" t="s">
        <v>142</v>
      </c>
      <c r="E271" s="247" t="s">
        <v>1</v>
      </c>
      <c r="F271" s="248" t="s">
        <v>149</v>
      </c>
      <c r="G271" s="245"/>
      <c r="H271" s="249">
        <v>3</v>
      </c>
      <c r="I271" s="250"/>
      <c r="J271" s="245"/>
      <c r="K271" s="245"/>
      <c r="L271" s="251"/>
      <c r="M271" s="252"/>
      <c r="N271" s="253"/>
      <c r="O271" s="253"/>
      <c r="P271" s="253"/>
      <c r="Q271" s="253"/>
      <c r="R271" s="253"/>
      <c r="S271" s="253"/>
      <c r="T271" s="25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5" t="s">
        <v>142</v>
      </c>
      <c r="AU271" s="255" t="s">
        <v>81</v>
      </c>
      <c r="AV271" s="13" t="s">
        <v>81</v>
      </c>
      <c r="AW271" s="13" t="s">
        <v>30</v>
      </c>
      <c r="AX271" s="13" t="s">
        <v>79</v>
      </c>
      <c r="AY271" s="255" t="s">
        <v>133</v>
      </c>
    </row>
    <row r="272" s="2" customFormat="1" ht="78.75" customHeight="1">
      <c r="A272" s="37"/>
      <c r="B272" s="38"/>
      <c r="C272" s="256" t="s">
        <v>434</v>
      </c>
      <c r="D272" s="256" t="s">
        <v>243</v>
      </c>
      <c r="E272" s="257" t="s">
        <v>435</v>
      </c>
      <c r="F272" s="258" t="s">
        <v>436</v>
      </c>
      <c r="G272" s="259" t="s">
        <v>280</v>
      </c>
      <c r="H272" s="260">
        <v>3</v>
      </c>
      <c r="I272" s="261"/>
      <c r="J272" s="262">
        <f>ROUND(I272*H272,2)</f>
        <v>0</v>
      </c>
      <c r="K272" s="258" t="s">
        <v>1</v>
      </c>
      <c r="L272" s="263"/>
      <c r="M272" s="264" t="s">
        <v>1</v>
      </c>
      <c r="N272" s="265" t="s">
        <v>40</v>
      </c>
      <c r="O272" s="91"/>
      <c r="P272" s="240">
        <f>O272*H272</f>
        <v>0</v>
      </c>
      <c r="Q272" s="240">
        <v>0.056599999999999998</v>
      </c>
      <c r="R272" s="240">
        <f>Q272*H272</f>
        <v>0.16980000000000001</v>
      </c>
      <c r="S272" s="240">
        <v>0</v>
      </c>
      <c r="T272" s="241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42" t="s">
        <v>171</v>
      </c>
      <c r="AT272" s="242" t="s">
        <v>243</v>
      </c>
      <c r="AU272" s="242" t="s">
        <v>81</v>
      </c>
      <c r="AY272" s="16" t="s">
        <v>133</v>
      </c>
      <c r="BE272" s="243">
        <f>IF(N272="základní",J272,0)</f>
        <v>0</v>
      </c>
      <c r="BF272" s="243">
        <f>IF(N272="snížená",J272,0)</f>
        <v>0</v>
      </c>
      <c r="BG272" s="243">
        <f>IF(N272="zákl. přenesená",J272,0)</f>
        <v>0</v>
      </c>
      <c r="BH272" s="243">
        <f>IF(N272="sníž. přenesená",J272,0)</f>
        <v>0</v>
      </c>
      <c r="BI272" s="243">
        <f>IF(N272="nulová",J272,0)</f>
        <v>0</v>
      </c>
      <c r="BJ272" s="16" t="s">
        <v>140</v>
      </c>
      <c r="BK272" s="243">
        <f>ROUND(I272*H272,2)</f>
        <v>0</v>
      </c>
      <c r="BL272" s="16" t="s">
        <v>140</v>
      </c>
      <c r="BM272" s="242" t="s">
        <v>437</v>
      </c>
    </row>
    <row r="273" s="2" customFormat="1">
      <c r="A273" s="37"/>
      <c r="B273" s="38"/>
      <c r="C273" s="39"/>
      <c r="D273" s="246" t="s">
        <v>438</v>
      </c>
      <c r="E273" s="39"/>
      <c r="F273" s="266" t="s">
        <v>439</v>
      </c>
      <c r="G273" s="39"/>
      <c r="H273" s="39"/>
      <c r="I273" s="140"/>
      <c r="J273" s="39"/>
      <c r="K273" s="39"/>
      <c r="L273" s="43"/>
      <c r="M273" s="267"/>
      <c r="N273" s="268"/>
      <c r="O273" s="91"/>
      <c r="P273" s="91"/>
      <c r="Q273" s="91"/>
      <c r="R273" s="91"/>
      <c r="S273" s="91"/>
      <c r="T273" s="92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438</v>
      </c>
      <c r="AU273" s="16" t="s">
        <v>81</v>
      </c>
    </row>
    <row r="274" s="2" customFormat="1" ht="33" customHeight="1">
      <c r="A274" s="37"/>
      <c r="B274" s="38"/>
      <c r="C274" s="231" t="s">
        <v>440</v>
      </c>
      <c r="D274" s="231" t="s">
        <v>135</v>
      </c>
      <c r="E274" s="232" t="s">
        <v>441</v>
      </c>
      <c r="F274" s="233" t="s">
        <v>442</v>
      </c>
      <c r="G274" s="234" t="s">
        <v>138</v>
      </c>
      <c r="H274" s="235">
        <v>490</v>
      </c>
      <c r="I274" s="236"/>
      <c r="J274" s="237">
        <f>ROUND(I274*H274,2)</f>
        <v>0</v>
      </c>
      <c r="K274" s="233" t="s">
        <v>139</v>
      </c>
      <c r="L274" s="43"/>
      <c r="M274" s="238" t="s">
        <v>1</v>
      </c>
      <c r="N274" s="239" t="s">
        <v>40</v>
      </c>
      <c r="O274" s="91"/>
      <c r="P274" s="240">
        <f>O274*H274</f>
        <v>0</v>
      </c>
      <c r="Q274" s="240">
        <v>0</v>
      </c>
      <c r="R274" s="240">
        <f>Q274*H274</f>
        <v>0</v>
      </c>
      <c r="S274" s="240">
        <v>0</v>
      </c>
      <c r="T274" s="241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42" t="s">
        <v>140</v>
      </c>
      <c r="AT274" s="242" t="s">
        <v>135</v>
      </c>
      <c r="AU274" s="242" t="s">
        <v>81</v>
      </c>
      <c r="AY274" s="16" t="s">
        <v>133</v>
      </c>
      <c r="BE274" s="243">
        <f>IF(N274="základní",J274,0)</f>
        <v>0</v>
      </c>
      <c r="BF274" s="243">
        <f>IF(N274="snížená",J274,0)</f>
        <v>0</v>
      </c>
      <c r="BG274" s="243">
        <f>IF(N274="zákl. přenesená",J274,0)</f>
        <v>0</v>
      </c>
      <c r="BH274" s="243">
        <f>IF(N274="sníž. přenesená",J274,0)</f>
        <v>0</v>
      </c>
      <c r="BI274" s="243">
        <f>IF(N274="nulová",J274,0)</f>
        <v>0</v>
      </c>
      <c r="BJ274" s="16" t="s">
        <v>140</v>
      </c>
      <c r="BK274" s="243">
        <f>ROUND(I274*H274,2)</f>
        <v>0</v>
      </c>
      <c r="BL274" s="16" t="s">
        <v>140</v>
      </c>
      <c r="BM274" s="242" t="s">
        <v>443</v>
      </c>
    </row>
    <row r="275" s="13" customFormat="1">
      <c r="A275" s="13"/>
      <c r="B275" s="244"/>
      <c r="C275" s="245"/>
      <c r="D275" s="246" t="s">
        <v>142</v>
      </c>
      <c r="E275" s="247" t="s">
        <v>1</v>
      </c>
      <c r="F275" s="248" t="s">
        <v>444</v>
      </c>
      <c r="G275" s="245"/>
      <c r="H275" s="249">
        <v>490</v>
      </c>
      <c r="I275" s="250"/>
      <c r="J275" s="245"/>
      <c r="K275" s="245"/>
      <c r="L275" s="251"/>
      <c r="M275" s="252"/>
      <c r="N275" s="253"/>
      <c r="O275" s="253"/>
      <c r="P275" s="253"/>
      <c r="Q275" s="253"/>
      <c r="R275" s="253"/>
      <c r="S275" s="253"/>
      <c r="T275" s="25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5" t="s">
        <v>142</v>
      </c>
      <c r="AU275" s="255" t="s">
        <v>81</v>
      </c>
      <c r="AV275" s="13" t="s">
        <v>81</v>
      </c>
      <c r="AW275" s="13" t="s">
        <v>30</v>
      </c>
      <c r="AX275" s="13" t="s">
        <v>79</v>
      </c>
      <c r="AY275" s="255" t="s">
        <v>133</v>
      </c>
    </row>
    <row r="276" s="2" customFormat="1" ht="44.25" customHeight="1">
      <c r="A276" s="37"/>
      <c r="B276" s="38"/>
      <c r="C276" s="231" t="s">
        <v>445</v>
      </c>
      <c r="D276" s="231" t="s">
        <v>135</v>
      </c>
      <c r="E276" s="232" t="s">
        <v>446</v>
      </c>
      <c r="F276" s="233" t="s">
        <v>447</v>
      </c>
      <c r="G276" s="234" t="s">
        <v>138</v>
      </c>
      <c r="H276" s="235">
        <v>17150</v>
      </c>
      <c r="I276" s="236"/>
      <c r="J276" s="237">
        <f>ROUND(I276*H276,2)</f>
        <v>0</v>
      </c>
      <c r="K276" s="233" t="s">
        <v>139</v>
      </c>
      <c r="L276" s="43"/>
      <c r="M276" s="238" t="s">
        <v>1</v>
      </c>
      <c r="N276" s="239" t="s">
        <v>40</v>
      </c>
      <c r="O276" s="91"/>
      <c r="P276" s="240">
        <f>O276*H276</f>
        <v>0</v>
      </c>
      <c r="Q276" s="240">
        <v>0</v>
      </c>
      <c r="R276" s="240">
        <f>Q276*H276</f>
        <v>0</v>
      </c>
      <c r="S276" s="240">
        <v>0</v>
      </c>
      <c r="T276" s="241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42" t="s">
        <v>140</v>
      </c>
      <c r="AT276" s="242" t="s">
        <v>135</v>
      </c>
      <c r="AU276" s="242" t="s">
        <v>81</v>
      </c>
      <c r="AY276" s="16" t="s">
        <v>133</v>
      </c>
      <c r="BE276" s="243">
        <f>IF(N276="základní",J276,0)</f>
        <v>0</v>
      </c>
      <c r="BF276" s="243">
        <f>IF(N276="snížená",J276,0)</f>
        <v>0</v>
      </c>
      <c r="BG276" s="243">
        <f>IF(N276="zákl. přenesená",J276,0)</f>
        <v>0</v>
      </c>
      <c r="BH276" s="243">
        <f>IF(N276="sníž. přenesená",J276,0)</f>
        <v>0</v>
      </c>
      <c r="BI276" s="243">
        <f>IF(N276="nulová",J276,0)</f>
        <v>0</v>
      </c>
      <c r="BJ276" s="16" t="s">
        <v>140</v>
      </c>
      <c r="BK276" s="243">
        <f>ROUND(I276*H276,2)</f>
        <v>0</v>
      </c>
      <c r="BL276" s="16" t="s">
        <v>140</v>
      </c>
      <c r="BM276" s="242" t="s">
        <v>448</v>
      </c>
    </row>
    <row r="277" s="13" customFormat="1">
      <c r="A277" s="13"/>
      <c r="B277" s="244"/>
      <c r="C277" s="245"/>
      <c r="D277" s="246" t="s">
        <v>142</v>
      </c>
      <c r="E277" s="247" t="s">
        <v>1</v>
      </c>
      <c r="F277" s="248" t="s">
        <v>449</v>
      </c>
      <c r="G277" s="245"/>
      <c r="H277" s="249">
        <v>17150</v>
      </c>
      <c r="I277" s="250"/>
      <c r="J277" s="245"/>
      <c r="K277" s="245"/>
      <c r="L277" s="251"/>
      <c r="M277" s="252"/>
      <c r="N277" s="253"/>
      <c r="O277" s="253"/>
      <c r="P277" s="253"/>
      <c r="Q277" s="253"/>
      <c r="R277" s="253"/>
      <c r="S277" s="253"/>
      <c r="T277" s="25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5" t="s">
        <v>142</v>
      </c>
      <c r="AU277" s="255" t="s">
        <v>81</v>
      </c>
      <c r="AV277" s="13" t="s">
        <v>81</v>
      </c>
      <c r="AW277" s="13" t="s">
        <v>30</v>
      </c>
      <c r="AX277" s="13" t="s">
        <v>79</v>
      </c>
      <c r="AY277" s="255" t="s">
        <v>133</v>
      </c>
    </row>
    <row r="278" s="2" customFormat="1" ht="33" customHeight="1">
      <c r="A278" s="37"/>
      <c r="B278" s="38"/>
      <c r="C278" s="231" t="s">
        <v>450</v>
      </c>
      <c r="D278" s="231" t="s">
        <v>135</v>
      </c>
      <c r="E278" s="232" t="s">
        <v>451</v>
      </c>
      <c r="F278" s="233" t="s">
        <v>452</v>
      </c>
      <c r="G278" s="234" t="s">
        <v>138</v>
      </c>
      <c r="H278" s="235">
        <v>490</v>
      </c>
      <c r="I278" s="236"/>
      <c r="J278" s="237">
        <f>ROUND(I278*H278,2)</f>
        <v>0</v>
      </c>
      <c r="K278" s="233" t="s">
        <v>139</v>
      </c>
      <c r="L278" s="43"/>
      <c r="M278" s="238" t="s">
        <v>1</v>
      </c>
      <c r="N278" s="239" t="s">
        <v>40</v>
      </c>
      <c r="O278" s="91"/>
      <c r="P278" s="240">
        <f>O278*H278</f>
        <v>0</v>
      </c>
      <c r="Q278" s="240">
        <v>0</v>
      </c>
      <c r="R278" s="240">
        <f>Q278*H278</f>
        <v>0</v>
      </c>
      <c r="S278" s="240">
        <v>0</v>
      </c>
      <c r="T278" s="241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42" t="s">
        <v>140</v>
      </c>
      <c r="AT278" s="242" t="s">
        <v>135</v>
      </c>
      <c r="AU278" s="242" t="s">
        <v>81</v>
      </c>
      <c r="AY278" s="16" t="s">
        <v>133</v>
      </c>
      <c r="BE278" s="243">
        <f>IF(N278="základní",J278,0)</f>
        <v>0</v>
      </c>
      <c r="BF278" s="243">
        <f>IF(N278="snížená",J278,0)</f>
        <v>0</v>
      </c>
      <c r="BG278" s="243">
        <f>IF(N278="zákl. přenesená",J278,0)</f>
        <v>0</v>
      </c>
      <c r="BH278" s="243">
        <f>IF(N278="sníž. přenesená",J278,0)</f>
        <v>0</v>
      </c>
      <c r="BI278" s="243">
        <f>IF(N278="nulová",J278,0)</f>
        <v>0</v>
      </c>
      <c r="BJ278" s="16" t="s">
        <v>140</v>
      </c>
      <c r="BK278" s="243">
        <f>ROUND(I278*H278,2)</f>
        <v>0</v>
      </c>
      <c r="BL278" s="16" t="s">
        <v>140</v>
      </c>
      <c r="BM278" s="242" t="s">
        <v>453</v>
      </c>
    </row>
    <row r="279" s="13" customFormat="1">
      <c r="A279" s="13"/>
      <c r="B279" s="244"/>
      <c r="C279" s="245"/>
      <c r="D279" s="246" t="s">
        <v>142</v>
      </c>
      <c r="E279" s="247" t="s">
        <v>1</v>
      </c>
      <c r="F279" s="248" t="s">
        <v>454</v>
      </c>
      <c r="G279" s="245"/>
      <c r="H279" s="249">
        <v>490</v>
      </c>
      <c r="I279" s="250"/>
      <c r="J279" s="245"/>
      <c r="K279" s="245"/>
      <c r="L279" s="251"/>
      <c r="M279" s="252"/>
      <c r="N279" s="253"/>
      <c r="O279" s="253"/>
      <c r="P279" s="253"/>
      <c r="Q279" s="253"/>
      <c r="R279" s="253"/>
      <c r="S279" s="253"/>
      <c r="T279" s="25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5" t="s">
        <v>142</v>
      </c>
      <c r="AU279" s="255" t="s">
        <v>81</v>
      </c>
      <c r="AV279" s="13" t="s">
        <v>81</v>
      </c>
      <c r="AW279" s="13" t="s">
        <v>30</v>
      </c>
      <c r="AX279" s="13" t="s">
        <v>79</v>
      </c>
      <c r="AY279" s="255" t="s">
        <v>133</v>
      </c>
    </row>
    <row r="280" s="2" customFormat="1" ht="21.75" customHeight="1">
      <c r="A280" s="37"/>
      <c r="B280" s="38"/>
      <c r="C280" s="231" t="s">
        <v>455</v>
      </c>
      <c r="D280" s="231" t="s">
        <v>135</v>
      </c>
      <c r="E280" s="232" t="s">
        <v>456</v>
      </c>
      <c r="F280" s="233" t="s">
        <v>457</v>
      </c>
      <c r="G280" s="234" t="s">
        <v>138</v>
      </c>
      <c r="H280" s="235">
        <v>490</v>
      </c>
      <c r="I280" s="236"/>
      <c r="J280" s="237">
        <f>ROUND(I280*H280,2)</f>
        <v>0</v>
      </c>
      <c r="K280" s="233" t="s">
        <v>139</v>
      </c>
      <c r="L280" s="43"/>
      <c r="M280" s="238" t="s">
        <v>1</v>
      </c>
      <c r="N280" s="239" t="s">
        <v>40</v>
      </c>
      <c r="O280" s="91"/>
      <c r="P280" s="240">
        <f>O280*H280</f>
        <v>0</v>
      </c>
      <c r="Q280" s="240">
        <v>0</v>
      </c>
      <c r="R280" s="240">
        <f>Q280*H280</f>
        <v>0</v>
      </c>
      <c r="S280" s="240">
        <v>0</v>
      </c>
      <c r="T280" s="241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42" t="s">
        <v>140</v>
      </c>
      <c r="AT280" s="242" t="s">
        <v>135</v>
      </c>
      <c r="AU280" s="242" t="s">
        <v>81</v>
      </c>
      <c r="AY280" s="16" t="s">
        <v>133</v>
      </c>
      <c r="BE280" s="243">
        <f>IF(N280="základní",J280,0)</f>
        <v>0</v>
      </c>
      <c r="BF280" s="243">
        <f>IF(N280="snížená",J280,0)</f>
        <v>0</v>
      </c>
      <c r="BG280" s="243">
        <f>IF(N280="zákl. přenesená",J280,0)</f>
        <v>0</v>
      </c>
      <c r="BH280" s="243">
        <f>IF(N280="sníž. přenesená",J280,0)</f>
        <v>0</v>
      </c>
      <c r="BI280" s="243">
        <f>IF(N280="nulová",J280,0)</f>
        <v>0</v>
      </c>
      <c r="BJ280" s="16" t="s">
        <v>140</v>
      </c>
      <c r="BK280" s="243">
        <f>ROUND(I280*H280,2)</f>
        <v>0</v>
      </c>
      <c r="BL280" s="16" t="s">
        <v>140</v>
      </c>
      <c r="BM280" s="242" t="s">
        <v>458</v>
      </c>
    </row>
    <row r="281" s="2" customFormat="1" ht="21.75" customHeight="1">
      <c r="A281" s="37"/>
      <c r="B281" s="38"/>
      <c r="C281" s="231" t="s">
        <v>459</v>
      </c>
      <c r="D281" s="231" t="s">
        <v>135</v>
      </c>
      <c r="E281" s="232" t="s">
        <v>460</v>
      </c>
      <c r="F281" s="233" t="s">
        <v>461</v>
      </c>
      <c r="G281" s="234" t="s">
        <v>138</v>
      </c>
      <c r="H281" s="235">
        <v>17150</v>
      </c>
      <c r="I281" s="236"/>
      <c r="J281" s="237">
        <f>ROUND(I281*H281,2)</f>
        <v>0</v>
      </c>
      <c r="K281" s="233" t="s">
        <v>139</v>
      </c>
      <c r="L281" s="43"/>
      <c r="M281" s="238" t="s">
        <v>1</v>
      </c>
      <c r="N281" s="239" t="s">
        <v>40</v>
      </c>
      <c r="O281" s="91"/>
      <c r="P281" s="240">
        <f>O281*H281</f>
        <v>0</v>
      </c>
      <c r="Q281" s="240">
        <v>0</v>
      </c>
      <c r="R281" s="240">
        <f>Q281*H281</f>
        <v>0</v>
      </c>
      <c r="S281" s="240">
        <v>0</v>
      </c>
      <c r="T281" s="241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42" t="s">
        <v>140</v>
      </c>
      <c r="AT281" s="242" t="s">
        <v>135</v>
      </c>
      <c r="AU281" s="242" t="s">
        <v>81</v>
      </c>
      <c r="AY281" s="16" t="s">
        <v>133</v>
      </c>
      <c r="BE281" s="243">
        <f>IF(N281="základní",J281,0)</f>
        <v>0</v>
      </c>
      <c r="BF281" s="243">
        <f>IF(N281="snížená",J281,0)</f>
        <v>0</v>
      </c>
      <c r="BG281" s="243">
        <f>IF(N281="zákl. přenesená",J281,0)</f>
        <v>0</v>
      </c>
      <c r="BH281" s="243">
        <f>IF(N281="sníž. přenesená",J281,0)</f>
        <v>0</v>
      </c>
      <c r="BI281" s="243">
        <f>IF(N281="nulová",J281,0)</f>
        <v>0</v>
      </c>
      <c r="BJ281" s="16" t="s">
        <v>140</v>
      </c>
      <c r="BK281" s="243">
        <f>ROUND(I281*H281,2)</f>
        <v>0</v>
      </c>
      <c r="BL281" s="16" t="s">
        <v>140</v>
      </c>
      <c r="BM281" s="242" t="s">
        <v>462</v>
      </c>
    </row>
    <row r="282" s="13" customFormat="1">
      <c r="A282" s="13"/>
      <c r="B282" s="244"/>
      <c r="C282" s="245"/>
      <c r="D282" s="246" t="s">
        <v>142</v>
      </c>
      <c r="E282" s="247" t="s">
        <v>1</v>
      </c>
      <c r="F282" s="248" t="s">
        <v>449</v>
      </c>
      <c r="G282" s="245"/>
      <c r="H282" s="249">
        <v>17150</v>
      </c>
      <c r="I282" s="250"/>
      <c r="J282" s="245"/>
      <c r="K282" s="245"/>
      <c r="L282" s="251"/>
      <c r="M282" s="252"/>
      <c r="N282" s="253"/>
      <c r="O282" s="253"/>
      <c r="P282" s="253"/>
      <c r="Q282" s="253"/>
      <c r="R282" s="253"/>
      <c r="S282" s="253"/>
      <c r="T282" s="25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5" t="s">
        <v>142</v>
      </c>
      <c r="AU282" s="255" t="s">
        <v>81</v>
      </c>
      <c r="AV282" s="13" t="s">
        <v>81</v>
      </c>
      <c r="AW282" s="13" t="s">
        <v>30</v>
      </c>
      <c r="AX282" s="13" t="s">
        <v>79</v>
      </c>
      <c r="AY282" s="255" t="s">
        <v>133</v>
      </c>
    </row>
    <row r="283" s="2" customFormat="1" ht="21.75" customHeight="1">
      <c r="A283" s="37"/>
      <c r="B283" s="38"/>
      <c r="C283" s="231" t="s">
        <v>463</v>
      </c>
      <c r="D283" s="231" t="s">
        <v>135</v>
      </c>
      <c r="E283" s="232" t="s">
        <v>464</v>
      </c>
      <c r="F283" s="233" t="s">
        <v>465</v>
      </c>
      <c r="G283" s="234" t="s">
        <v>138</v>
      </c>
      <c r="H283" s="235">
        <v>490</v>
      </c>
      <c r="I283" s="236"/>
      <c r="J283" s="237">
        <f>ROUND(I283*H283,2)</f>
        <v>0</v>
      </c>
      <c r="K283" s="233" t="s">
        <v>139</v>
      </c>
      <c r="L283" s="43"/>
      <c r="M283" s="238" t="s">
        <v>1</v>
      </c>
      <c r="N283" s="239" t="s">
        <v>40</v>
      </c>
      <c r="O283" s="91"/>
      <c r="P283" s="240">
        <f>O283*H283</f>
        <v>0</v>
      </c>
      <c r="Q283" s="240">
        <v>0</v>
      </c>
      <c r="R283" s="240">
        <f>Q283*H283</f>
        <v>0</v>
      </c>
      <c r="S283" s="240">
        <v>0</v>
      </c>
      <c r="T283" s="241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42" t="s">
        <v>140</v>
      </c>
      <c r="AT283" s="242" t="s">
        <v>135</v>
      </c>
      <c r="AU283" s="242" t="s">
        <v>81</v>
      </c>
      <c r="AY283" s="16" t="s">
        <v>133</v>
      </c>
      <c r="BE283" s="243">
        <f>IF(N283="základní",J283,0)</f>
        <v>0</v>
      </c>
      <c r="BF283" s="243">
        <f>IF(N283="snížená",J283,0)</f>
        <v>0</v>
      </c>
      <c r="BG283" s="243">
        <f>IF(N283="zákl. přenesená",J283,0)</f>
        <v>0</v>
      </c>
      <c r="BH283" s="243">
        <f>IF(N283="sníž. přenesená",J283,0)</f>
        <v>0</v>
      </c>
      <c r="BI283" s="243">
        <f>IF(N283="nulová",J283,0)</f>
        <v>0</v>
      </c>
      <c r="BJ283" s="16" t="s">
        <v>140</v>
      </c>
      <c r="BK283" s="243">
        <f>ROUND(I283*H283,2)</f>
        <v>0</v>
      </c>
      <c r="BL283" s="16" t="s">
        <v>140</v>
      </c>
      <c r="BM283" s="242" t="s">
        <v>466</v>
      </c>
    </row>
    <row r="284" s="13" customFormat="1">
      <c r="A284" s="13"/>
      <c r="B284" s="244"/>
      <c r="C284" s="245"/>
      <c r="D284" s="246" t="s">
        <v>142</v>
      </c>
      <c r="E284" s="247" t="s">
        <v>1</v>
      </c>
      <c r="F284" s="248" t="s">
        <v>454</v>
      </c>
      <c r="G284" s="245"/>
      <c r="H284" s="249">
        <v>490</v>
      </c>
      <c r="I284" s="250"/>
      <c r="J284" s="245"/>
      <c r="K284" s="245"/>
      <c r="L284" s="251"/>
      <c r="M284" s="252"/>
      <c r="N284" s="253"/>
      <c r="O284" s="253"/>
      <c r="P284" s="253"/>
      <c r="Q284" s="253"/>
      <c r="R284" s="253"/>
      <c r="S284" s="253"/>
      <c r="T284" s="25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5" t="s">
        <v>142</v>
      </c>
      <c r="AU284" s="255" t="s">
        <v>81</v>
      </c>
      <c r="AV284" s="13" t="s">
        <v>81</v>
      </c>
      <c r="AW284" s="13" t="s">
        <v>30</v>
      </c>
      <c r="AX284" s="13" t="s">
        <v>79</v>
      </c>
      <c r="AY284" s="255" t="s">
        <v>133</v>
      </c>
    </row>
    <row r="285" s="2" customFormat="1" ht="33" customHeight="1">
      <c r="A285" s="37"/>
      <c r="B285" s="38"/>
      <c r="C285" s="231" t="s">
        <v>467</v>
      </c>
      <c r="D285" s="231" t="s">
        <v>135</v>
      </c>
      <c r="E285" s="232" t="s">
        <v>468</v>
      </c>
      <c r="F285" s="233" t="s">
        <v>469</v>
      </c>
      <c r="G285" s="234" t="s">
        <v>470</v>
      </c>
      <c r="H285" s="235">
        <v>30</v>
      </c>
      <c r="I285" s="236"/>
      <c r="J285" s="237">
        <f>ROUND(I285*H285,2)</f>
        <v>0</v>
      </c>
      <c r="K285" s="233" t="s">
        <v>139</v>
      </c>
      <c r="L285" s="43"/>
      <c r="M285" s="238" t="s">
        <v>1</v>
      </c>
      <c r="N285" s="239" t="s">
        <v>40</v>
      </c>
      <c r="O285" s="91"/>
      <c r="P285" s="240">
        <f>O285*H285</f>
        <v>0</v>
      </c>
      <c r="Q285" s="240">
        <v>0</v>
      </c>
      <c r="R285" s="240">
        <f>Q285*H285</f>
        <v>0</v>
      </c>
      <c r="S285" s="240">
        <v>0</v>
      </c>
      <c r="T285" s="241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42" t="s">
        <v>140</v>
      </c>
      <c r="AT285" s="242" t="s">
        <v>135</v>
      </c>
      <c r="AU285" s="242" t="s">
        <v>81</v>
      </c>
      <c r="AY285" s="16" t="s">
        <v>133</v>
      </c>
      <c r="BE285" s="243">
        <f>IF(N285="základní",J285,0)</f>
        <v>0</v>
      </c>
      <c r="BF285" s="243">
        <f>IF(N285="snížená",J285,0)</f>
        <v>0</v>
      </c>
      <c r="BG285" s="243">
        <f>IF(N285="zákl. přenesená",J285,0)</f>
        <v>0</v>
      </c>
      <c r="BH285" s="243">
        <f>IF(N285="sníž. přenesená",J285,0)</f>
        <v>0</v>
      </c>
      <c r="BI285" s="243">
        <f>IF(N285="nulová",J285,0)</f>
        <v>0</v>
      </c>
      <c r="BJ285" s="16" t="s">
        <v>140</v>
      </c>
      <c r="BK285" s="243">
        <f>ROUND(I285*H285,2)</f>
        <v>0</v>
      </c>
      <c r="BL285" s="16" t="s">
        <v>140</v>
      </c>
      <c r="BM285" s="242" t="s">
        <v>471</v>
      </c>
    </row>
    <row r="286" s="13" customFormat="1">
      <c r="A286" s="13"/>
      <c r="B286" s="244"/>
      <c r="C286" s="245"/>
      <c r="D286" s="246" t="s">
        <v>142</v>
      </c>
      <c r="E286" s="247" t="s">
        <v>1</v>
      </c>
      <c r="F286" s="248" t="s">
        <v>277</v>
      </c>
      <c r="G286" s="245"/>
      <c r="H286" s="249">
        <v>30</v>
      </c>
      <c r="I286" s="250"/>
      <c r="J286" s="245"/>
      <c r="K286" s="245"/>
      <c r="L286" s="251"/>
      <c r="M286" s="252"/>
      <c r="N286" s="253"/>
      <c r="O286" s="253"/>
      <c r="P286" s="253"/>
      <c r="Q286" s="253"/>
      <c r="R286" s="253"/>
      <c r="S286" s="253"/>
      <c r="T286" s="25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5" t="s">
        <v>142</v>
      </c>
      <c r="AU286" s="255" t="s">
        <v>81</v>
      </c>
      <c r="AV286" s="13" t="s">
        <v>81</v>
      </c>
      <c r="AW286" s="13" t="s">
        <v>30</v>
      </c>
      <c r="AX286" s="13" t="s">
        <v>79</v>
      </c>
      <c r="AY286" s="255" t="s">
        <v>133</v>
      </c>
    </row>
    <row r="287" s="2" customFormat="1" ht="33" customHeight="1">
      <c r="A287" s="37"/>
      <c r="B287" s="38"/>
      <c r="C287" s="231" t="s">
        <v>472</v>
      </c>
      <c r="D287" s="231" t="s">
        <v>135</v>
      </c>
      <c r="E287" s="232" t="s">
        <v>473</v>
      </c>
      <c r="F287" s="233" t="s">
        <v>474</v>
      </c>
      <c r="G287" s="234" t="s">
        <v>138</v>
      </c>
      <c r="H287" s="235">
        <v>33</v>
      </c>
      <c r="I287" s="236"/>
      <c r="J287" s="237">
        <f>ROUND(I287*H287,2)</f>
        <v>0</v>
      </c>
      <c r="K287" s="233" t="s">
        <v>139</v>
      </c>
      <c r="L287" s="43"/>
      <c r="M287" s="238" t="s">
        <v>1</v>
      </c>
      <c r="N287" s="239" t="s">
        <v>40</v>
      </c>
      <c r="O287" s="91"/>
      <c r="P287" s="240">
        <f>O287*H287</f>
        <v>0</v>
      </c>
      <c r="Q287" s="240">
        <v>0.00012999999999999999</v>
      </c>
      <c r="R287" s="240">
        <f>Q287*H287</f>
        <v>0.0042899999999999995</v>
      </c>
      <c r="S287" s="240">
        <v>0</v>
      </c>
      <c r="T287" s="241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42" t="s">
        <v>140</v>
      </c>
      <c r="AT287" s="242" t="s">
        <v>135</v>
      </c>
      <c r="AU287" s="242" t="s">
        <v>81</v>
      </c>
      <c r="AY287" s="16" t="s">
        <v>133</v>
      </c>
      <c r="BE287" s="243">
        <f>IF(N287="základní",J287,0)</f>
        <v>0</v>
      </c>
      <c r="BF287" s="243">
        <f>IF(N287="snížená",J287,0)</f>
        <v>0</v>
      </c>
      <c r="BG287" s="243">
        <f>IF(N287="zákl. přenesená",J287,0)</f>
        <v>0</v>
      </c>
      <c r="BH287" s="243">
        <f>IF(N287="sníž. přenesená",J287,0)</f>
        <v>0</v>
      </c>
      <c r="BI287" s="243">
        <f>IF(N287="nulová",J287,0)</f>
        <v>0</v>
      </c>
      <c r="BJ287" s="16" t="s">
        <v>140</v>
      </c>
      <c r="BK287" s="243">
        <f>ROUND(I287*H287,2)</f>
        <v>0</v>
      </c>
      <c r="BL287" s="16" t="s">
        <v>140</v>
      </c>
      <c r="BM287" s="242" t="s">
        <v>475</v>
      </c>
    </row>
    <row r="288" s="13" customFormat="1">
      <c r="A288" s="13"/>
      <c r="B288" s="244"/>
      <c r="C288" s="245"/>
      <c r="D288" s="246" t="s">
        <v>142</v>
      </c>
      <c r="E288" s="247" t="s">
        <v>1</v>
      </c>
      <c r="F288" s="248" t="s">
        <v>293</v>
      </c>
      <c r="G288" s="245"/>
      <c r="H288" s="249">
        <v>33</v>
      </c>
      <c r="I288" s="250"/>
      <c r="J288" s="245"/>
      <c r="K288" s="245"/>
      <c r="L288" s="251"/>
      <c r="M288" s="252"/>
      <c r="N288" s="253"/>
      <c r="O288" s="253"/>
      <c r="P288" s="253"/>
      <c r="Q288" s="253"/>
      <c r="R288" s="253"/>
      <c r="S288" s="253"/>
      <c r="T288" s="25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5" t="s">
        <v>142</v>
      </c>
      <c r="AU288" s="255" t="s">
        <v>81</v>
      </c>
      <c r="AV288" s="13" t="s">
        <v>81</v>
      </c>
      <c r="AW288" s="13" t="s">
        <v>30</v>
      </c>
      <c r="AX288" s="13" t="s">
        <v>79</v>
      </c>
      <c r="AY288" s="255" t="s">
        <v>133</v>
      </c>
    </row>
    <row r="289" s="2" customFormat="1" ht="33" customHeight="1">
      <c r="A289" s="37"/>
      <c r="B289" s="38"/>
      <c r="C289" s="231" t="s">
        <v>476</v>
      </c>
      <c r="D289" s="231" t="s">
        <v>135</v>
      </c>
      <c r="E289" s="232" t="s">
        <v>477</v>
      </c>
      <c r="F289" s="233" t="s">
        <v>478</v>
      </c>
      <c r="G289" s="234" t="s">
        <v>138</v>
      </c>
      <c r="H289" s="235">
        <v>305</v>
      </c>
      <c r="I289" s="236"/>
      <c r="J289" s="237">
        <f>ROUND(I289*H289,2)</f>
        <v>0</v>
      </c>
      <c r="K289" s="233" t="s">
        <v>139</v>
      </c>
      <c r="L289" s="43"/>
      <c r="M289" s="238" t="s">
        <v>1</v>
      </c>
      <c r="N289" s="239" t="s">
        <v>40</v>
      </c>
      <c r="O289" s="91"/>
      <c r="P289" s="240">
        <f>O289*H289</f>
        <v>0</v>
      </c>
      <c r="Q289" s="240">
        <v>4.0000000000000003E-05</v>
      </c>
      <c r="R289" s="240">
        <f>Q289*H289</f>
        <v>0.012200000000000001</v>
      </c>
      <c r="S289" s="240">
        <v>0</v>
      </c>
      <c r="T289" s="241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42" t="s">
        <v>140</v>
      </c>
      <c r="AT289" s="242" t="s">
        <v>135</v>
      </c>
      <c r="AU289" s="242" t="s">
        <v>81</v>
      </c>
      <c r="AY289" s="16" t="s">
        <v>133</v>
      </c>
      <c r="BE289" s="243">
        <f>IF(N289="základní",J289,0)</f>
        <v>0</v>
      </c>
      <c r="BF289" s="243">
        <f>IF(N289="snížená",J289,0)</f>
        <v>0</v>
      </c>
      <c r="BG289" s="243">
        <f>IF(N289="zákl. přenesená",J289,0)</f>
        <v>0</v>
      </c>
      <c r="BH289" s="243">
        <f>IF(N289="sníž. přenesená",J289,0)</f>
        <v>0</v>
      </c>
      <c r="BI289" s="243">
        <f>IF(N289="nulová",J289,0)</f>
        <v>0</v>
      </c>
      <c r="BJ289" s="16" t="s">
        <v>140</v>
      </c>
      <c r="BK289" s="243">
        <f>ROUND(I289*H289,2)</f>
        <v>0</v>
      </c>
      <c r="BL289" s="16" t="s">
        <v>140</v>
      </c>
      <c r="BM289" s="242" t="s">
        <v>479</v>
      </c>
    </row>
    <row r="290" s="13" customFormat="1">
      <c r="A290" s="13"/>
      <c r="B290" s="244"/>
      <c r="C290" s="245"/>
      <c r="D290" s="246" t="s">
        <v>142</v>
      </c>
      <c r="E290" s="247" t="s">
        <v>1</v>
      </c>
      <c r="F290" s="248" t="s">
        <v>480</v>
      </c>
      <c r="G290" s="245"/>
      <c r="H290" s="249">
        <v>305</v>
      </c>
      <c r="I290" s="250"/>
      <c r="J290" s="245"/>
      <c r="K290" s="245"/>
      <c r="L290" s="251"/>
      <c r="M290" s="252"/>
      <c r="N290" s="253"/>
      <c r="O290" s="253"/>
      <c r="P290" s="253"/>
      <c r="Q290" s="253"/>
      <c r="R290" s="253"/>
      <c r="S290" s="253"/>
      <c r="T290" s="25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5" t="s">
        <v>142</v>
      </c>
      <c r="AU290" s="255" t="s">
        <v>81</v>
      </c>
      <c r="AV290" s="13" t="s">
        <v>81</v>
      </c>
      <c r="AW290" s="13" t="s">
        <v>30</v>
      </c>
      <c r="AX290" s="13" t="s">
        <v>79</v>
      </c>
      <c r="AY290" s="255" t="s">
        <v>133</v>
      </c>
    </row>
    <row r="291" s="2" customFormat="1" ht="44.25" customHeight="1">
      <c r="A291" s="37"/>
      <c r="B291" s="38"/>
      <c r="C291" s="231" t="s">
        <v>481</v>
      </c>
      <c r="D291" s="231" t="s">
        <v>135</v>
      </c>
      <c r="E291" s="232" t="s">
        <v>482</v>
      </c>
      <c r="F291" s="233" t="s">
        <v>483</v>
      </c>
      <c r="G291" s="234" t="s">
        <v>484</v>
      </c>
      <c r="H291" s="235">
        <v>2</v>
      </c>
      <c r="I291" s="236"/>
      <c r="J291" s="237">
        <f>ROUND(I291*H291,2)</f>
        <v>0</v>
      </c>
      <c r="K291" s="233" t="s">
        <v>139</v>
      </c>
      <c r="L291" s="43"/>
      <c r="M291" s="238" t="s">
        <v>1</v>
      </c>
      <c r="N291" s="239" t="s">
        <v>40</v>
      </c>
      <c r="O291" s="91"/>
      <c r="P291" s="240">
        <f>O291*H291</f>
        <v>0</v>
      </c>
      <c r="Q291" s="240">
        <v>0.22606000000000001</v>
      </c>
      <c r="R291" s="240">
        <f>Q291*H291</f>
        <v>0.45212000000000002</v>
      </c>
      <c r="S291" s="240">
        <v>0.17299999999999999</v>
      </c>
      <c r="T291" s="241">
        <f>S291*H291</f>
        <v>0.34599999999999997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42" t="s">
        <v>140</v>
      </c>
      <c r="AT291" s="242" t="s">
        <v>135</v>
      </c>
      <c r="AU291" s="242" t="s">
        <v>81</v>
      </c>
      <c r="AY291" s="16" t="s">
        <v>133</v>
      </c>
      <c r="BE291" s="243">
        <f>IF(N291="základní",J291,0)</f>
        <v>0</v>
      </c>
      <c r="BF291" s="243">
        <f>IF(N291="snížená",J291,0)</f>
        <v>0</v>
      </c>
      <c r="BG291" s="243">
        <f>IF(N291="zákl. přenesená",J291,0)</f>
        <v>0</v>
      </c>
      <c r="BH291" s="243">
        <f>IF(N291="sníž. přenesená",J291,0)</f>
        <v>0</v>
      </c>
      <c r="BI291" s="243">
        <f>IF(N291="nulová",J291,0)</f>
        <v>0</v>
      </c>
      <c r="BJ291" s="16" t="s">
        <v>140</v>
      </c>
      <c r="BK291" s="243">
        <f>ROUND(I291*H291,2)</f>
        <v>0</v>
      </c>
      <c r="BL291" s="16" t="s">
        <v>140</v>
      </c>
      <c r="BM291" s="242" t="s">
        <v>485</v>
      </c>
    </row>
    <row r="292" s="13" customFormat="1">
      <c r="A292" s="13"/>
      <c r="B292" s="244"/>
      <c r="C292" s="245"/>
      <c r="D292" s="246" t="s">
        <v>142</v>
      </c>
      <c r="E292" s="247" t="s">
        <v>1</v>
      </c>
      <c r="F292" s="248" t="s">
        <v>81</v>
      </c>
      <c r="G292" s="245"/>
      <c r="H292" s="249">
        <v>2</v>
      </c>
      <c r="I292" s="250"/>
      <c r="J292" s="245"/>
      <c r="K292" s="245"/>
      <c r="L292" s="251"/>
      <c r="M292" s="252"/>
      <c r="N292" s="253"/>
      <c r="O292" s="253"/>
      <c r="P292" s="253"/>
      <c r="Q292" s="253"/>
      <c r="R292" s="253"/>
      <c r="S292" s="253"/>
      <c r="T292" s="25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5" t="s">
        <v>142</v>
      </c>
      <c r="AU292" s="255" t="s">
        <v>81</v>
      </c>
      <c r="AV292" s="13" t="s">
        <v>81</v>
      </c>
      <c r="AW292" s="13" t="s">
        <v>30</v>
      </c>
      <c r="AX292" s="13" t="s">
        <v>79</v>
      </c>
      <c r="AY292" s="255" t="s">
        <v>133</v>
      </c>
    </row>
    <row r="293" s="2" customFormat="1" ht="66.75" customHeight="1">
      <c r="A293" s="37"/>
      <c r="B293" s="38"/>
      <c r="C293" s="231" t="s">
        <v>486</v>
      </c>
      <c r="D293" s="231" t="s">
        <v>135</v>
      </c>
      <c r="E293" s="232" t="s">
        <v>487</v>
      </c>
      <c r="F293" s="233" t="s">
        <v>488</v>
      </c>
      <c r="G293" s="234" t="s">
        <v>195</v>
      </c>
      <c r="H293" s="235">
        <v>18</v>
      </c>
      <c r="I293" s="236"/>
      <c r="J293" s="237">
        <f>ROUND(I293*H293,2)</f>
        <v>0</v>
      </c>
      <c r="K293" s="233" t="s">
        <v>139</v>
      </c>
      <c r="L293" s="43"/>
      <c r="M293" s="238" t="s">
        <v>1</v>
      </c>
      <c r="N293" s="239" t="s">
        <v>40</v>
      </c>
      <c r="O293" s="91"/>
      <c r="P293" s="240">
        <f>O293*H293</f>
        <v>0</v>
      </c>
      <c r="Q293" s="240">
        <v>0.00167</v>
      </c>
      <c r="R293" s="240">
        <f>Q293*H293</f>
        <v>0.03006</v>
      </c>
      <c r="S293" s="240">
        <v>0</v>
      </c>
      <c r="T293" s="241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42" t="s">
        <v>140</v>
      </c>
      <c r="AT293" s="242" t="s">
        <v>135</v>
      </c>
      <c r="AU293" s="242" t="s">
        <v>81</v>
      </c>
      <c r="AY293" s="16" t="s">
        <v>133</v>
      </c>
      <c r="BE293" s="243">
        <f>IF(N293="základní",J293,0)</f>
        <v>0</v>
      </c>
      <c r="BF293" s="243">
        <f>IF(N293="snížená",J293,0)</f>
        <v>0</v>
      </c>
      <c r="BG293" s="243">
        <f>IF(N293="zákl. přenesená",J293,0)</f>
        <v>0</v>
      </c>
      <c r="BH293" s="243">
        <f>IF(N293="sníž. přenesená",J293,0)</f>
        <v>0</v>
      </c>
      <c r="BI293" s="243">
        <f>IF(N293="nulová",J293,0)</f>
        <v>0</v>
      </c>
      <c r="BJ293" s="16" t="s">
        <v>140</v>
      </c>
      <c r="BK293" s="243">
        <f>ROUND(I293*H293,2)</f>
        <v>0</v>
      </c>
      <c r="BL293" s="16" t="s">
        <v>140</v>
      </c>
      <c r="BM293" s="242" t="s">
        <v>489</v>
      </c>
    </row>
    <row r="294" s="13" customFormat="1">
      <c r="A294" s="13"/>
      <c r="B294" s="244"/>
      <c r="C294" s="245"/>
      <c r="D294" s="246" t="s">
        <v>142</v>
      </c>
      <c r="E294" s="247" t="s">
        <v>1</v>
      </c>
      <c r="F294" s="248" t="s">
        <v>221</v>
      </c>
      <c r="G294" s="245"/>
      <c r="H294" s="249">
        <v>18</v>
      </c>
      <c r="I294" s="250"/>
      <c r="J294" s="245"/>
      <c r="K294" s="245"/>
      <c r="L294" s="251"/>
      <c r="M294" s="252"/>
      <c r="N294" s="253"/>
      <c r="O294" s="253"/>
      <c r="P294" s="253"/>
      <c r="Q294" s="253"/>
      <c r="R294" s="253"/>
      <c r="S294" s="253"/>
      <c r="T294" s="25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5" t="s">
        <v>142</v>
      </c>
      <c r="AU294" s="255" t="s">
        <v>81</v>
      </c>
      <c r="AV294" s="13" t="s">
        <v>81</v>
      </c>
      <c r="AW294" s="13" t="s">
        <v>30</v>
      </c>
      <c r="AX294" s="13" t="s">
        <v>79</v>
      </c>
      <c r="AY294" s="255" t="s">
        <v>133</v>
      </c>
    </row>
    <row r="295" s="2" customFormat="1" ht="33" customHeight="1">
      <c r="A295" s="37"/>
      <c r="B295" s="38"/>
      <c r="C295" s="231" t="s">
        <v>490</v>
      </c>
      <c r="D295" s="231" t="s">
        <v>135</v>
      </c>
      <c r="E295" s="232" t="s">
        <v>491</v>
      </c>
      <c r="F295" s="233" t="s">
        <v>492</v>
      </c>
      <c r="G295" s="234" t="s">
        <v>138</v>
      </c>
      <c r="H295" s="235">
        <v>5.2999999999999998</v>
      </c>
      <c r="I295" s="236"/>
      <c r="J295" s="237">
        <f>ROUND(I295*H295,2)</f>
        <v>0</v>
      </c>
      <c r="K295" s="233" t="s">
        <v>139</v>
      </c>
      <c r="L295" s="43"/>
      <c r="M295" s="238" t="s">
        <v>1</v>
      </c>
      <c r="N295" s="239" t="s">
        <v>40</v>
      </c>
      <c r="O295" s="91"/>
      <c r="P295" s="240">
        <f>O295*H295</f>
        <v>0</v>
      </c>
      <c r="Q295" s="240">
        <v>0</v>
      </c>
      <c r="R295" s="240">
        <f>Q295*H295</f>
        <v>0</v>
      </c>
      <c r="S295" s="240">
        <v>0.13100000000000001</v>
      </c>
      <c r="T295" s="241">
        <f>S295*H295</f>
        <v>0.69430000000000003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42" t="s">
        <v>140</v>
      </c>
      <c r="AT295" s="242" t="s">
        <v>135</v>
      </c>
      <c r="AU295" s="242" t="s">
        <v>81</v>
      </c>
      <c r="AY295" s="16" t="s">
        <v>133</v>
      </c>
      <c r="BE295" s="243">
        <f>IF(N295="základní",J295,0)</f>
        <v>0</v>
      </c>
      <c r="BF295" s="243">
        <f>IF(N295="snížená",J295,0)</f>
        <v>0</v>
      </c>
      <c r="BG295" s="243">
        <f>IF(N295="zákl. přenesená",J295,0)</f>
        <v>0</v>
      </c>
      <c r="BH295" s="243">
        <f>IF(N295="sníž. přenesená",J295,0)</f>
        <v>0</v>
      </c>
      <c r="BI295" s="243">
        <f>IF(N295="nulová",J295,0)</f>
        <v>0</v>
      </c>
      <c r="BJ295" s="16" t="s">
        <v>140</v>
      </c>
      <c r="BK295" s="243">
        <f>ROUND(I295*H295,2)</f>
        <v>0</v>
      </c>
      <c r="BL295" s="16" t="s">
        <v>140</v>
      </c>
      <c r="BM295" s="242" t="s">
        <v>493</v>
      </c>
    </row>
    <row r="296" s="13" customFormat="1">
      <c r="A296" s="13"/>
      <c r="B296" s="244"/>
      <c r="C296" s="245"/>
      <c r="D296" s="246" t="s">
        <v>142</v>
      </c>
      <c r="E296" s="247" t="s">
        <v>1</v>
      </c>
      <c r="F296" s="248" t="s">
        <v>494</v>
      </c>
      <c r="G296" s="245"/>
      <c r="H296" s="249">
        <v>5.2999999999999998</v>
      </c>
      <c r="I296" s="250"/>
      <c r="J296" s="245"/>
      <c r="K296" s="245"/>
      <c r="L296" s="251"/>
      <c r="M296" s="252"/>
      <c r="N296" s="253"/>
      <c r="O296" s="253"/>
      <c r="P296" s="253"/>
      <c r="Q296" s="253"/>
      <c r="R296" s="253"/>
      <c r="S296" s="253"/>
      <c r="T296" s="25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5" t="s">
        <v>142</v>
      </c>
      <c r="AU296" s="255" t="s">
        <v>81</v>
      </c>
      <c r="AV296" s="13" t="s">
        <v>81</v>
      </c>
      <c r="AW296" s="13" t="s">
        <v>30</v>
      </c>
      <c r="AX296" s="13" t="s">
        <v>79</v>
      </c>
      <c r="AY296" s="255" t="s">
        <v>133</v>
      </c>
    </row>
    <row r="297" s="2" customFormat="1" ht="44.25" customHeight="1">
      <c r="A297" s="37"/>
      <c r="B297" s="38"/>
      <c r="C297" s="231" t="s">
        <v>495</v>
      </c>
      <c r="D297" s="231" t="s">
        <v>135</v>
      </c>
      <c r="E297" s="232" t="s">
        <v>496</v>
      </c>
      <c r="F297" s="233" t="s">
        <v>497</v>
      </c>
      <c r="G297" s="234" t="s">
        <v>146</v>
      </c>
      <c r="H297" s="235">
        <v>4.2610000000000001</v>
      </c>
      <c r="I297" s="236"/>
      <c r="J297" s="237">
        <f>ROUND(I297*H297,2)</f>
        <v>0</v>
      </c>
      <c r="K297" s="233" t="s">
        <v>139</v>
      </c>
      <c r="L297" s="43"/>
      <c r="M297" s="238" t="s">
        <v>1</v>
      </c>
      <c r="N297" s="239" t="s">
        <v>40</v>
      </c>
      <c r="O297" s="91"/>
      <c r="P297" s="240">
        <f>O297*H297</f>
        <v>0</v>
      </c>
      <c r="Q297" s="240">
        <v>0</v>
      </c>
      <c r="R297" s="240">
        <f>Q297*H297</f>
        <v>0</v>
      </c>
      <c r="S297" s="240">
        <v>1.5940000000000001</v>
      </c>
      <c r="T297" s="241">
        <f>S297*H297</f>
        <v>6.7920340000000001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42" t="s">
        <v>140</v>
      </c>
      <c r="AT297" s="242" t="s">
        <v>135</v>
      </c>
      <c r="AU297" s="242" t="s">
        <v>81</v>
      </c>
      <c r="AY297" s="16" t="s">
        <v>133</v>
      </c>
      <c r="BE297" s="243">
        <f>IF(N297="základní",J297,0)</f>
        <v>0</v>
      </c>
      <c r="BF297" s="243">
        <f>IF(N297="snížená",J297,0)</f>
        <v>0</v>
      </c>
      <c r="BG297" s="243">
        <f>IF(N297="zákl. přenesená",J297,0)</f>
        <v>0</v>
      </c>
      <c r="BH297" s="243">
        <f>IF(N297="sníž. přenesená",J297,0)</f>
        <v>0</v>
      </c>
      <c r="BI297" s="243">
        <f>IF(N297="nulová",J297,0)</f>
        <v>0</v>
      </c>
      <c r="BJ297" s="16" t="s">
        <v>140</v>
      </c>
      <c r="BK297" s="243">
        <f>ROUND(I297*H297,2)</f>
        <v>0</v>
      </c>
      <c r="BL297" s="16" t="s">
        <v>140</v>
      </c>
      <c r="BM297" s="242" t="s">
        <v>498</v>
      </c>
    </row>
    <row r="298" s="13" customFormat="1">
      <c r="A298" s="13"/>
      <c r="B298" s="244"/>
      <c r="C298" s="245"/>
      <c r="D298" s="246" t="s">
        <v>142</v>
      </c>
      <c r="E298" s="247" t="s">
        <v>1</v>
      </c>
      <c r="F298" s="248" t="s">
        <v>499</v>
      </c>
      <c r="G298" s="245"/>
      <c r="H298" s="249">
        <v>4.2610000000000001</v>
      </c>
      <c r="I298" s="250"/>
      <c r="J298" s="245"/>
      <c r="K298" s="245"/>
      <c r="L298" s="251"/>
      <c r="M298" s="252"/>
      <c r="N298" s="253"/>
      <c r="O298" s="253"/>
      <c r="P298" s="253"/>
      <c r="Q298" s="253"/>
      <c r="R298" s="253"/>
      <c r="S298" s="253"/>
      <c r="T298" s="25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5" t="s">
        <v>142</v>
      </c>
      <c r="AU298" s="255" t="s">
        <v>81</v>
      </c>
      <c r="AV298" s="13" t="s">
        <v>81</v>
      </c>
      <c r="AW298" s="13" t="s">
        <v>30</v>
      </c>
      <c r="AX298" s="13" t="s">
        <v>79</v>
      </c>
      <c r="AY298" s="255" t="s">
        <v>133</v>
      </c>
    </row>
    <row r="299" s="2" customFormat="1" ht="21.75" customHeight="1">
      <c r="A299" s="37"/>
      <c r="B299" s="38"/>
      <c r="C299" s="231" t="s">
        <v>500</v>
      </c>
      <c r="D299" s="231" t="s">
        <v>135</v>
      </c>
      <c r="E299" s="232" t="s">
        <v>501</v>
      </c>
      <c r="F299" s="233" t="s">
        <v>502</v>
      </c>
      <c r="G299" s="234" t="s">
        <v>138</v>
      </c>
      <c r="H299" s="235">
        <v>0.95999999999999996</v>
      </c>
      <c r="I299" s="236"/>
      <c r="J299" s="237">
        <f>ROUND(I299*H299,2)</f>
        <v>0</v>
      </c>
      <c r="K299" s="233" t="s">
        <v>139</v>
      </c>
      <c r="L299" s="43"/>
      <c r="M299" s="238" t="s">
        <v>1</v>
      </c>
      <c r="N299" s="239" t="s">
        <v>40</v>
      </c>
      <c r="O299" s="91"/>
      <c r="P299" s="240">
        <f>O299*H299</f>
        <v>0</v>
      </c>
      <c r="Q299" s="240">
        <v>0</v>
      </c>
      <c r="R299" s="240">
        <f>Q299*H299</f>
        <v>0</v>
      </c>
      <c r="S299" s="240">
        <v>0.082000000000000003</v>
      </c>
      <c r="T299" s="241">
        <f>S299*H299</f>
        <v>0.078719999999999998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42" t="s">
        <v>140</v>
      </c>
      <c r="AT299" s="242" t="s">
        <v>135</v>
      </c>
      <c r="AU299" s="242" t="s">
        <v>81</v>
      </c>
      <c r="AY299" s="16" t="s">
        <v>133</v>
      </c>
      <c r="BE299" s="243">
        <f>IF(N299="základní",J299,0)</f>
        <v>0</v>
      </c>
      <c r="BF299" s="243">
        <f>IF(N299="snížená",J299,0)</f>
        <v>0</v>
      </c>
      <c r="BG299" s="243">
        <f>IF(N299="zákl. přenesená",J299,0)</f>
        <v>0</v>
      </c>
      <c r="BH299" s="243">
        <f>IF(N299="sníž. přenesená",J299,0)</f>
        <v>0</v>
      </c>
      <c r="BI299" s="243">
        <f>IF(N299="nulová",J299,0)</f>
        <v>0</v>
      </c>
      <c r="BJ299" s="16" t="s">
        <v>140</v>
      </c>
      <c r="BK299" s="243">
        <f>ROUND(I299*H299,2)</f>
        <v>0</v>
      </c>
      <c r="BL299" s="16" t="s">
        <v>140</v>
      </c>
      <c r="BM299" s="242" t="s">
        <v>503</v>
      </c>
    </row>
    <row r="300" s="13" customFormat="1">
      <c r="A300" s="13"/>
      <c r="B300" s="244"/>
      <c r="C300" s="245"/>
      <c r="D300" s="246" t="s">
        <v>142</v>
      </c>
      <c r="E300" s="247" t="s">
        <v>1</v>
      </c>
      <c r="F300" s="248" t="s">
        <v>504</v>
      </c>
      <c r="G300" s="245"/>
      <c r="H300" s="249">
        <v>0.95999999999999996</v>
      </c>
      <c r="I300" s="250"/>
      <c r="J300" s="245"/>
      <c r="K300" s="245"/>
      <c r="L300" s="251"/>
      <c r="M300" s="252"/>
      <c r="N300" s="253"/>
      <c r="O300" s="253"/>
      <c r="P300" s="253"/>
      <c r="Q300" s="253"/>
      <c r="R300" s="253"/>
      <c r="S300" s="253"/>
      <c r="T300" s="25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5" t="s">
        <v>142</v>
      </c>
      <c r="AU300" s="255" t="s">
        <v>81</v>
      </c>
      <c r="AV300" s="13" t="s">
        <v>81</v>
      </c>
      <c r="AW300" s="13" t="s">
        <v>30</v>
      </c>
      <c r="AX300" s="13" t="s">
        <v>79</v>
      </c>
      <c r="AY300" s="255" t="s">
        <v>133</v>
      </c>
    </row>
    <row r="301" s="2" customFormat="1" ht="21.75" customHeight="1">
      <c r="A301" s="37"/>
      <c r="B301" s="38"/>
      <c r="C301" s="231" t="s">
        <v>505</v>
      </c>
      <c r="D301" s="231" t="s">
        <v>135</v>
      </c>
      <c r="E301" s="232" t="s">
        <v>506</v>
      </c>
      <c r="F301" s="233" t="s">
        <v>507</v>
      </c>
      <c r="G301" s="234" t="s">
        <v>146</v>
      </c>
      <c r="H301" s="235">
        <v>5.5999999999999996</v>
      </c>
      <c r="I301" s="236"/>
      <c r="J301" s="237">
        <f>ROUND(I301*H301,2)</f>
        <v>0</v>
      </c>
      <c r="K301" s="233" t="s">
        <v>139</v>
      </c>
      <c r="L301" s="43"/>
      <c r="M301" s="238" t="s">
        <v>1</v>
      </c>
      <c r="N301" s="239" t="s">
        <v>40</v>
      </c>
      <c r="O301" s="91"/>
      <c r="P301" s="240">
        <f>O301*H301</f>
        <v>0</v>
      </c>
      <c r="Q301" s="240">
        <v>0</v>
      </c>
      <c r="R301" s="240">
        <f>Q301*H301</f>
        <v>0</v>
      </c>
      <c r="S301" s="240">
        <v>2.2000000000000002</v>
      </c>
      <c r="T301" s="241">
        <f>S301*H301</f>
        <v>12.32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42" t="s">
        <v>140</v>
      </c>
      <c r="AT301" s="242" t="s">
        <v>135</v>
      </c>
      <c r="AU301" s="242" t="s">
        <v>81</v>
      </c>
      <c r="AY301" s="16" t="s">
        <v>133</v>
      </c>
      <c r="BE301" s="243">
        <f>IF(N301="základní",J301,0)</f>
        <v>0</v>
      </c>
      <c r="BF301" s="243">
        <f>IF(N301="snížená",J301,0)</f>
        <v>0</v>
      </c>
      <c r="BG301" s="243">
        <f>IF(N301="zákl. přenesená",J301,0)</f>
        <v>0</v>
      </c>
      <c r="BH301" s="243">
        <f>IF(N301="sníž. přenesená",J301,0)</f>
        <v>0</v>
      </c>
      <c r="BI301" s="243">
        <f>IF(N301="nulová",J301,0)</f>
        <v>0</v>
      </c>
      <c r="BJ301" s="16" t="s">
        <v>140</v>
      </c>
      <c r="BK301" s="243">
        <f>ROUND(I301*H301,2)</f>
        <v>0</v>
      </c>
      <c r="BL301" s="16" t="s">
        <v>140</v>
      </c>
      <c r="BM301" s="242" t="s">
        <v>508</v>
      </c>
    </row>
    <row r="302" s="13" customFormat="1">
      <c r="A302" s="13"/>
      <c r="B302" s="244"/>
      <c r="C302" s="245"/>
      <c r="D302" s="246" t="s">
        <v>142</v>
      </c>
      <c r="E302" s="247" t="s">
        <v>1</v>
      </c>
      <c r="F302" s="248" t="s">
        <v>509</v>
      </c>
      <c r="G302" s="245"/>
      <c r="H302" s="249">
        <v>5.5999999999999996</v>
      </c>
      <c r="I302" s="250"/>
      <c r="J302" s="245"/>
      <c r="K302" s="245"/>
      <c r="L302" s="251"/>
      <c r="M302" s="252"/>
      <c r="N302" s="253"/>
      <c r="O302" s="253"/>
      <c r="P302" s="253"/>
      <c r="Q302" s="253"/>
      <c r="R302" s="253"/>
      <c r="S302" s="253"/>
      <c r="T302" s="25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5" t="s">
        <v>142</v>
      </c>
      <c r="AU302" s="255" t="s">
        <v>81</v>
      </c>
      <c r="AV302" s="13" t="s">
        <v>81</v>
      </c>
      <c r="AW302" s="13" t="s">
        <v>30</v>
      </c>
      <c r="AX302" s="13" t="s">
        <v>79</v>
      </c>
      <c r="AY302" s="255" t="s">
        <v>133</v>
      </c>
    </row>
    <row r="303" s="2" customFormat="1" ht="21.75" customHeight="1">
      <c r="A303" s="37"/>
      <c r="B303" s="38"/>
      <c r="C303" s="231" t="s">
        <v>510</v>
      </c>
      <c r="D303" s="231" t="s">
        <v>135</v>
      </c>
      <c r="E303" s="232" t="s">
        <v>511</v>
      </c>
      <c r="F303" s="233" t="s">
        <v>512</v>
      </c>
      <c r="G303" s="234" t="s">
        <v>146</v>
      </c>
      <c r="H303" s="235">
        <v>2.6110000000000002</v>
      </c>
      <c r="I303" s="236"/>
      <c r="J303" s="237">
        <f>ROUND(I303*H303,2)</f>
        <v>0</v>
      </c>
      <c r="K303" s="233" t="s">
        <v>139</v>
      </c>
      <c r="L303" s="43"/>
      <c r="M303" s="238" t="s">
        <v>1</v>
      </c>
      <c r="N303" s="239" t="s">
        <v>40</v>
      </c>
      <c r="O303" s="91"/>
      <c r="P303" s="240">
        <f>O303*H303</f>
        <v>0</v>
      </c>
      <c r="Q303" s="240">
        <v>0</v>
      </c>
      <c r="R303" s="240">
        <f>Q303*H303</f>
        <v>0</v>
      </c>
      <c r="S303" s="240">
        <v>2.2000000000000002</v>
      </c>
      <c r="T303" s="241">
        <f>S303*H303</f>
        <v>5.7442000000000011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42" t="s">
        <v>140</v>
      </c>
      <c r="AT303" s="242" t="s">
        <v>135</v>
      </c>
      <c r="AU303" s="242" t="s">
        <v>81</v>
      </c>
      <c r="AY303" s="16" t="s">
        <v>133</v>
      </c>
      <c r="BE303" s="243">
        <f>IF(N303="základní",J303,0)</f>
        <v>0</v>
      </c>
      <c r="BF303" s="243">
        <f>IF(N303="snížená",J303,0)</f>
        <v>0</v>
      </c>
      <c r="BG303" s="243">
        <f>IF(N303="zákl. přenesená",J303,0)</f>
        <v>0</v>
      </c>
      <c r="BH303" s="243">
        <f>IF(N303="sníž. přenesená",J303,0)</f>
        <v>0</v>
      </c>
      <c r="BI303" s="243">
        <f>IF(N303="nulová",J303,0)</f>
        <v>0</v>
      </c>
      <c r="BJ303" s="16" t="s">
        <v>140</v>
      </c>
      <c r="BK303" s="243">
        <f>ROUND(I303*H303,2)</f>
        <v>0</v>
      </c>
      <c r="BL303" s="16" t="s">
        <v>140</v>
      </c>
      <c r="BM303" s="242" t="s">
        <v>513</v>
      </c>
    </row>
    <row r="304" s="13" customFormat="1">
      <c r="A304" s="13"/>
      <c r="B304" s="244"/>
      <c r="C304" s="245"/>
      <c r="D304" s="246" t="s">
        <v>142</v>
      </c>
      <c r="E304" s="247" t="s">
        <v>1</v>
      </c>
      <c r="F304" s="248" t="s">
        <v>514</v>
      </c>
      <c r="G304" s="245"/>
      <c r="H304" s="249">
        <v>1.1759999999999999</v>
      </c>
      <c r="I304" s="250"/>
      <c r="J304" s="245"/>
      <c r="K304" s="245"/>
      <c r="L304" s="251"/>
      <c r="M304" s="252"/>
      <c r="N304" s="253"/>
      <c r="O304" s="253"/>
      <c r="P304" s="253"/>
      <c r="Q304" s="253"/>
      <c r="R304" s="253"/>
      <c r="S304" s="253"/>
      <c r="T304" s="25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5" t="s">
        <v>142</v>
      </c>
      <c r="AU304" s="255" t="s">
        <v>81</v>
      </c>
      <c r="AV304" s="13" t="s">
        <v>81</v>
      </c>
      <c r="AW304" s="13" t="s">
        <v>30</v>
      </c>
      <c r="AX304" s="13" t="s">
        <v>73</v>
      </c>
      <c r="AY304" s="255" t="s">
        <v>133</v>
      </c>
    </row>
    <row r="305" s="13" customFormat="1">
      <c r="A305" s="13"/>
      <c r="B305" s="244"/>
      <c r="C305" s="245"/>
      <c r="D305" s="246" t="s">
        <v>142</v>
      </c>
      <c r="E305" s="247" t="s">
        <v>1</v>
      </c>
      <c r="F305" s="248" t="s">
        <v>515</v>
      </c>
      <c r="G305" s="245"/>
      <c r="H305" s="249">
        <v>1.4350000000000001</v>
      </c>
      <c r="I305" s="250"/>
      <c r="J305" s="245"/>
      <c r="K305" s="245"/>
      <c r="L305" s="251"/>
      <c r="M305" s="252"/>
      <c r="N305" s="253"/>
      <c r="O305" s="253"/>
      <c r="P305" s="253"/>
      <c r="Q305" s="253"/>
      <c r="R305" s="253"/>
      <c r="S305" s="253"/>
      <c r="T305" s="25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5" t="s">
        <v>142</v>
      </c>
      <c r="AU305" s="255" t="s">
        <v>81</v>
      </c>
      <c r="AV305" s="13" t="s">
        <v>81</v>
      </c>
      <c r="AW305" s="13" t="s">
        <v>30</v>
      </c>
      <c r="AX305" s="13" t="s">
        <v>73</v>
      </c>
      <c r="AY305" s="255" t="s">
        <v>133</v>
      </c>
    </row>
    <row r="306" s="14" customFormat="1">
      <c r="A306" s="14"/>
      <c r="B306" s="269"/>
      <c r="C306" s="270"/>
      <c r="D306" s="246" t="s">
        <v>142</v>
      </c>
      <c r="E306" s="271" t="s">
        <v>1</v>
      </c>
      <c r="F306" s="272" t="s">
        <v>516</v>
      </c>
      <c r="G306" s="270"/>
      <c r="H306" s="273">
        <v>2.6109999999999998</v>
      </c>
      <c r="I306" s="274"/>
      <c r="J306" s="270"/>
      <c r="K306" s="270"/>
      <c r="L306" s="275"/>
      <c r="M306" s="276"/>
      <c r="N306" s="277"/>
      <c r="O306" s="277"/>
      <c r="P306" s="277"/>
      <c r="Q306" s="277"/>
      <c r="R306" s="277"/>
      <c r="S306" s="277"/>
      <c r="T306" s="27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9" t="s">
        <v>142</v>
      </c>
      <c r="AU306" s="279" t="s">
        <v>81</v>
      </c>
      <c r="AV306" s="14" t="s">
        <v>140</v>
      </c>
      <c r="AW306" s="14" t="s">
        <v>30</v>
      </c>
      <c r="AX306" s="14" t="s">
        <v>79</v>
      </c>
      <c r="AY306" s="279" t="s">
        <v>133</v>
      </c>
    </row>
    <row r="307" s="2" customFormat="1" ht="33" customHeight="1">
      <c r="A307" s="37"/>
      <c r="B307" s="38"/>
      <c r="C307" s="231" t="s">
        <v>517</v>
      </c>
      <c r="D307" s="231" t="s">
        <v>135</v>
      </c>
      <c r="E307" s="232" t="s">
        <v>518</v>
      </c>
      <c r="F307" s="233" t="s">
        <v>519</v>
      </c>
      <c r="G307" s="234" t="s">
        <v>138</v>
      </c>
      <c r="H307" s="235">
        <v>5.7729999999999997</v>
      </c>
      <c r="I307" s="236"/>
      <c r="J307" s="237">
        <f>ROUND(I307*H307,2)</f>
        <v>0</v>
      </c>
      <c r="K307" s="233" t="s">
        <v>139</v>
      </c>
      <c r="L307" s="43"/>
      <c r="M307" s="238" t="s">
        <v>1</v>
      </c>
      <c r="N307" s="239" t="s">
        <v>40</v>
      </c>
      <c r="O307" s="91"/>
      <c r="P307" s="240">
        <f>O307*H307</f>
        <v>0</v>
      </c>
      <c r="Q307" s="240">
        <v>0</v>
      </c>
      <c r="R307" s="240">
        <f>Q307*H307</f>
        <v>0</v>
      </c>
      <c r="S307" s="240">
        <v>0.062</v>
      </c>
      <c r="T307" s="241">
        <f>S307*H307</f>
        <v>0.35792599999999997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42" t="s">
        <v>140</v>
      </c>
      <c r="AT307" s="242" t="s">
        <v>135</v>
      </c>
      <c r="AU307" s="242" t="s">
        <v>81</v>
      </c>
      <c r="AY307" s="16" t="s">
        <v>133</v>
      </c>
      <c r="BE307" s="243">
        <f>IF(N307="základní",J307,0)</f>
        <v>0</v>
      </c>
      <c r="BF307" s="243">
        <f>IF(N307="snížená",J307,0)</f>
        <v>0</v>
      </c>
      <c r="BG307" s="243">
        <f>IF(N307="zákl. přenesená",J307,0)</f>
        <v>0</v>
      </c>
      <c r="BH307" s="243">
        <f>IF(N307="sníž. přenesená",J307,0)</f>
        <v>0</v>
      </c>
      <c r="BI307" s="243">
        <f>IF(N307="nulová",J307,0)</f>
        <v>0</v>
      </c>
      <c r="BJ307" s="16" t="s">
        <v>140</v>
      </c>
      <c r="BK307" s="243">
        <f>ROUND(I307*H307,2)</f>
        <v>0</v>
      </c>
      <c r="BL307" s="16" t="s">
        <v>140</v>
      </c>
      <c r="BM307" s="242" t="s">
        <v>520</v>
      </c>
    </row>
    <row r="308" s="13" customFormat="1">
      <c r="A308" s="13"/>
      <c r="B308" s="244"/>
      <c r="C308" s="245"/>
      <c r="D308" s="246" t="s">
        <v>142</v>
      </c>
      <c r="E308" s="247" t="s">
        <v>1</v>
      </c>
      <c r="F308" s="248" t="s">
        <v>521</v>
      </c>
      <c r="G308" s="245"/>
      <c r="H308" s="249">
        <v>5.7729999999999997</v>
      </c>
      <c r="I308" s="250"/>
      <c r="J308" s="245"/>
      <c r="K308" s="245"/>
      <c r="L308" s="251"/>
      <c r="M308" s="252"/>
      <c r="N308" s="253"/>
      <c r="O308" s="253"/>
      <c r="P308" s="253"/>
      <c r="Q308" s="253"/>
      <c r="R308" s="253"/>
      <c r="S308" s="253"/>
      <c r="T308" s="25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5" t="s">
        <v>142</v>
      </c>
      <c r="AU308" s="255" t="s">
        <v>81</v>
      </c>
      <c r="AV308" s="13" t="s">
        <v>81</v>
      </c>
      <c r="AW308" s="13" t="s">
        <v>30</v>
      </c>
      <c r="AX308" s="13" t="s">
        <v>79</v>
      </c>
      <c r="AY308" s="255" t="s">
        <v>133</v>
      </c>
    </row>
    <row r="309" s="2" customFormat="1" ht="33" customHeight="1">
      <c r="A309" s="37"/>
      <c r="B309" s="38"/>
      <c r="C309" s="231" t="s">
        <v>522</v>
      </c>
      <c r="D309" s="231" t="s">
        <v>135</v>
      </c>
      <c r="E309" s="232" t="s">
        <v>523</v>
      </c>
      <c r="F309" s="233" t="s">
        <v>524</v>
      </c>
      <c r="G309" s="234" t="s">
        <v>138</v>
      </c>
      <c r="H309" s="235">
        <v>5.4429999999999996</v>
      </c>
      <c r="I309" s="236"/>
      <c r="J309" s="237">
        <f>ROUND(I309*H309,2)</f>
        <v>0</v>
      </c>
      <c r="K309" s="233" t="s">
        <v>139</v>
      </c>
      <c r="L309" s="43"/>
      <c r="M309" s="238" t="s">
        <v>1</v>
      </c>
      <c r="N309" s="239" t="s">
        <v>40</v>
      </c>
      <c r="O309" s="91"/>
      <c r="P309" s="240">
        <f>O309*H309</f>
        <v>0</v>
      </c>
      <c r="Q309" s="240">
        <v>0</v>
      </c>
      <c r="R309" s="240">
        <f>Q309*H309</f>
        <v>0</v>
      </c>
      <c r="S309" s="240">
        <v>0.053999999999999999</v>
      </c>
      <c r="T309" s="241">
        <f>S309*H309</f>
        <v>0.29392199999999996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42" t="s">
        <v>140</v>
      </c>
      <c r="AT309" s="242" t="s">
        <v>135</v>
      </c>
      <c r="AU309" s="242" t="s">
        <v>81</v>
      </c>
      <c r="AY309" s="16" t="s">
        <v>133</v>
      </c>
      <c r="BE309" s="243">
        <f>IF(N309="základní",J309,0)</f>
        <v>0</v>
      </c>
      <c r="BF309" s="243">
        <f>IF(N309="snížená",J309,0)</f>
        <v>0</v>
      </c>
      <c r="BG309" s="243">
        <f>IF(N309="zákl. přenesená",J309,0)</f>
        <v>0</v>
      </c>
      <c r="BH309" s="243">
        <f>IF(N309="sníž. přenesená",J309,0)</f>
        <v>0</v>
      </c>
      <c r="BI309" s="243">
        <f>IF(N309="nulová",J309,0)</f>
        <v>0</v>
      </c>
      <c r="BJ309" s="16" t="s">
        <v>140</v>
      </c>
      <c r="BK309" s="243">
        <f>ROUND(I309*H309,2)</f>
        <v>0</v>
      </c>
      <c r="BL309" s="16" t="s">
        <v>140</v>
      </c>
      <c r="BM309" s="242" t="s">
        <v>525</v>
      </c>
    </row>
    <row r="310" s="13" customFormat="1">
      <c r="A310" s="13"/>
      <c r="B310" s="244"/>
      <c r="C310" s="245"/>
      <c r="D310" s="246" t="s">
        <v>142</v>
      </c>
      <c r="E310" s="247" t="s">
        <v>1</v>
      </c>
      <c r="F310" s="248" t="s">
        <v>526</v>
      </c>
      <c r="G310" s="245"/>
      <c r="H310" s="249">
        <v>5.4429999999999996</v>
      </c>
      <c r="I310" s="250"/>
      <c r="J310" s="245"/>
      <c r="K310" s="245"/>
      <c r="L310" s="251"/>
      <c r="M310" s="252"/>
      <c r="N310" s="253"/>
      <c r="O310" s="253"/>
      <c r="P310" s="253"/>
      <c r="Q310" s="253"/>
      <c r="R310" s="253"/>
      <c r="S310" s="253"/>
      <c r="T310" s="25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5" t="s">
        <v>142</v>
      </c>
      <c r="AU310" s="255" t="s">
        <v>81</v>
      </c>
      <c r="AV310" s="13" t="s">
        <v>81</v>
      </c>
      <c r="AW310" s="13" t="s">
        <v>30</v>
      </c>
      <c r="AX310" s="13" t="s">
        <v>79</v>
      </c>
      <c r="AY310" s="255" t="s">
        <v>133</v>
      </c>
    </row>
    <row r="311" s="2" customFormat="1" ht="33" customHeight="1">
      <c r="A311" s="37"/>
      <c r="B311" s="38"/>
      <c r="C311" s="231" t="s">
        <v>527</v>
      </c>
      <c r="D311" s="231" t="s">
        <v>135</v>
      </c>
      <c r="E311" s="232" t="s">
        <v>528</v>
      </c>
      <c r="F311" s="233" t="s">
        <v>529</v>
      </c>
      <c r="G311" s="234" t="s">
        <v>138</v>
      </c>
      <c r="H311" s="235">
        <v>6.3600000000000003</v>
      </c>
      <c r="I311" s="236"/>
      <c r="J311" s="237">
        <f>ROUND(I311*H311,2)</f>
        <v>0</v>
      </c>
      <c r="K311" s="233" t="s">
        <v>139</v>
      </c>
      <c r="L311" s="43"/>
      <c r="M311" s="238" t="s">
        <v>1</v>
      </c>
      <c r="N311" s="239" t="s">
        <v>40</v>
      </c>
      <c r="O311" s="91"/>
      <c r="P311" s="240">
        <f>O311*H311</f>
        <v>0</v>
      </c>
      <c r="Q311" s="240">
        <v>0</v>
      </c>
      <c r="R311" s="240">
        <f>Q311*H311</f>
        <v>0</v>
      </c>
      <c r="S311" s="240">
        <v>0.048000000000000001</v>
      </c>
      <c r="T311" s="241">
        <f>S311*H311</f>
        <v>0.30528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42" t="s">
        <v>140</v>
      </c>
      <c r="AT311" s="242" t="s">
        <v>135</v>
      </c>
      <c r="AU311" s="242" t="s">
        <v>81</v>
      </c>
      <c r="AY311" s="16" t="s">
        <v>133</v>
      </c>
      <c r="BE311" s="243">
        <f>IF(N311="základní",J311,0)</f>
        <v>0</v>
      </c>
      <c r="BF311" s="243">
        <f>IF(N311="snížená",J311,0)</f>
        <v>0</v>
      </c>
      <c r="BG311" s="243">
        <f>IF(N311="zákl. přenesená",J311,0)</f>
        <v>0</v>
      </c>
      <c r="BH311" s="243">
        <f>IF(N311="sníž. přenesená",J311,0)</f>
        <v>0</v>
      </c>
      <c r="BI311" s="243">
        <f>IF(N311="nulová",J311,0)</f>
        <v>0</v>
      </c>
      <c r="BJ311" s="16" t="s">
        <v>140</v>
      </c>
      <c r="BK311" s="243">
        <f>ROUND(I311*H311,2)</f>
        <v>0</v>
      </c>
      <c r="BL311" s="16" t="s">
        <v>140</v>
      </c>
      <c r="BM311" s="242" t="s">
        <v>530</v>
      </c>
    </row>
    <row r="312" s="13" customFormat="1">
      <c r="A312" s="13"/>
      <c r="B312" s="244"/>
      <c r="C312" s="245"/>
      <c r="D312" s="246" t="s">
        <v>142</v>
      </c>
      <c r="E312" s="247" t="s">
        <v>1</v>
      </c>
      <c r="F312" s="248" t="s">
        <v>531</v>
      </c>
      <c r="G312" s="245"/>
      <c r="H312" s="249">
        <v>6.3600000000000003</v>
      </c>
      <c r="I312" s="250"/>
      <c r="J312" s="245"/>
      <c r="K312" s="245"/>
      <c r="L312" s="251"/>
      <c r="M312" s="252"/>
      <c r="N312" s="253"/>
      <c r="O312" s="253"/>
      <c r="P312" s="253"/>
      <c r="Q312" s="253"/>
      <c r="R312" s="253"/>
      <c r="S312" s="253"/>
      <c r="T312" s="25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5" t="s">
        <v>142</v>
      </c>
      <c r="AU312" s="255" t="s">
        <v>81</v>
      </c>
      <c r="AV312" s="13" t="s">
        <v>81</v>
      </c>
      <c r="AW312" s="13" t="s">
        <v>30</v>
      </c>
      <c r="AX312" s="13" t="s">
        <v>79</v>
      </c>
      <c r="AY312" s="255" t="s">
        <v>133</v>
      </c>
    </row>
    <row r="313" s="2" customFormat="1" ht="33" customHeight="1">
      <c r="A313" s="37"/>
      <c r="B313" s="38"/>
      <c r="C313" s="231" t="s">
        <v>532</v>
      </c>
      <c r="D313" s="231" t="s">
        <v>135</v>
      </c>
      <c r="E313" s="232" t="s">
        <v>533</v>
      </c>
      <c r="F313" s="233" t="s">
        <v>534</v>
      </c>
      <c r="G313" s="234" t="s">
        <v>138</v>
      </c>
      <c r="H313" s="235">
        <v>2.2349999999999999</v>
      </c>
      <c r="I313" s="236"/>
      <c r="J313" s="237">
        <f>ROUND(I313*H313,2)</f>
        <v>0</v>
      </c>
      <c r="K313" s="233" t="s">
        <v>139</v>
      </c>
      <c r="L313" s="43"/>
      <c r="M313" s="238" t="s">
        <v>1</v>
      </c>
      <c r="N313" s="239" t="s">
        <v>40</v>
      </c>
      <c r="O313" s="91"/>
      <c r="P313" s="240">
        <f>O313*H313</f>
        <v>0</v>
      </c>
      <c r="Q313" s="240">
        <v>0</v>
      </c>
      <c r="R313" s="240">
        <f>Q313*H313</f>
        <v>0</v>
      </c>
      <c r="S313" s="240">
        <v>0.034000000000000002</v>
      </c>
      <c r="T313" s="241">
        <f>S313*H313</f>
        <v>0.075990000000000002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42" t="s">
        <v>140</v>
      </c>
      <c r="AT313" s="242" t="s">
        <v>135</v>
      </c>
      <c r="AU313" s="242" t="s">
        <v>81</v>
      </c>
      <c r="AY313" s="16" t="s">
        <v>133</v>
      </c>
      <c r="BE313" s="243">
        <f>IF(N313="základní",J313,0)</f>
        <v>0</v>
      </c>
      <c r="BF313" s="243">
        <f>IF(N313="snížená",J313,0)</f>
        <v>0</v>
      </c>
      <c r="BG313" s="243">
        <f>IF(N313="zákl. přenesená",J313,0)</f>
        <v>0</v>
      </c>
      <c r="BH313" s="243">
        <f>IF(N313="sníž. přenesená",J313,0)</f>
        <v>0</v>
      </c>
      <c r="BI313" s="243">
        <f>IF(N313="nulová",J313,0)</f>
        <v>0</v>
      </c>
      <c r="BJ313" s="16" t="s">
        <v>140</v>
      </c>
      <c r="BK313" s="243">
        <f>ROUND(I313*H313,2)</f>
        <v>0</v>
      </c>
      <c r="BL313" s="16" t="s">
        <v>140</v>
      </c>
      <c r="BM313" s="242" t="s">
        <v>535</v>
      </c>
    </row>
    <row r="314" s="13" customFormat="1">
      <c r="A314" s="13"/>
      <c r="B314" s="244"/>
      <c r="C314" s="245"/>
      <c r="D314" s="246" t="s">
        <v>142</v>
      </c>
      <c r="E314" s="247" t="s">
        <v>1</v>
      </c>
      <c r="F314" s="248" t="s">
        <v>536</v>
      </c>
      <c r="G314" s="245"/>
      <c r="H314" s="249">
        <v>2.2349999999999999</v>
      </c>
      <c r="I314" s="250"/>
      <c r="J314" s="245"/>
      <c r="K314" s="245"/>
      <c r="L314" s="251"/>
      <c r="M314" s="252"/>
      <c r="N314" s="253"/>
      <c r="O314" s="253"/>
      <c r="P314" s="253"/>
      <c r="Q314" s="253"/>
      <c r="R314" s="253"/>
      <c r="S314" s="253"/>
      <c r="T314" s="25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5" t="s">
        <v>142</v>
      </c>
      <c r="AU314" s="255" t="s">
        <v>81</v>
      </c>
      <c r="AV314" s="13" t="s">
        <v>81</v>
      </c>
      <c r="AW314" s="13" t="s">
        <v>30</v>
      </c>
      <c r="AX314" s="13" t="s">
        <v>79</v>
      </c>
      <c r="AY314" s="255" t="s">
        <v>133</v>
      </c>
    </row>
    <row r="315" s="2" customFormat="1" ht="33" customHeight="1">
      <c r="A315" s="37"/>
      <c r="B315" s="38"/>
      <c r="C315" s="231" t="s">
        <v>537</v>
      </c>
      <c r="D315" s="231" t="s">
        <v>135</v>
      </c>
      <c r="E315" s="232" t="s">
        <v>538</v>
      </c>
      <c r="F315" s="233" t="s">
        <v>539</v>
      </c>
      <c r="G315" s="234" t="s">
        <v>138</v>
      </c>
      <c r="H315" s="235">
        <v>12.892</v>
      </c>
      <c r="I315" s="236"/>
      <c r="J315" s="237">
        <f>ROUND(I315*H315,2)</f>
        <v>0</v>
      </c>
      <c r="K315" s="233" t="s">
        <v>139</v>
      </c>
      <c r="L315" s="43"/>
      <c r="M315" s="238" t="s">
        <v>1</v>
      </c>
      <c r="N315" s="239" t="s">
        <v>40</v>
      </c>
      <c r="O315" s="91"/>
      <c r="P315" s="240">
        <f>O315*H315</f>
        <v>0</v>
      </c>
      <c r="Q315" s="240">
        <v>0</v>
      </c>
      <c r="R315" s="240">
        <f>Q315*H315</f>
        <v>0</v>
      </c>
      <c r="S315" s="240">
        <v>0.075999999999999998</v>
      </c>
      <c r="T315" s="241">
        <f>S315*H315</f>
        <v>0.97979199999999989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42" t="s">
        <v>140</v>
      </c>
      <c r="AT315" s="242" t="s">
        <v>135</v>
      </c>
      <c r="AU315" s="242" t="s">
        <v>81</v>
      </c>
      <c r="AY315" s="16" t="s">
        <v>133</v>
      </c>
      <c r="BE315" s="243">
        <f>IF(N315="základní",J315,0)</f>
        <v>0</v>
      </c>
      <c r="BF315" s="243">
        <f>IF(N315="snížená",J315,0)</f>
        <v>0</v>
      </c>
      <c r="BG315" s="243">
        <f>IF(N315="zákl. přenesená",J315,0)</f>
        <v>0</v>
      </c>
      <c r="BH315" s="243">
        <f>IF(N315="sníž. přenesená",J315,0)</f>
        <v>0</v>
      </c>
      <c r="BI315" s="243">
        <f>IF(N315="nulová",J315,0)</f>
        <v>0</v>
      </c>
      <c r="BJ315" s="16" t="s">
        <v>140</v>
      </c>
      <c r="BK315" s="243">
        <f>ROUND(I315*H315,2)</f>
        <v>0</v>
      </c>
      <c r="BL315" s="16" t="s">
        <v>140</v>
      </c>
      <c r="BM315" s="242" t="s">
        <v>540</v>
      </c>
    </row>
    <row r="316" s="13" customFormat="1">
      <c r="A316" s="13"/>
      <c r="B316" s="244"/>
      <c r="C316" s="245"/>
      <c r="D316" s="246" t="s">
        <v>142</v>
      </c>
      <c r="E316" s="247" t="s">
        <v>1</v>
      </c>
      <c r="F316" s="248" t="s">
        <v>541</v>
      </c>
      <c r="G316" s="245"/>
      <c r="H316" s="249">
        <v>12.892</v>
      </c>
      <c r="I316" s="250"/>
      <c r="J316" s="245"/>
      <c r="K316" s="245"/>
      <c r="L316" s="251"/>
      <c r="M316" s="252"/>
      <c r="N316" s="253"/>
      <c r="O316" s="253"/>
      <c r="P316" s="253"/>
      <c r="Q316" s="253"/>
      <c r="R316" s="253"/>
      <c r="S316" s="253"/>
      <c r="T316" s="25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5" t="s">
        <v>142</v>
      </c>
      <c r="AU316" s="255" t="s">
        <v>81</v>
      </c>
      <c r="AV316" s="13" t="s">
        <v>81</v>
      </c>
      <c r="AW316" s="13" t="s">
        <v>30</v>
      </c>
      <c r="AX316" s="13" t="s">
        <v>79</v>
      </c>
      <c r="AY316" s="255" t="s">
        <v>133</v>
      </c>
    </row>
    <row r="317" s="2" customFormat="1" ht="33" customHeight="1">
      <c r="A317" s="37"/>
      <c r="B317" s="38"/>
      <c r="C317" s="231" t="s">
        <v>542</v>
      </c>
      <c r="D317" s="231" t="s">
        <v>135</v>
      </c>
      <c r="E317" s="232" t="s">
        <v>543</v>
      </c>
      <c r="F317" s="233" t="s">
        <v>544</v>
      </c>
      <c r="G317" s="234" t="s">
        <v>138</v>
      </c>
      <c r="H317" s="235">
        <v>2.0499999999999998</v>
      </c>
      <c r="I317" s="236"/>
      <c r="J317" s="237">
        <f>ROUND(I317*H317,2)</f>
        <v>0</v>
      </c>
      <c r="K317" s="233" t="s">
        <v>139</v>
      </c>
      <c r="L317" s="43"/>
      <c r="M317" s="238" t="s">
        <v>1</v>
      </c>
      <c r="N317" s="239" t="s">
        <v>40</v>
      </c>
      <c r="O317" s="91"/>
      <c r="P317" s="240">
        <f>O317*H317</f>
        <v>0</v>
      </c>
      <c r="Q317" s="240">
        <v>0</v>
      </c>
      <c r="R317" s="240">
        <f>Q317*H317</f>
        <v>0</v>
      </c>
      <c r="S317" s="240">
        <v>0.063</v>
      </c>
      <c r="T317" s="241">
        <f>S317*H317</f>
        <v>0.12914999999999999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42" t="s">
        <v>140</v>
      </c>
      <c r="AT317" s="242" t="s">
        <v>135</v>
      </c>
      <c r="AU317" s="242" t="s">
        <v>81</v>
      </c>
      <c r="AY317" s="16" t="s">
        <v>133</v>
      </c>
      <c r="BE317" s="243">
        <f>IF(N317="základní",J317,0)</f>
        <v>0</v>
      </c>
      <c r="BF317" s="243">
        <f>IF(N317="snížená",J317,0)</f>
        <v>0</v>
      </c>
      <c r="BG317" s="243">
        <f>IF(N317="zákl. přenesená",J317,0)</f>
        <v>0</v>
      </c>
      <c r="BH317" s="243">
        <f>IF(N317="sníž. přenesená",J317,0)</f>
        <v>0</v>
      </c>
      <c r="BI317" s="243">
        <f>IF(N317="nulová",J317,0)</f>
        <v>0</v>
      </c>
      <c r="BJ317" s="16" t="s">
        <v>140</v>
      </c>
      <c r="BK317" s="243">
        <f>ROUND(I317*H317,2)</f>
        <v>0</v>
      </c>
      <c r="BL317" s="16" t="s">
        <v>140</v>
      </c>
      <c r="BM317" s="242" t="s">
        <v>545</v>
      </c>
    </row>
    <row r="318" s="13" customFormat="1">
      <c r="A318" s="13"/>
      <c r="B318" s="244"/>
      <c r="C318" s="245"/>
      <c r="D318" s="246" t="s">
        <v>142</v>
      </c>
      <c r="E318" s="247" t="s">
        <v>1</v>
      </c>
      <c r="F318" s="248" t="s">
        <v>546</v>
      </c>
      <c r="G318" s="245"/>
      <c r="H318" s="249">
        <v>2.0499999999999998</v>
      </c>
      <c r="I318" s="250"/>
      <c r="J318" s="245"/>
      <c r="K318" s="245"/>
      <c r="L318" s="251"/>
      <c r="M318" s="252"/>
      <c r="N318" s="253"/>
      <c r="O318" s="253"/>
      <c r="P318" s="253"/>
      <c r="Q318" s="253"/>
      <c r="R318" s="253"/>
      <c r="S318" s="253"/>
      <c r="T318" s="25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5" t="s">
        <v>142</v>
      </c>
      <c r="AU318" s="255" t="s">
        <v>81</v>
      </c>
      <c r="AV318" s="13" t="s">
        <v>81</v>
      </c>
      <c r="AW318" s="13" t="s">
        <v>30</v>
      </c>
      <c r="AX318" s="13" t="s">
        <v>79</v>
      </c>
      <c r="AY318" s="255" t="s">
        <v>133</v>
      </c>
    </row>
    <row r="319" s="2" customFormat="1" ht="33" customHeight="1">
      <c r="A319" s="37"/>
      <c r="B319" s="38"/>
      <c r="C319" s="231" t="s">
        <v>547</v>
      </c>
      <c r="D319" s="231" t="s">
        <v>135</v>
      </c>
      <c r="E319" s="232" t="s">
        <v>548</v>
      </c>
      <c r="F319" s="233" t="s">
        <v>549</v>
      </c>
      <c r="G319" s="234" t="s">
        <v>195</v>
      </c>
      <c r="H319" s="235">
        <v>24</v>
      </c>
      <c r="I319" s="236"/>
      <c r="J319" s="237">
        <f>ROUND(I319*H319,2)</f>
        <v>0</v>
      </c>
      <c r="K319" s="233" t="s">
        <v>139</v>
      </c>
      <c r="L319" s="43"/>
      <c r="M319" s="238" t="s">
        <v>1</v>
      </c>
      <c r="N319" s="239" t="s">
        <v>40</v>
      </c>
      <c r="O319" s="91"/>
      <c r="P319" s="240">
        <f>O319*H319</f>
        <v>0</v>
      </c>
      <c r="Q319" s="240">
        <v>0</v>
      </c>
      <c r="R319" s="240">
        <f>Q319*H319</f>
        <v>0</v>
      </c>
      <c r="S319" s="240">
        <v>0.001</v>
      </c>
      <c r="T319" s="241">
        <f>S319*H319</f>
        <v>0.024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42" t="s">
        <v>140</v>
      </c>
      <c r="AT319" s="242" t="s">
        <v>135</v>
      </c>
      <c r="AU319" s="242" t="s">
        <v>81</v>
      </c>
      <c r="AY319" s="16" t="s">
        <v>133</v>
      </c>
      <c r="BE319" s="243">
        <f>IF(N319="základní",J319,0)</f>
        <v>0</v>
      </c>
      <c r="BF319" s="243">
        <f>IF(N319="snížená",J319,0)</f>
        <v>0</v>
      </c>
      <c r="BG319" s="243">
        <f>IF(N319="zákl. přenesená",J319,0)</f>
        <v>0</v>
      </c>
      <c r="BH319" s="243">
        <f>IF(N319="sníž. přenesená",J319,0)</f>
        <v>0</v>
      </c>
      <c r="BI319" s="243">
        <f>IF(N319="nulová",J319,0)</f>
        <v>0</v>
      </c>
      <c r="BJ319" s="16" t="s">
        <v>140</v>
      </c>
      <c r="BK319" s="243">
        <f>ROUND(I319*H319,2)</f>
        <v>0</v>
      </c>
      <c r="BL319" s="16" t="s">
        <v>140</v>
      </c>
      <c r="BM319" s="242" t="s">
        <v>550</v>
      </c>
    </row>
    <row r="320" s="13" customFormat="1">
      <c r="A320" s="13"/>
      <c r="B320" s="244"/>
      <c r="C320" s="245"/>
      <c r="D320" s="246" t="s">
        <v>142</v>
      </c>
      <c r="E320" s="247" t="s">
        <v>1</v>
      </c>
      <c r="F320" s="248" t="s">
        <v>248</v>
      </c>
      <c r="G320" s="245"/>
      <c r="H320" s="249">
        <v>24</v>
      </c>
      <c r="I320" s="250"/>
      <c r="J320" s="245"/>
      <c r="K320" s="245"/>
      <c r="L320" s="251"/>
      <c r="M320" s="252"/>
      <c r="N320" s="253"/>
      <c r="O320" s="253"/>
      <c r="P320" s="253"/>
      <c r="Q320" s="253"/>
      <c r="R320" s="253"/>
      <c r="S320" s="253"/>
      <c r="T320" s="25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5" t="s">
        <v>142</v>
      </c>
      <c r="AU320" s="255" t="s">
        <v>81</v>
      </c>
      <c r="AV320" s="13" t="s">
        <v>81</v>
      </c>
      <c r="AW320" s="13" t="s">
        <v>30</v>
      </c>
      <c r="AX320" s="13" t="s">
        <v>79</v>
      </c>
      <c r="AY320" s="255" t="s">
        <v>133</v>
      </c>
    </row>
    <row r="321" s="2" customFormat="1" ht="21.75" customHeight="1">
      <c r="A321" s="37"/>
      <c r="B321" s="38"/>
      <c r="C321" s="231" t="s">
        <v>551</v>
      </c>
      <c r="D321" s="231" t="s">
        <v>135</v>
      </c>
      <c r="E321" s="232" t="s">
        <v>552</v>
      </c>
      <c r="F321" s="233" t="s">
        <v>553</v>
      </c>
      <c r="G321" s="234" t="s">
        <v>138</v>
      </c>
      <c r="H321" s="235">
        <v>40.920000000000002</v>
      </c>
      <c r="I321" s="236"/>
      <c r="J321" s="237">
        <f>ROUND(I321*H321,2)</f>
        <v>0</v>
      </c>
      <c r="K321" s="233" t="s">
        <v>139</v>
      </c>
      <c r="L321" s="43"/>
      <c r="M321" s="238" t="s">
        <v>1</v>
      </c>
      <c r="N321" s="239" t="s">
        <v>40</v>
      </c>
      <c r="O321" s="91"/>
      <c r="P321" s="240">
        <f>O321*H321</f>
        <v>0</v>
      </c>
      <c r="Q321" s="240">
        <v>0</v>
      </c>
      <c r="R321" s="240">
        <f>Q321*H321</f>
        <v>0</v>
      </c>
      <c r="S321" s="240">
        <v>0.050000000000000003</v>
      </c>
      <c r="T321" s="241">
        <f>S321*H321</f>
        <v>2.0460000000000003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42" t="s">
        <v>140</v>
      </c>
      <c r="AT321" s="242" t="s">
        <v>135</v>
      </c>
      <c r="AU321" s="242" t="s">
        <v>81</v>
      </c>
      <c r="AY321" s="16" t="s">
        <v>133</v>
      </c>
      <c r="BE321" s="243">
        <f>IF(N321="základní",J321,0)</f>
        <v>0</v>
      </c>
      <c r="BF321" s="243">
        <f>IF(N321="snížená",J321,0)</f>
        <v>0</v>
      </c>
      <c r="BG321" s="243">
        <f>IF(N321="zákl. přenesená",J321,0)</f>
        <v>0</v>
      </c>
      <c r="BH321" s="243">
        <f>IF(N321="sníž. přenesená",J321,0)</f>
        <v>0</v>
      </c>
      <c r="BI321" s="243">
        <f>IF(N321="nulová",J321,0)</f>
        <v>0</v>
      </c>
      <c r="BJ321" s="16" t="s">
        <v>140</v>
      </c>
      <c r="BK321" s="243">
        <f>ROUND(I321*H321,2)</f>
        <v>0</v>
      </c>
      <c r="BL321" s="16" t="s">
        <v>140</v>
      </c>
      <c r="BM321" s="242" t="s">
        <v>554</v>
      </c>
    </row>
    <row r="322" s="13" customFormat="1">
      <c r="A322" s="13"/>
      <c r="B322" s="244"/>
      <c r="C322" s="245"/>
      <c r="D322" s="246" t="s">
        <v>142</v>
      </c>
      <c r="E322" s="247" t="s">
        <v>1</v>
      </c>
      <c r="F322" s="248" t="s">
        <v>267</v>
      </c>
      <c r="G322" s="245"/>
      <c r="H322" s="249">
        <v>40.920000000000002</v>
      </c>
      <c r="I322" s="250"/>
      <c r="J322" s="245"/>
      <c r="K322" s="245"/>
      <c r="L322" s="251"/>
      <c r="M322" s="252"/>
      <c r="N322" s="253"/>
      <c r="O322" s="253"/>
      <c r="P322" s="253"/>
      <c r="Q322" s="253"/>
      <c r="R322" s="253"/>
      <c r="S322" s="253"/>
      <c r="T322" s="25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5" t="s">
        <v>142</v>
      </c>
      <c r="AU322" s="255" t="s">
        <v>81</v>
      </c>
      <c r="AV322" s="13" t="s">
        <v>81</v>
      </c>
      <c r="AW322" s="13" t="s">
        <v>30</v>
      </c>
      <c r="AX322" s="13" t="s">
        <v>79</v>
      </c>
      <c r="AY322" s="255" t="s">
        <v>133</v>
      </c>
    </row>
    <row r="323" s="2" customFormat="1" ht="33" customHeight="1">
      <c r="A323" s="37"/>
      <c r="B323" s="38"/>
      <c r="C323" s="231" t="s">
        <v>555</v>
      </c>
      <c r="D323" s="231" t="s">
        <v>135</v>
      </c>
      <c r="E323" s="232" t="s">
        <v>556</v>
      </c>
      <c r="F323" s="233" t="s">
        <v>557</v>
      </c>
      <c r="G323" s="234" t="s">
        <v>138</v>
      </c>
      <c r="H323" s="235">
        <v>310.887</v>
      </c>
      <c r="I323" s="236"/>
      <c r="J323" s="237">
        <f>ROUND(I323*H323,2)</f>
        <v>0</v>
      </c>
      <c r="K323" s="233" t="s">
        <v>139</v>
      </c>
      <c r="L323" s="43"/>
      <c r="M323" s="238" t="s">
        <v>1</v>
      </c>
      <c r="N323" s="239" t="s">
        <v>40</v>
      </c>
      <c r="O323" s="91"/>
      <c r="P323" s="240">
        <f>O323*H323</f>
        <v>0</v>
      </c>
      <c r="Q323" s="240">
        <v>0</v>
      </c>
      <c r="R323" s="240">
        <f>Q323*H323</f>
        <v>0</v>
      </c>
      <c r="S323" s="240">
        <v>0.02</v>
      </c>
      <c r="T323" s="241">
        <f>S323*H323</f>
        <v>6.21774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42" t="s">
        <v>140</v>
      </c>
      <c r="AT323" s="242" t="s">
        <v>135</v>
      </c>
      <c r="AU323" s="242" t="s">
        <v>81</v>
      </c>
      <c r="AY323" s="16" t="s">
        <v>133</v>
      </c>
      <c r="BE323" s="243">
        <f>IF(N323="základní",J323,0)</f>
        <v>0</v>
      </c>
      <c r="BF323" s="243">
        <f>IF(N323="snížená",J323,0)</f>
        <v>0</v>
      </c>
      <c r="BG323" s="243">
        <f>IF(N323="zákl. přenesená",J323,0)</f>
        <v>0</v>
      </c>
      <c r="BH323" s="243">
        <f>IF(N323="sníž. přenesená",J323,0)</f>
        <v>0</v>
      </c>
      <c r="BI323" s="243">
        <f>IF(N323="nulová",J323,0)</f>
        <v>0</v>
      </c>
      <c r="BJ323" s="16" t="s">
        <v>140</v>
      </c>
      <c r="BK323" s="243">
        <f>ROUND(I323*H323,2)</f>
        <v>0</v>
      </c>
      <c r="BL323" s="16" t="s">
        <v>140</v>
      </c>
      <c r="BM323" s="242" t="s">
        <v>558</v>
      </c>
    </row>
    <row r="324" s="13" customFormat="1">
      <c r="A324" s="13"/>
      <c r="B324" s="244"/>
      <c r="C324" s="245"/>
      <c r="D324" s="246" t="s">
        <v>142</v>
      </c>
      <c r="E324" s="247" t="s">
        <v>1</v>
      </c>
      <c r="F324" s="248" t="s">
        <v>292</v>
      </c>
      <c r="G324" s="245"/>
      <c r="H324" s="249">
        <v>310.887</v>
      </c>
      <c r="I324" s="250"/>
      <c r="J324" s="245"/>
      <c r="K324" s="245"/>
      <c r="L324" s="251"/>
      <c r="M324" s="252"/>
      <c r="N324" s="253"/>
      <c r="O324" s="253"/>
      <c r="P324" s="253"/>
      <c r="Q324" s="253"/>
      <c r="R324" s="253"/>
      <c r="S324" s="253"/>
      <c r="T324" s="25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5" t="s">
        <v>142</v>
      </c>
      <c r="AU324" s="255" t="s">
        <v>81</v>
      </c>
      <c r="AV324" s="13" t="s">
        <v>81</v>
      </c>
      <c r="AW324" s="13" t="s">
        <v>30</v>
      </c>
      <c r="AX324" s="13" t="s">
        <v>79</v>
      </c>
      <c r="AY324" s="255" t="s">
        <v>133</v>
      </c>
    </row>
    <row r="325" s="2" customFormat="1" ht="33" customHeight="1">
      <c r="A325" s="37"/>
      <c r="B325" s="38"/>
      <c r="C325" s="231" t="s">
        <v>559</v>
      </c>
      <c r="D325" s="231" t="s">
        <v>135</v>
      </c>
      <c r="E325" s="232" t="s">
        <v>560</v>
      </c>
      <c r="F325" s="233" t="s">
        <v>561</v>
      </c>
      <c r="G325" s="234" t="s">
        <v>138</v>
      </c>
      <c r="H325" s="235">
        <v>389.79500000000002</v>
      </c>
      <c r="I325" s="236"/>
      <c r="J325" s="237">
        <f>ROUND(I325*H325,2)</f>
        <v>0</v>
      </c>
      <c r="K325" s="233" t="s">
        <v>139</v>
      </c>
      <c r="L325" s="43"/>
      <c r="M325" s="238" t="s">
        <v>1</v>
      </c>
      <c r="N325" s="239" t="s">
        <v>40</v>
      </c>
      <c r="O325" s="91"/>
      <c r="P325" s="240">
        <f>O325*H325</f>
        <v>0</v>
      </c>
      <c r="Q325" s="240">
        <v>0</v>
      </c>
      <c r="R325" s="240">
        <f>Q325*H325</f>
        <v>0</v>
      </c>
      <c r="S325" s="240">
        <v>0.028000000000000001</v>
      </c>
      <c r="T325" s="241">
        <f>S325*H325</f>
        <v>10.914260000000001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42" t="s">
        <v>140</v>
      </c>
      <c r="AT325" s="242" t="s">
        <v>135</v>
      </c>
      <c r="AU325" s="242" t="s">
        <v>81</v>
      </c>
      <c r="AY325" s="16" t="s">
        <v>133</v>
      </c>
      <c r="BE325" s="243">
        <f>IF(N325="základní",J325,0)</f>
        <v>0</v>
      </c>
      <c r="BF325" s="243">
        <f>IF(N325="snížená",J325,0)</f>
        <v>0</v>
      </c>
      <c r="BG325" s="243">
        <f>IF(N325="zákl. přenesená",J325,0)</f>
        <v>0</v>
      </c>
      <c r="BH325" s="243">
        <f>IF(N325="sníž. přenesená",J325,0)</f>
        <v>0</v>
      </c>
      <c r="BI325" s="243">
        <f>IF(N325="nulová",J325,0)</f>
        <v>0</v>
      </c>
      <c r="BJ325" s="16" t="s">
        <v>140</v>
      </c>
      <c r="BK325" s="243">
        <f>ROUND(I325*H325,2)</f>
        <v>0</v>
      </c>
      <c r="BL325" s="16" t="s">
        <v>140</v>
      </c>
      <c r="BM325" s="242" t="s">
        <v>562</v>
      </c>
    </row>
    <row r="326" s="13" customFormat="1">
      <c r="A326" s="13"/>
      <c r="B326" s="244"/>
      <c r="C326" s="245"/>
      <c r="D326" s="246" t="s">
        <v>142</v>
      </c>
      <c r="E326" s="247" t="s">
        <v>1</v>
      </c>
      <c r="F326" s="248" t="s">
        <v>563</v>
      </c>
      <c r="G326" s="245"/>
      <c r="H326" s="249">
        <v>389.79500000000002</v>
      </c>
      <c r="I326" s="250"/>
      <c r="J326" s="245"/>
      <c r="K326" s="245"/>
      <c r="L326" s="251"/>
      <c r="M326" s="252"/>
      <c r="N326" s="253"/>
      <c r="O326" s="253"/>
      <c r="P326" s="253"/>
      <c r="Q326" s="253"/>
      <c r="R326" s="253"/>
      <c r="S326" s="253"/>
      <c r="T326" s="25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5" t="s">
        <v>142</v>
      </c>
      <c r="AU326" s="255" t="s">
        <v>81</v>
      </c>
      <c r="AV326" s="13" t="s">
        <v>81</v>
      </c>
      <c r="AW326" s="13" t="s">
        <v>30</v>
      </c>
      <c r="AX326" s="13" t="s">
        <v>79</v>
      </c>
      <c r="AY326" s="255" t="s">
        <v>133</v>
      </c>
    </row>
    <row r="327" s="2" customFormat="1" ht="21.75" customHeight="1">
      <c r="A327" s="37"/>
      <c r="B327" s="38"/>
      <c r="C327" s="231" t="s">
        <v>564</v>
      </c>
      <c r="D327" s="231" t="s">
        <v>135</v>
      </c>
      <c r="E327" s="232" t="s">
        <v>565</v>
      </c>
      <c r="F327" s="233" t="s">
        <v>566</v>
      </c>
      <c r="G327" s="234" t="s">
        <v>138</v>
      </c>
      <c r="H327" s="235">
        <v>70.549999999999997</v>
      </c>
      <c r="I327" s="236"/>
      <c r="J327" s="237">
        <f>ROUND(I327*H327,2)</f>
        <v>0</v>
      </c>
      <c r="K327" s="233" t="s">
        <v>139</v>
      </c>
      <c r="L327" s="43"/>
      <c r="M327" s="238" t="s">
        <v>1</v>
      </c>
      <c r="N327" s="239" t="s">
        <v>40</v>
      </c>
      <c r="O327" s="91"/>
      <c r="P327" s="240">
        <f>O327*H327</f>
        <v>0</v>
      </c>
      <c r="Q327" s="240">
        <v>0</v>
      </c>
      <c r="R327" s="240">
        <f>Q327*H327</f>
        <v>0</v>
      </c>
      <c r="S327" s="240">
        <v>0.014</v>
      </c>
      <c r="T327" s="241">
        <f>S327*H327</f>
        <v>0.98770000000000002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42" t="s">
        <v>140</v>
      </c>
      <c r="AT327" s="242" t="s">
        <v>135</v>
      </c>
      <c r="AU327" s="242" t="s">
        <v>81</v>
      </c>
      <c r="AY327" s="16" t="s">
        <v>133</v>
      </c>
      <c r="BE327" s="243">
        <f>IF(N327="základní",J327,0)</f>
        <v>0</v>
      </c>
      <c r="BF327" s="243">
        <f>IF(N327="snížená",J327,0)</f>
        <v>0</v>
      </c>
      <c r="BG327" s="243">
        <f>IF(N327="zákl. přenesená",J327,0)</f>
        <v>0</v>
      </c>
      <c r="BH327" s="243">
        <f>IF(N327="sníž. přenesená",J327,0)</f>
        <v>0</v>
      </c>
      <c r="BI327" s="243">
        <f>IF(N327="nulová",J327,0)</f>
        <v>0</v>
      </c>
      <c r="BJ327" s="16" t="s">
        <v>140</v>
      </c>
      <c r="BK327" s="243">
        <f>ROUND(I327*H327,2)</f>
        <v>0</v>
      </c>
      <c r="BL327" s="16" t="s">
        <v>140</v>
      </c>
      <c r="BM327" s="242" t="s">
        <v>567</v>
      </c>
    </row>
    <row r="328" s="13" customFormat="1">
      <c r="A328" s="13"/>
      <c r="B328" s="244"/>
      <c r="C328" s="245"/>
      <c r="D328" s="246" t="s">
        <v>142</v>
      </c>
      <c r="E328" s="247" t="s">
        <v>1</v>
      </c>
      <c r="F328" s="248" t="s">
        <v>353</v>
      </c>
      <c r="G328" s="245"/>
      <c r="H328" s="249">
        <v>70.549999999999997</v>
      </c>
      <c r="I328" s="250"/>
      <c r="J328" s="245"/>
      <c r="K328" s="245"/>
      <c r="L328" s="251"/>
      <c r="M328" s="252"/>
      <c r="N328" s="253"/>
      <c r="O328" s="253"/>
      <c r="P328" s="253"/>
      <c r="Q328" s="253"/>
      <c r="R328" s="253"/>
      <c r="S328" s="253"/>
      <c r="T328" s="25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5" t="s">
        <v>142</v>
      </c>
      <c r="AU328" s="255" t="s">
        <v>81</v>
      </c>
      <c r="AV328" s="13" t="s">
        <v>81</v>
      </c>
      <c r="AW328" s="13" t="s">
        <v>30</v>
      </c>
      <c r="AX328" s="13" t="s">
        <v>79</v>
      </c>
      <c r="AY328" s="255" t="s">
        <v>133</v>
      </c>
    </row>
    <row r="329" s="12" customFormat="1" ht="22.8" customHeight="1">
      <c r="A329" s="12"/>
      <c r="B329" s="215"/>
      <c r="C329" s="216"/>
      <c r="D329" s="217" t="s">
        <v>72</v>
      </c>
      <c r="E329" s="229" t="s">
        <v>568</v>
      </c>
      <c r="F329" s="229" t="s">
        <v>569</v>
      </c>
      <c r="G329" s="216"/>
      <c r="H329" s="216"/>
      <c r="I329" s="219"/>
      <c r="J329" s="230">
        <f>BK329</f>
        <v>0</v>
      </c>
      <c r="K329" s="216"/>
      <c r="L329" s="221"/>
      <c r="M329" s="222"/>
      <c r="N329" s="223"/>
      <c r="O329" s="223"/>
      <c r="P329" s="224">
        <f>SUM(P330:P340)</f>
        <v>0</v>
      </c>
      <c r="Q329" s="223"/>
      <c r="R329" s="224">
        <f>SUM(R330:R340)</f>
        <v>0</v>
      </c>
      <c r="S329" s="223"/>
      <c r="T329" s="225">
        <f>SUM(T330:T340)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26" t="s">
        <v>79</v>
      </c>
      <c r="AT329" s="227" t="s">
        <v>72</v>
      </c>
      <c r="AU329" s="227" t="s">
        <v>79</v>
      </c>
      <c r="AY329" s="226" t="s">
        <v>133</v>
      </c>
      <c r="BK329" s="228">
        <f>SUM(BK330:BK340)</f>
        <v>0</v>
      </c>
    </row>
    <row r="330" s="2" customFormat="1" ht="33" customHeight="1">
      <c r="A330" s="37"/>
      <c r="B330" s="38"/>
      <c r="C330" s="231" t="s">
        <v>570</v>
      </c>
      <c r="D330" s="231" t="s">
        <v>135</v>
      </c>
      <c r="E330" s="232" t="s">
        <v>571</v>
      </c>
      <c r="F330" s="233" t="s">
        <v>572</v>
      </c>
      <c r="G330" s="234" t="s">
        <v>213</v>
      </c>
      <c r="H330" s="235">
        <v>81.093000000000004</v>
      </c>
      <c r="I330" s="236"/>
      <c r="J330" s="237">
        <f>ROUND(I330*H330,2)</f>
        <v>0</v>
      </c>
      <c r="K330" s="233" t="s">
        <v>139</v>
      </c>
      <c r="L330" s="43"/>
      <c r="M330" s="238" t="s">
        <v>1</v>
      </c>
      <c r="N330" s="239" t="s">
        <v>40</v>
      </c>
      <c r="O330" s="91"/>
      <c r="P330" s="240">
        <f>O330*H330</f>
        <v>0</v>
      </c>
      <c r="Q330" s="240">
        <v>0</v>
      </c>
      <c r="R330" s="240">
        <f>Q330*H330</f>
        <v>0</v>
      </c>
      <c r="S330" s="240">
        <v>0</v>
      </c>
      <c r="T330" s="241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42" t="s">
        <v>140</v>
      </c>
      <c r="AT330" s="242" t="s">
        <v>135</v>
      </c>
      <c r="AU330" s="242" t="s">
        <v>81</v>
      </c>
      <c r="AY330" s="16" t="s">
        <v>133</v>
      </c>
      <c r="BE330" s="243">
        <f>IF(N330="základní",J330,0)</f>
        <v>0</v>
      </c>
      <c r="BF330" s="243">
        <f>IF(N330="snížená",J330,0)</f>
        <v>0</v>
      </c>
      <c r="BG330" s="243">
        <f>IF(N330="zákl. přenesená",J330,0)</f>
        <v>0</v>
      </c>
      <c r="BH330" s="243">
        <f>IF(N330="sníž. přenesená",J330,0)</f>
        <v>0</v>
      </c>
      <c r="BI330" s="243">
        <f>IF(N330="nulová",J330,0)</f>
        <v>0</v>
      </c>
      <c r="BJ330" s="16" t="s">
        <v>140</v>
      </c>
      <c r="BK330" s="243">
        <f>ROUND(I330*H330,2)</f>
        <v>0</v>
      </c>
      <c r="BL330" s="16" t="s">
        <v>140</v>
      </c>
      <c r="BM330" s="242" t="s">
        <v>573</v>
      </c>
    </row>
    <row r="331" s="2" customFormat="1" ht="33" customHeight="1">
      <c r="A331" s="37"/>
      <c r="B331" s="38"/>
      <c r="C331" s="231" t="s">
        <v>574</v>
      </c>
      <c r="D331" s="231" t="s">
        <v>135</v>
      </c>
      <c r="E331" s="232" t="s">
        <v>575</v>
      </c>
      <c r="F331" s="233" t="s">
        <v>576</v>
      </c>
      <c r="G331" s="234" t="s">
        <v>213</v>
      </c>
      <c r="H331" s="235">
        <v>10.986000000000001</v>
      </c>
      <c r="I331" s="236"/>
      <c r="J331" s="237">
        <f>ROUND(I331*H331,2)</f>
        <v>0</v>
      </c>
      <c r="K331" s="233" t="s">
        <v>139</v>
      </c>
      <c r="L331" s="43"/>
      <c r="M331" s="238" t="s">
        <v>1</v>
      </c>
      <c r="N331" s="239" t="s">
        <v>40</v>
      </c>
      <c r="O331" s="91"/>
      <c r="P331" s="240">
        <f>O331*H331</f>
        <v>0</v>
      </c>
      <c r="Q331" s="240">
        <v>0</v>
      </c>
      <c r="R331" s="240">
        <f>Q331*H331</f>
        <v>0</v>
      </c>
      <c r="S331" s="240">
        <v>0</v>
      </c>
      <c r="T331" s="241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42" t="s">
        <v>140</v>
      </c>
      <c r="AT331" s="242" t="s">
        <v>135</v>
      </c>
      <c r="AU331" s="242" t="s">
        <v>81</v>
      </c>
      <c r="AY331" s="16" t="s">
        <v>133</v>
      </c>
      <c r="BE331" s="243">
        <f>IF(N331="základní",J331,0)</f>
        <v>0</v>
      </c>
      <c r="BF331" s="243">
        <f>IF(N331="snížená",J331,0)</f>
        <v>0</v>
      </c>
      <c r="BG331" s="243">
        <f>IF(N331="zákl. přenesená",J331,0)</f>
        <v>0</v>
      </c>
      <c r="BH331" s="243">
        <f>IF(N331="sníž. přenesená",J331,0)</f>
        <v>0</v>
      </c>
      <c r="BI331" s="243">
        <f>IF(N331="nulová",J331,0)</f>
        <v>0</v>
      </c>
      <c r="BJ331" s="16" t="s">
        <v>140</v>
      </c>
      <c r="BK331" s="243">
        <f>ROUND(I331*H331,2)</f>
        <v>0</v>
      </c>
      <c r="BL331" s="16" t="s">
        <v>140</v>
      </c>
      <c r="BM331" s="242" t="s">
        <v>577</v>
      </c>
    </row>
    <row r="332" s="13" customFormat="1">
      <c r="A332" s="13"/>
      <c r="B332" s="244"/>
      <c r="C332" s="245"/>
      <c r="D332" s="246" t="s">
        <v>142</v>
      </c>
      <c r="E332" s="247" t="s">
        <v>1</v>
      </c>
      <c r="F332" s="248" t="s">
        <v>578</v>
      </c>
      <c r="G332" s="245"/>
      <c r="H332" s="249">
        <v>10.986000000000001</v>
      </c>
      <c r="I332" s="250"/>
      <c r="J332" s="245"/>
      <c r="K332" s="245"/>
      <c r="L332" s="251"/>
      <c r="M332" s="252"/>
      <c r="N332" s="253"/>
      <c r="O332" s="253"/>
      <c r="P332" s="253"/>
      <c r="Q332" s="253"/>
      <c r="R332" s="253"/>
      <c r="S332" s="253"/>
      <c r="T332" s="25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5" t="s">
        <v>142</v>
      </c>
      <c r="AU332" s="255" t="s">
        <v>81</v>
      </c>
      <c r="AV332" s="13" t="s">
        <v>81</v>
      </c>
      <c r="AW332" s="13" t="s">
        <v>30</v>
      </c>
      <c r="AX332" s="13" t="s">
        <v>79</v>
      </c>
      <c r="AY332" s="255" t="s">
        <v>133</v>
      </c>
    </row>
    <row r="333" s="2" customFormat="1" ht="33" customHeight="1">
      <c r="A333" s="37"/>
      <c r="B333" s="38"/>
      <c r="C333" s="231" t="s">
        <v>579</v>
      </c>
      <c r="D333" s="231" t="s">
        <v>135</v>
      </c>
      <c r="E333" s="232" t="s">
        <v>580</v>
      </c>
      <c r="F333" s="233" t="s">
        <v>581</v>
      </c>
      <c r="G333" s="234" t="s">
        <v>213</v>
      </c>
      <c r="H333" s="235">
        <v>41.869</v>
      </c>
      <c r="I333" s="236"/>
      <c r="J333" s="237">
        <f>ROUND(I333*H333,2)</f>
        <v>0</v>
      </c>
      <c r="K333" s="233" t="s">
        <v>139</v>
      </c>
      <c r="L333" s="43"/>
      <c r="M333" s="238" t="s">
        <v>1</v>
      </c>
      <c r="N333" s="239" t="s">
        <v>40</v>
      </c>
      <c r="O333" s="91"/>
      <c r="P333" s="240">
        <f>O333*H333</f>
        <v>0</v>
      </c>
      <c r="Q333" s="240">
        <v>0</v>
      </c>
      <c r="R333" s="240">
        <f>Q333*H333</f>
        <v>0</v>
      </c>
      <c r="S333" s="240">
        <v>0</v>
      </c>
      <c r="T333" s="241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42" t="s">
        <v>140</v>
      </c>
      <c r="AT333" s="242" t="s">
        <v>135</v>
      </c>
      <c r="AU333" s="242" t="s">
        <v>81</v>
      </c>
      <c r="AY333" s="16" t="s">
        <v>133</v>
      </c>
      <c r="BE333" s="243">
        <f>IF(N333="základní",J333,0)</f>
        <v>0</v>
      </c>
      <c r="BF333" s="243">
        <f>IF(N333="snížená",J333,0)</f>
        <v>0</v>
      </c>
      <c r="BG333" s="243">
        <f>IF(N333="zákl. přenesená",J333,0)</f>
        <v>0</v>
      </c>
      <c r="BH333" s="243">
        <f>IF(N333="sníž. přenesená",J333,0)</f>
        <v>0</v>
      </c>
      <c r="BI333" s="243">
        <f>IF(N333="nulová",J333,0)</f>
        <v>0</v>
      </c>
      <c r="BJ333" s="16" t="s">
        <v>140</v>
      </c>
      <c r="BK333" s="243">
        <f>ROUND(I333*H333,2)</f>
        <v>0</v>
      </c>
      <c r="BL333" s="16" t="s">
        <v>140</v>
      </c>
      <c r="BM333" s="242" t="s">
        <v>582</v>
      </c>
    </row>
    <row r="334" s="13" customFormat="1">
      <c r="A334" s="13"/>
      <c r="B334" s="244"/>
      <c r="C334" s="245"/>
      <c r="D334" s="246" t="s">
        <v>142</v>
      </c>
      <c r="E334" s="247" t="s">
        <v>1</v>
      </c>
      <c r="F334" s="248" t="s">
        <v>583</v>
      </c>
      <c r="G334" s="245"/>
      <c r="H334" s="249">
        <v>41.869</v>
      </c>
      <c r="I334" s="250"/>
      <c r="J334" s="245"/>
      <c r="K334" s="245"/>
      <c r="L334" s="251"/>
      <c r="M334" s="252"/>
      <c r="N334" s="253"/>
      <c r="O334" s="253"/>
      <c r="P334" s="253"/>
      <c r="Q334" s="253"/>
      <c r="R334" s="253"/>
      <c r="S334" s="253"/>
      <c r="T334" s="25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5" t="s">
        <v>142</v>
      </c>
      <c r="AU334" s="255" t="s">
        <v>81</v>
      </c>
      <c r="AV334" s="13" t="s">
        <v>81</v>
      </c>
      <c r="AW334" s="13" t="s">
        <v>30</v>
      </c>
      <c r="AX334" s="13" t="s">
        <v>79</v>
      </c>
      <c r="AY334" s="255" t="s">
        <v>133</v>
      </c>
    </row>
    <row r="335" s="2" customFormat="1" ht="33" customHeight="1">
      <c r="A335" s="37"/>
      <c r="B335" s="38"/>
      <c r="C335" s="231" t="s">
        <v>225</v>
      </c>
      <c r="D335" s="231" t="s">
        <v>135</v>
      </c>
      <c r="E335" s="232" t="s">
        <v>584</v>
      </c>
      <c r="F335" s="233" t="s">
        <v>585</v>
      </c>
      <c r="G335" s="234" t="s">
        <v>213</v>
      </c>
      <c r="H335" s="235">
        <v>66.048000000000002</v>
      </c>
      <c r="I335" s="236"/>
      <c r="J335" s="237">
        <f>ROUND(I335*H335,2)</f>
        <v>0</v>
      </c>
      <c r="K335" s="233" t="s">
        <v>139</v>
      </c>
      <c r="L335" s="43"/>
      <c r="M335" s="238" t="s">
        <v>1</v>
      </c>
      <c r="N335" s="239" t="s">
        <v>40</v>
      </c>
      <c r="O335" s="91"/>
      <c r="P335" s="240">
        <f>O335*H335</f>
        <v>0</v>
      </c>
      <c r="Q335" s="240">
        <v>0</v>
      </c>
      <c r="R335" s="240">
        <f>Q335*H335</f>
        <v>0</v>
      </c>
      <c r="S335" s="240">
        <v>0</v>
      </c>
      <c r="T335" s="241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42" t="s">
        <v>140</v>
      </c>
      <c r="AT335" s="242" t="s">
        <v>135</v>
      </c>
      <c r="AU335" s="242" t="s">
        <v>81</v>
      </c>
      <c r="AY335" s="16" t="s">
        <v>133</v>
      </c>
      <c r="BE335" s="243">
        <f>IF(N335="základní",J335,0)</f>
        <v>0</v>
      </c>
      <c r="BF335" s="243">
        <f>IF(N335="snížená",J335,0)</f>
        <v>0</v>
      </c>
      <c r="BG335" s="243">
        <f>IF(N335="zákl. přenesená",J335,0)</f>
        <v>0</v>
      </c>
      <c r="BH335" s="243">
        <f>IF(N335="sníž. přenesená",J335,0)</f>
        <v>0</v>
      </c>
      <c r="BI335" s="243">
        <f>IF(N335="nulová",J335,0)</f>
        <v>0</v>
      </c>
      <c r="BJ335" s="16" t="s">
        <v>140</v>
      </c>
      <c r="BK335" s="243">
        <f>ROUND(I335*H335,2)</f>
        <v>0</v>
      </c>
      <c r="BL335" s="16" t="s">
        <v>140</v>
      </c>
      <c r="BM335" s="242" t="s">
        <v>586</v>
      </c>
    </row>
    <row r="336" s="13" customFormat="1">
      <c r="A336" s="13"/>
      <c r="B336" s="244"/>
      <c r="C336" s="245"/>
      <c r="D336" s="246" t="s">
        <v>142</v>
      </c>
      <c r="E336" s="247" t="s">
        <v>1</v>
      </c>
      <c r="F336" s="248" t="s">
        <v>587</v>
      </c>
      <c r="G336" s="245"/>
      <c r="H336" s="249">
        <v>66.048000000000002</v>
      </c>
      <c r="I336" s="250"/>
      <c r="J336" s="245"/>
      <c r="K336" s="245"/>
      <c r="L336" s="251"/>
      <c r="M336" s="252"/>
      <c r="N336" s="253"/>
      <c r="O336" s="253"/>
      <c r="P336" s="253"/>
      <c r="Q336" s="253"/>
      <c r="R336" s="253"/>
      <c r="S336" s="253"/>
      <c r="T336" s="25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5" t="s">
        <v>142</v>
      </c>
      <c r="AU336" s="255" t="s">
        <v>81</v>
      </c>
      <c r="AV336" s="13" t="s">
        <v>81</v>
      </c>
      <c r="AW336" s="13" t="s">
        <v>30</v>
      </c>
      <c r="AX336" s="13" t="s">
        <v>79</v>
      </c>
      <c r="AY336" s="255" t="s">
        <v>133</v>
      </c>
    </row>
    <row r="337" s="2" customFormat="1" ht="33" customHeight="1">
      <c r="A337" s="37"/>
      <c r="B337" s="38"/>
      <c r="C337" s="231" t="s">
        <v>588</v>
      </c>
      <c r="D337" s="231" t="s">
        <v>135</v>
      </c>
      <c r="E337" s="232" t="s">
        <v>589</v>
      </c>
      <c r="F337" s="233" t="s">
        <v>590</v>
      </c>
      <c r="G337" s="234" t="s">
        <v>213</v>
      </c>
      <c r="H337" s="235">
        <v>3.2000000000000002</v>
      </c>
      <c r="I337" s="236"/>
      <c r="J337" s="237">
        <f>ROUND(I337*H337,2)</f>
        <v>0</v>
      </c>
      <c r="K337" s="233" t="s">
        <v>139</v>
      </c>
      <c r="L337" s="43"/>
      <c r="M337" s="238" t="s">
        <v>1</v>
      </c>
      <c r="N337" s="239" t="s">
        <v>40</v>
      </c>
      <c r="O337" s="91"/>
      <c r="P337" s="240">
        <f>O337*H337</f>
        <v>0</v>
      </c>
      <c r="Q337" s="240">
        <v>0</v>
      </c>
      <c r="R337" s="240">
        <f>Q337*H337</f>
        <v>0</v>
      </c>
      <c r="S337" s="240">
        <v>0</v>
      </c>
      <c r="T337" s="241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42" t="s">
        <v>140</v>
      </c>
      <c r="AT337" s="242" t="s">
        <v>135</v>
      </c>
      <c r="AU337" s="242" t="s">
        <v>81</v>
      </c>
      <c r="AY337" s="16" t="s">
        <v>133</v>
      </c>
      <c r="BE337" s="243">
        <f>IF(N337="základní",J337,0)</f>
        <v>0</v>
      </c>
      <c r="BF337" s="243">
        <f>IF(N337="snížená",J337,0)</f>
        <v>0</v>
      </c>
      <c r="BG337" s="243">
        <f>IF(N337="zákl. přenesená",J337,0)</f>
        <v>0</v>
      </c>
      <c r="BH337" s="243">
        <f>IF(N337="sníž. přenesená",J337,0)</f>
        <v>0</v>
      </c>
      <c r="BI337" s="243">
        <f>IF(N337="nulová",J337,0)</f>
        <v>0</v>
      </c>
      <c r="BJ337" s="16" t="s">
        <v>140</v>
      </c>
      <c r="BK337" s="243">
        <f>ROUND(I337*H337,2)</f>
        <v>0</v>
      </c>
      <c r="BL337" s="16" t="s">
        <v>140</v>
      </c>
      <c r="BM337" s="242" t="s">
        <v>591</v>
      </c>
    </row>
    <row r="338" s="13" customFormat="1">
      <c r="A338" s="13"/>
      <c r="B338" s="244"/>
      <c r="C338" s="245"/>
      <c r="D338" s="246" t="s">
        <v>142</v>
      </c>
      <c r="E338" s="247" t="s">
        <v>1</v>
      </c>
      <c r="F338" s="248" t="s">
        <v>592</v>
      </c>
      <c r="G338" s="245"/>
      <c r="H338" s="249">
        <v>3.2000000000000002</v>
      </c>
      <c r="I338" s="250"/>
      <c r="J338" s="245"/>
      <c r="K338" s="245"/>
      <c r="L338" s="251"/>
      <c r="M338" s="252"/>
      <c r="N338" s="253"/>
      <c r="O338" s="253"/>
      <c r="P338" s="253"/>
      <c r="Q338" s="253"/>
      <c r="R338" s="253"/>
      <c r="S338" s="253"/>
      <c r="T338" s="25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5" t="s">
        <v>142</v>
      </c>
      <c r="AU338" s="255" t="s">
        <v>81</v>
      </c>
      <c r="AV338" s="13" t="s">
        <v>81</v>
      </c>
      <c r="AW338" s="13" t="s">
        <v>30</v>
      </c>
      <c r="AX338" s="13" t="s">
        <v>79</v>
      </c>
      <c r="AY338" s="255" t="s">
        <v>133</v>
      </c>
    </row>
    <row r="339" s="2" customFormat="1" ht="33" customHeight="1">
      <c r="A339" s="37"/>
      <c r="B339" s="38"/>
      <c r="C339" s="231" t="s">
        <v>593</v>
      </c>
      <c r="D339" s="231" t="s">
        <v>135</v>
      </c>
      <c r="E339" s="232" t="s">
        <v>594</v>
      </c>
      <c r="F339" s="233" t="s">
        <v>595</v>
      </c>
      <c r="G339" s="234" t="s">
        <v>213</v>
      </c>
      <c r="H339" s="235">
        <v>0.25</v>
      </c>
      <c r="I339" s="236"/>
      <c r="J339" s="237">
        <f>ROUND(I339*H339,2)</f>
        <v>0</v>
      </c>
      <c r="K339" s="233" t="s">
        <v>139</v>
      </c>
      <c r="L339" s="43"/>
      <c r="M339" s="238" t="s">
        <v>1</v>
      </c>
      <c r="N339" s="239" t="s">
        <v>40</v>
      </c>
      <c r="O339" s="91"/>
      <c r="P339" s="240">
        <f>O339*H339</f>
        <v>0</v>
      </c>
      <c r="Q339" s="240">
        <v>0</v>
      </c>
      <c r="R339" s="240">
        <f>Q339*H339</f>
        <v>0</v>
      </c>
      <c r="S339" s="240">
        <v>0</v>
      </c>
      <c r="T339" s="241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42" t="s">
        <v>140</v>
      </c>
      <c r="AT339" s="242" t="s">
        <v>135</v>
      </c>
      <c r="AU339" s="242" t="s">
        <v>81</v>
      </c>
      <c r="AY339" s="16" t="s">
        <v>133</v>
      </c>
      <c r="BE339" s="243">
        <f>IF(N339="základní",J339,0)</f>
        <v>0</v>
      </c>
      <c r="BF339" s="243">
        <f>IF(N339="snížená",J339,0)</f>
        <v>0</v>
      </c>
      <c r="BG339" s="243">
        <f>IF(N339="zákl. přenesená",J339,0)</f>
        <v>0</v>
      </c>
      <c r="BH339" s="243">
        <f>IF(N339="sníž. přenesená",J339,0)</f>
        <v>0</v>
      </c>
      <c r="BI339" s="243">
        <f>IF(N339="nulová",J339,0)</f>
        <v>0</v>
      </c>
      <c r="BJ339" s="16" t="s">
        <v>140</v>
      </c>
      <c r="BK339" s="243">
        <f>ROUND(I339*H339,2)</f>
        <v>0</v>
      </c>
      <c r="BL339" s="16" t="s">
        <v>140</v>
      </c>
      <c r="BM339" s="242" t="s">
        <v>596</v>
      </c>
    </row>
    <row r="340" s="13" customFormat="1">
      <c r="A340" s="13"/>
      <c r="B340" s="244"/>
      <c r="C340" s="245"/>
      <c r="D340" s="246" t="s">
        <v>142</v>
      </c>
      <c r="E340" s="247" t="s">
        <v>1</v>
      </c>
      <c r="F340" s="248" t="s">
        <v>597</v>
      </c>
      <c r="G340" s="245"/>
      <c r="H340" s="249">
        <v>0.25</v>
      </c>
      <c r="I340" s="250"/>
      <c r="J340" s="245"/>
      <c r="K340" s="245"/>
      <c r="L340" s="251"/>
      <c r="M340" s="252"/>
      <c r="N340" s="253"/>
      <c r="O340" s="253"/>
      <c r="P340" s="253"/>
      <c r="Q340" s="253"/>
      <c r="R340" s="253"/>
      <c r="S340" s="253"/>
      <c r="T340" s="25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5" t="s">
        <v>142</v>
      </c>
      <c r="AU340" s="255" t="s">
        <v>81</v>
      </c>
      <c r="AV340" s="13" t="s">
        <v>81</v>
      </c>
      <c r="AW340" s="13" t="s">
        <v>30</v>
      </c>
      <c r="AX340" s="13" t="s">
        <v>79</v>
      </c>
      <c r="AY340" s="255" t="s">
        <v>133</v>
      </c>
    </row>
    <row r="341" s="12" customFormat="1" ht="25.92" customHeight="1">
      <c r="A341" s="12"/>
      <c r="B341" s="215"/>
      <c r="C341" s="216"/>
      <c r="D341" s="217" t="s">
        <v>72</v>
      </c>
      <c r="E341" s="218" t="s">
        <v>598</v>
      </c>
      <c r="F341" s="218" t="s">
        <v>599</v>
      </c>
      <c r="G341" s="216"/>
      <c r="H341" s="216"/>
      <c r="I341" s="219"/>
      <c r="J341" s="220">
        <f>BK341</f>
        <v>0</v>
      </c>
      <c r="K341" s="216"/>
      <c r="L341" s="221"/>
      <c r="M341" s="222"/>
      <c r="N341" s="223"/>
      <c r="O341" s="223"/>
      <c r="P341" s="224">
        <f>P342+P349+P373+P425+P433+P485+P522+P576+P607+P618+P636</f>
        <v>0</v>
      </c>
      <c r="Q341" s="223"/>
      <c r="R341" s="224">
        <f>R342+R349+R373+R425+R433+R485+R522+R576+R607+R618+R636</f>
        <v>26.287883130000001</v>
      </c>
      <c r="S341" s="223"/>
      <c r="T341" s="225">
        <f>T342+T349+T373+T425+T433+T485+T522+T576+T607+T618+T636</f>
        <v>31.349579749999993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26" t="s">
        <v>81</v>
      </c>
      <c r="AT341" s="227" t="s">
        <v>72</v>
      </c>
      <c r="AU341" s="227" t="s">
        <v>73</v>
      </c>
      <c r="AY341" s="226" t="s">
        <v>133</v>
      </c>
      <c r="BK341" s="228">
        <f>BK342+BK349+BK373+BK425+BK433+BK485+BK522+BK576+BK607+BK618+BK636</f>
        <v>0</v>
      </c>
    </row>
    <row r="342" s="12" customFormat="1" ht="22.8" customHeight="1">
      <c r="A342" s="12"/>
      <c r="B342" s="215"/>
      <c r="C342" s="216"/>
      <c r="D342" s="217" t="s">
        <v>72</v>
      </c>
      <c r="E342" s="229" t="s">
        <v>600</v>
      </c>
      <c r="F342" s="229" t="s">
        <v>601</v>
      </c>
      <c r="G342" s="216"/>
      <c r="H342" s="216"/>
      <c r="I342" s="219"/>
      <c r="J342" s="230">
        <f>BK342</f>
        <v>0</v>
      </c>
      <c r="K342" s="216"/>
      <c r="L342" s="221"/>
      <c r="M342" s="222"/>
      <c r="N342" s="223"/>
      <c r="O342" s="223"/>
      <c r="P342" s="224">
        <f>SUM(P343:P348)</f>
        <v>0</v>
      </c>
      <c r="Q342" s="223"/>
      <c r="R342" s="224">
        <f>SUM(R343:R348)</f>
        <v>0.042000000000000003</v>
      </c>
      <c r="S342" s="223"/>
      <c r="T342" s="225">
        <f>SUM(T343:T348)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26" t="s">
        <v>81</v>
      </c>
      <c r="AT342" s="227" t="s">
        <v>72</v>
      </c>
      <c r="AU342" s="227" t="s">
        <v>79</v>
      </c>
      <c r="AY342" s="226" t="s">
        <v>133</v>
      </c>
      <c r="BK342" s="228">
        <f>SUM(BK343:BK348)</f>
        <v>0</v>
      </c>
    </row>
    <row r="343" s="2" customFormat="1" ht="33" customHeight="1">
      <c r="A343" s="37"/>
      <c r="B343" s="38"/>
      <c r="C343" s="231" t="s">
        <v>602</v>
      </c>
      <c r="D343" s="231" t="s">
        <v>135</v>
      </c>
      <c r="E343" s="232" t="s">
        <v>603</v>
      </c>
      <c r="F343" s="233" t="s">
        <v>604</v>
      </c>
      <c r="G343" s="234" t="s">
        <v>138</v>
      </c>
      <c r="H343" s="235">
        <v>28</v>
      </c>
      <c r="I343" s="236"/>
      <c r="J343" s="237">
        <f>ROUND(I343*H343,2)</f>
        <v>0</v>
      </c>
      <c r="K343" s="233" t="s">
        <v>139</v>
      </c>
      <c r="L343" s="43"/>
      <c r="M343" s="238" t="s">
        <v>1</v>
      </c>
      <c r="N343" s="239" t="s">
        <v>40</v>
      </c>
      <c r="O343" s="91"/>
      <c r="P343" s="240">
        <f>O343*H343</f>
        <v>0</v>
      </c>
      <c r="Q343" s="240">
        <v>0</v>
      </c>
      <c r="R343" s="240">
        <f>Q343*H343</f>
        <v>0</v>
      </c>
      <c r="S343" s="240">
        <v>0</v>
      </c>
      <c r="T343" s="241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42" t="s">
        <v>207</v>
      </c>
      <c r="AT343" s="242" t="s">
        <v>135</v>
      </c>
      <c r="AU343" s="242" t="s">
        <v>81</v>
      </c>
      <c r="AY343" s="16" t="s">
        <v>133</v>
      </c>
      <c r="BE343" s="243">
        <f>IF(N343="základní",J343,0)</f>
        <v>0</v>
      </c>
      <c r="BF343" s="243">
        <f>IF(N343="snížená",J343,0)</f>
        <v>0</v>
      </c>
      <c r="BG343" s="243">
        <f>IF(N343="zákl. přenesená",J343,0)</f>
        <v>0</v>
      </c>
      <c r="BH343" s="243">
        <f>IF(N343="sníž. přenesená",J343,0)</f>
        <v>0</v>
      </c>
      <c r="BI343" s="243">
        <f>IF(N343="nulová",J343,0)</f>
        <v>0</v>
      </c>
      <c r="BJ343" s="16" t="s">
        <v>140</v>
      </c>
      <c r="BK343" s="243">
        <f>ROUND(I343*H343,2)</f>
        <v>0</v>
      </c>
      <c r="BL343" s="16" t="s">
        <v>207</v>
      </c>
      <c r="BM343" s="242" t="s">
        <v>605</v>
      </c>
    </row>
    <row r="344" s="13" customFormat="1">
      <c r="A344" s="13"/>
      <c r="B344" s="244"/>
      <c r="C344" s="245"/>
      <c r="D344" s="246" t="s">
        <v>142</v>
      </c>
      <c r="E344" s="247" t="s">
        <v>1</v>
      </c>
      <c r="F344" s="248" t="s">
        <v>268</v>
      </c>
      <c r="G344" s="245"/>
      <c r="H344" s="249">
        <v>28</v>
      </c>
      <c r="I344" s="250"/>
      <c r="J344" s="245"/>
      <c r="K344" s="245"/>
      <c r="L344" s="251"/>
      <c r="M344" s="252"/>
      <c r="N344" s="253"/>
      <c r="O344" s="253"/>
      <c r="P344" s="253"/>
      <c r="Q344" s="253"/>
      <c r="R344" s="253"/>
      <c r="S344" s="253"/>
      <c r="T344" s="25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5" t="s">
        <v>142</v>
      </c>
      <c r="AU344" s="255" t="s">
        <v>81</v>
      </c>
      <c r="AV344" s="13" t="s">
        <v>81</v>
      </c>
      <c r="AW344" s="13" t="s">
        <v>30</v>
      </c>
      <c r="AX344" s="13" t="s">
        <v>79</v>
      </c>
      <c r="AY344" s="255" t="s">
        <v>133</v>
      </c>
    </row>
    <row r="345" s="2" customFormat="1" ht="21.75" customHeight="1">
      <c r="A345" s="37"/>
      <c r="B345" s="38"/>
      <c r="C345" s="256" t="s">
        <v>606</v>
      </c>
      <c r="D345" s="256" t="s">
        <v>243</v>
      </c>
      <c r="E345" s="257" t="s">
        <v>607</v>
      </c>
      <c r="F345" s="258" t="s">
        <v>608</v>
      </c>
      <c r="G345" s="259" t="s">
        <v>609</v>
      </c>
      <c r="H345" s="260">
        <v>42</v>
      </c>
      <c r="I345" s="261"/>
      <c r="J345" s="262">
        <f>ROUND(I345*H345,2)</f>
        <v>0</v>
      </c>
      <c r="K345" s="258" t="s">
        <v>139</v>
      </c>
      <c r="L345" s="263"/>
      <c r="M345" s="264" t="s">
        <v>1</v>
      </c>
      <c r="N345" s="265" t="s">
        <v>40</v>
      </c>
      <c r="O345" s="91"/>
      <c r="P345" s="240">
        <f>O345*H345</f>
        <v>0</v>
      </c>
      <c r="Q345" s="240">
        <v>0.001</v>
      </c>
      <c r="R345" s="240">
        <f>Q345*H345</f>
        <v>0.042000000000000003</v>
      </c>
      <c r="S345" s="240">
        <v>0</v>
      </c>
      <c r="T345" s="241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42" t="s">
        <v>288</v>
      </c>
      <c r="AT345" s="242" t="s">
        <v>243</v>
      </c>
      <c r="AU345" s="242" t="s">
        <v>81</v>
      </c>
      <c r="AY345" s="16" t="s">
        <v>133</v>
      </c>
      <c r="BE345" s="243">
        <f>IF(N345="základní",J345,0)</f>
        <v>0</v>
      </c>
      <c r="BF345" s="243">
        <f>IF(N345="snížená",J345,0)</f>
        <v>0</v>
      </c>
      <c r="BG345" s="243">
        <f>IF(N345="zákl. přenesená",J345,0)</f>
        <v>0</v>
      </c>
      <c r="BH345" s="243">
        <f>IF(N345="sníž. přenesená",J345,0)</f>
        <v>0</v>
      </c>
      <c r="BI345" s="243">
        <f>IF(N345="nulová",J345,0)</f>
        <v>0</v>
      </c>
      <c r="BJ345" s="16" t="s">
        <v>140</v>
      </c>
      <c r="BK345" s="243">
        <f>ROUND(I345*H345,2)</f>
        <v>0</v>
      </c>
      <c r="BL345" s="16" t="s">
        <v>207</v>
      </c>
      <c r="BM345" s="242" t="s">
        <v>610</v>
      </c>
    </row>
    <row r="346" s="13" customFormat="1">
      <c r="A346" s="13"/>
      <c r="B346" s="244"/>
      <c r="C346" s="245"/>
      <c r="D346" s="246" t="s">
        <v>142</v>
      </c>
      <c r="E346" s="247" t="s">
        <v>1</v>
      </c>
      <c r="F346" s="248" t="s">
        <v>203</v>
      </c>
      <c r="G346" s="245"/>
      <c r="H346" s="249">
        <v>14</v>
      </c>
      <c r="I346" s="250"/>
      <c r="J346" s="245"/>
      <c r="K346" s="245"/>
      <c r="L346" s="251"/>
      <c r="M346" s="252"/>
      <c r="N346" s="253"/>
      <c r="O346" s="253"/>
      <c r="P346" s="253"/>
      <c r="Q346" s="253"/>
      <c r="R346" s="253"/>
      <c r="S346" s="253"/>
      <c r="T346" s="25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5" t="s">
        <v>142</v>
      </c>
      <c r="AU346" s="255" t="s">
        <v>81</v>
      </c>
      <c r="AV346" s="13" t="s">
        <v>81</v>
      </c>
      <c r="AW346" s="13" t="s">
        <v>30</v>
      </c>
      <c r="AX346" s="13" t="s">
        <v>73</v>
      </c>
      <c r="AY346" s="255" t="s">
        <v>133</v>
      </c>
    </row>
    <row r="347" s="13" customFormat="1">
      <c r="A347" s="13"/>
      <c r="B347" s="244"/>
      <c r="C347" s="245"/>
      <c r="D347" s="246" t="s">
        <v>142</v>
      </c>
      <c r="E347" s="247" t="s">
        <v>1</v>
      </c>
      <c r="F347" s="248" t="s">
        <v>611</v>
      </c>
      <c r="G347" s="245"/>
      <c r="H347" s="249">
        <v>42</v>
      </c>
      <c r="I347" s="250"/>
      <c r="J347" s="245"/>
      <c r="K347" s="245"/>
      <c r="L347" s="251"/>
      <c r="M347" s="252"/>
      <c r="N347" s="253"/>
      <c r="O347" s="253"/>
      <c r="P347" s="253"/>
      <c r="Q347" s="253"/>
      <c r="R347" s="253"/>
      <c r="S347" s="253"/>
      <c r="T347" s="25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5" t="s">
        <v>142</v>
      </c>
      <c r="AU347" s="255" t="s">
        <v>81</v>
      </c>
      <c r="AV347" s="13" t="s">
        <v>81</v>
      </c>
      <c r="AW347" s="13" t="s">
        <v>30</v>
      </c>
      <c r="AX347" s="13" t="s">
        <v>79</v>
      </c>
      <c r="AY347" s="255" t="s">
        <v>133</v>
      </c>
    </row>
    <row r="348" s="2" customFormat="1" ht="21.75" customHeight="1">
      <c r="A348" s="37"/>
      <c r="B348" s="38"/>
      <c r="C348" s="231" t="s">
        <v>612</v>
      </c>
      <c r="D348" s="231" t="s">
        <v>135</v>
      </c>
      <c r="E348" s="232" t="s">
        <v>613</v>
      </c>
      <c r="F348" s="233" t="s">
        <v>614</v>
      </c>
      <c r="G348" s="234" t="s">
        <v>213</v>
      </c>
      <c r="H348" s="235">
        <v>0.042000000000000003</v>
      </c>
      <c r="I348" s="236"/>
      <c r="J348" s="237">
        <f>ROUND(I348*H348,2)</f>
        <v>0</v>
      </c>
      <c r="K348" s="233" t="s">
        <v>139</v>
      </c>
      <c r="L348" s="43"/>
      <c r="M348" s="238" t="s">
        <v>1</v>
      </c>
      <c r="N348" s="239" t="s">
        <v>40</v>
      </c>
      <c r="O348" s="91"/>
      <c r="P348" s="240">
        <f>O348*H348</f>
        <v>0</v>
      </c>
      <c r="Q348" s="240">
        <v>0</v>
      </c>
      <c r="R348" s="240">
        <f>Q348*H348</f>
        <v>0</v>
      </c>
      <c r="S348" s="240">
        <v>0</v>
      </c>
      <c r="T348" s="241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42" t="s">
        <v>207</v>
      </c>
      <c r="AT348" s="242" t="s">
        <v>135</v>
      </c>
      <c r="AU348" s="242" t="s">
        <v>81</v>
      </c>
      <c r="AY348" s="16" t="s">
        <v>133</v>
      </c>
      <c r="BE348" s="243">
        <f>IF(N348="základní",J348,0)</f>
        <v>0</v>
      </c>
      <c r="BF348" s="243">
        <f>IF(N348="snížená",J348,0)</f>
        <v>0</v>
      </c>
      <c r="BG348" s="243">
        <f>IF(N348="zákl. přenesená",J348,0)</f>
        <v>0</v>
      </c>
      <c r="BH348" s="243">
        <f>IF(N348="sníž. přenesená",J348,0)</f>
        <v>0</v>
      </c>
      <c r="BI348" s="243">
        <f>IF(N348="nulová",J348,0)</f>
        <v>0</v>
      </c>
      <c r="BJ348" s="16" t="s">
        <v>140</v>
      </c>
      <c r="BK348" s="243">
        <f>ROUND(I348*H348,2)</f>
        <v>0</v>
      </c>
      <c r="BL348" s="16" t="s">
        <v>207</v>
      </c>
      <c r="BM348" s="242" t="s">
        <v>615</v>
      </c>
    </row>
    <row r="349" s="12" customFormat="1" ht="22.8" customHeight="1">
      <c r="A349" s="12"/>
      <c r="B349" s="215"/>
      <c r="C349" s="216"/>
      <c r="D349" s="217" t="s">
        <v>72</v>
      </c>
      <c r="E349" s="229" t="s">
        <v>616</v>
      </c>
      <c r="F349" s="229" t="s">
        <v>617</v>
      </c>
      <c r="G349" s="216"/>
      <c r="H349" s="216"/>
      <c r="I349" s="219"/>
      <c r="J349" s="230">
        <f>BK349</f>
        <v>0</v>
      </c>
      <c r="K349" s="216"/>
      <c r="L349" s="221"/>
      <c r="M349" s="222"/>
      <c r="N349" s="223"/>
      <c r="O349" s="223"/>
      <c r="P349" s="224">
        <f>SUM(P350:P372)</f>
        <v>0</v>
      </c>
      <c r="Q349" s="223"/>
      <c r="R349" s="224">
        <f>SUM(R350:R372)</f>
        <v>1.02817476</v>
      </c>
      <c r="S349" s="223"/>
      <c r="T349" s="225">
        <f>SUM(T350:T372)</f>
        <v>0.24957974999999999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26" t="s">
        <v>81</v>
      </c>
      <c r="AT349" s="227" t="s">
        <v>72</v>
      </c>
      <c r="AU349" s="227" t="s">
        <v>79</v>
      </c>
      <c r="AY349" s="226" t="s">
        <v>133</v>
      </c>
      <c r="BK349" s="228">
        <f>SUM(BK350:BK372)</f>
        <v>0</v>
      </c>
    </row>
    <row r="350" s="2" customFormat="1" ht="44.25" customHeight="1">
      <c r="A350" s="37"/>
      <c r="B350" s="38"/>
      <c r="C350" s="231" t="s">
        <v>618</v>
      </c>
      <c r="D350" s="231" t="s">
        <v>135</v>
      </c>
      <c r="E350" s="232" t="s">
        <v>619</v>
      </c>
      <c r="F350" s="233" t="s">
        <v>620</v>
      </c>
      <c r="G350" s="234" t="s">
        <v>138</v>
      </c>
      <c r="H350" s="235">
        <v>142.61699999999999</v>
      </c>
      <c r="I350" s="236"/>
      <c r="J350" s="237">
        <f>ROUND(I350*H350,2)</f>
        <v>0</v>
      </c>
      <c r="K350" s="233" t="s">
        <v>139</v>
      </c>
      <c r="L350" s="43"/>
      <c r="M350" s="238" t="s">
        <v>1</v>
      </c>
      <c r="N350" s="239" t="s">
        <v>40</v>
      </c>
      <c r="O350" s="91"/>
      <c r="P350" s="240">
        <f>O350*H350</f>
        <v>0</v>
      </c>
      <c r="Q350" s="240">
        <v>0</v>
      </c>
      <c r="R350" s="240">
        <f>Q350*H350</f>
        <v>0</v>
      </c>
      <c r="S350" s="240">
        <v>0.00175</v>
      </c>
      <c r="T350" s="241">
        <f>S350*H350</f>
        <v>0.24957974999999999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42" t="s">
        <v>207</v>
      </c>
      <c r="AT350" s="242" t="s">
        <v>135</v>
      </c>
      <c r="AU350" s="242" t="s">
        <v>81</v>
      </c>
      <c r="AY350" s="16" t="s">
        <v>133</v>
      </c>
      <c r="BE350" s="243">
        <f>IF(N350="základní",J350,0)</f>
        <v>0</v>
      </c>
      <c r="BF350" s="243">
        <f>IF(N350="snížená",J350,0)</f>
        <v>0</v>
      </c>
      <c r="BG350" s="243">
        <f>IF(N350="zákl. přenesená",J350,0)</f>
        <v>0</v>
      </c>
      <c r="BH350" s="243">
        <f>IF(N350="sníž. přenesená",J350,0)</f>
        <v>0</v>
      </c>
      <c r="BI350" s="243">
        <f>IF(N350="nulová",J350,0)</f>
        <v>0</v>
      </c>
      <c r="BJ350" s="16" t="s">
        <v>140</v>
      </c>
      <c r="BK350" s="243">
        <f>ROUND(I350*H350,2)</f>
        <v>0</v>
      </c>
      <c r="BL350" s="16" t="s">
        <v>207</v>
      </c>
      <c r="BM350" s="242" t="s">
        <v>621</v>
      </c>
    </row>
    <row r="351" s="13" customFormat="1">
      <c r="A351" s="13"/>
      <c r="B351" s="244"/>
      <c r="C351" s="245"/>
      <c r="D351" s="246" t="s">
        <v>142</v>
      </c>
      <c r="E351" s="247" t="s">
        <v>1</v>
      </c>
      <c r="F351" s="248" t="s">
        <v>622</v>
      </c>
      <c r="G351" s="245"/>
      <c r="H351" s="249">
        <v>142.61699999999999</v>
      </c>
      <c r="I351" s="250"/>
      <c r="J351" s="245"/>
      <c r="K351" s="245"/>
      <c r="L351" s="251"/>
      <c r="M351" s="252"/>
      <c r="N351" s="253"/>
      <c r="O351" s="253"/>
      <c r="P351" s="253"/>
      <c r="Q351" s="253"/>
      <c r="R351" s="253"/>
      <c r="S351" s="253"/>
      <c r="T351" s="25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5" t="s">
        <v>142</v>
      </c>
      <c r="AU351" s="255" t="s">
        <v>81</v>
      </c>
      <c r="AV351" s="13" t="s">
        <v>81</v>
      </c>
      <c r="AW351" s="13" t="s">
        <v>30</v>
      </c>
      <c r="AX351" s="13" t="s">
        <v>79</v>
      </c>
      <c r="AY351" s="255" t="s">
        <v>133</v>
      </c>
    </row>
    <row r="352" s="2" customFormat="1" ht="33" customHeight="1">
      <c r="A352" s="37"/>
      <c r="B352" s="38"/>
      <c r="C352" s="231" t="s">
        <v>623</v>
      </c>
      <c r="D352" s="231" t="s">
        <v>135</v>
      </c>
      <c r="E352" s="232" t="s">
        <v>624</v>
      </c>
      <c r="F352" s="233" t="s">
        <v>625</v>
      </c>
      <c r="G352" s="234" t="s">
        <v>138</v>
      </c>
      <c r="H352" s="235">
        <v>108</v>
      </c>
      <c r="I352" s="236"/>
      <c r="J352" s="237">
        <f>ROUND(I352*H352,2)</f>
        <v>0</v>
      </c>
      <c r="K352" s="233" t="s">
        <v>139</v>
      </c>
      <c r="L352" s="43"/>
      <c r="M352" s="238" t="s">
        <v>1</v>
      </c>
      <c r="N352" s="239" t="s">
        <v>40</v>
      </c>
      <c r="O352" s="91"/>
      <c r="P352" s="240">
        <f>O352*H352</f>
        <v>0</v>
      </c>
      <c r="Q352" s="240">
        <v>0</v>
      </c>
      <c r="R352" s="240">
        <f>Q352*H352</f>
        <v>0</v>
      </c>
      <c r="S352" s="240">
        <v>0</v>
      </c>
      <c r="T352" s="241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42" t="s">
        <v>207</v>
      </c>
      <c r="AT352" s="242" t="s">
        <v>135</v>
      </c>
      <c r="AU352" s="242" t="s">
        <v>81</v>
      </c>
      <c r="AY352" s="16" t="s">
        <v>133</v>
      </c>
      <c r="BE352" s="243">
        <f>IF(N352="základní",J352,0)</f>
        <v>0</v>
      </c>
      <c r="BF352" s="243">
        <f>IF(N352="snížená",J352,0)</f>
        <v>0</v>
      </c>
      <c r="BG352" s="243">
        <f>IF(N352="zákl. přenesená",J352,0)</f>
        <v>0</v>
      </c>
      <c r="BH352" s="243">
        <f>IF(N352="sníž. přenesená",J352,0)</f>
        <v>0</v>
      </c>
      <c r="BI352" s="243">
        <f>IF(N352="nulová",J352,0)</f>
        <v>0</v>
      </c>
      <c r="BJ352" s="16" t="s">
        <v>140</v>
      </c>
      <c r="BK352" s="243">
        <f>ROUND(I352*H352,2)</f>
        <v>0</v>
      </c>
      <c r="BL352" s="16" t="s">
        <v>207</v>
      </c>
      <c r="BM352" s="242" t="s">
        <v>626</v>
      </c>
    </row>
    <row r="353" s="13" customFormat="1">
      <c r="A353" s="13"/>
      <c r="B353" s="244"/>
      <c r="C353" s="245"/>
      <c r="D353" s="246" t="s">
        <v>142</v>
      </c>
      <c r="E353" s="247" t="s">
        <v>1</v>
      </c>
      <c r="F353" s="248" t="s">
        <v>627</v>
      </c>
      <c r="G353" s="245"/>
      <c r="H353" s="249">
        <v>108</v>
      </c>
      <c r="I353" s="250"/>
      <c r="J353" s="245"/>
      <c r="K353" s="245"/>
      <c r="L353" s="251"/>
      <c r="M353" s="252"/>
      <c r="N353" s="253"/>
      <c r="O353" s="253"/>
      <c r="P353" s="253"/>
      <c r="Q353" s="253"/>
      <c r="R353" s="253"/>
      <c r="S353" s="253"/>
      <c r="T353" s="25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5" t="s">
        <v>142</v>
      </c>
      <c r="AU353" s="255" t="s">
        <v>81</v>
      </c>
      <c r="AV353" s="13" t="s">
        <v>81</v>
      </c>
      <c r="AW353" s="13" t="s">
        <v>30</v>
      </c>
      <c r="AX353" s="13" t="s">
        <v>79</v>
      </c>
      <c r="AY353" s="255" t="s">
        <v>133</v>
      </c>
    </row>
    <row r="354" s="2" customFormat="1" ht="21.75" customHeight="1">
      <c r="A354" s="37"/>
      <c r="B354" s="38"/>
      <c r="C354" s="256" t="s">
        <v>628</v>
      </c>
      <c r="D354" s="256" t="s">
        <v>243</v>
      </c>
      <c r="E354" s="257" t="s">
        <v>629</v>
      </c>
      <c r="F354" s="258" t="s">
        <v>630</v>
      </c>
      <c r="G354" s="259" t="s">
        <v>138</v>
      </c>
      <c r="H354" s="260">
        <v>110.16</v>
      </c>
      <c r="I354" s="261"/>
      <c r="J354" s="262">
        <f>ROUND(I354*H354,2)</f>
        <v>0</v>
      </c>
      <c r="K354" s="258" t="s">
        <v>139</v>
      </c>
      <c r="L354" s="263"/>
      <c r="M354" s="264" t="s">
        <v>1</v>
      </c>
      <c r="N354" s="265" t="s">
        <v>40</v>
      </c>
      <c r="O354" s="91"/>
      <c r="P354" s="240">
        <f>O354*H354</f>
        <v>0</v>
      </c>
      <c r="Q354" s="240">
        <v>0.0050000000000000001</v>
      </c>
      <c r="R354" s="240">
        <f>Q354*H354</f>
        <v>0.55079999999999996</v>
      </c>
      <c r="S354" s="240">
        <v>0</v>
      </c>
      <c r="T354" s="241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42" t="s">
        <v>288</v>
      </c>
      <c r="AT354" s="242" t="s">
        <v>243</v>
      </c>
      <c r="AU354" s="242" t="s">
        <v>81</v>
      </c>
      <c r="AY354" s="16" t="s">
        <v>133</v>
      </c>
      <c r="BE354" s="243">
        <f>IF(N354="základní",J354,0)</f>
        <v>0</v>
      </c>
      <c r="BF354" s="243">
        <f>IF(N354="snížená",J354,0)</f>
        <v>0</v>
      </c>
      <c r="BG354" s="243">
        <f>IF(N354="zákl. přenesená",J354,0)</f>
        <v>0</v>
      </c>
      <c r="BH354" s="243">
        <f>IF(N354="sníž. přenesená",J354,0)</f>
        <v>0</v>
      </c>
      <c r="BI354" s="243">
        <f>IF(N354="nulová",J354,0)</f>
        <v>0</v>
      </c>
      <c r="BJ354" s="16" t="s">
        <v>140</v>
      </c>
      <c r="BK354" s="243">
        <f>ROUND(I354*H354,2)</f>
        <v>0</v>
      </c>
      <c r="BL354" s="16" t="s">
        <v>207</v>
      </c>
      <c r="BM354" s="242" t="s">
        <v>631</v>
      </c>
    </row>
    <row r="355" s="13" customFormat="1">
      <c r="A355" s="13"/>
      <c r="B355" s="244"/>
      <c r="C355" s="245"/>
      <c r="D355" s="246" t="s">
        <v>142</v>
      </c>
      <c r="E355" s="247" t="s">
        <v>1</v>
      </c>
      <c r="F355" s="248" t="s">
        <v>632</v>
      </c>
      <c r="G355" s="245"/>
      <c r="H355" s="249">
        <v>110.16</v>
      </c>
      <c r="I355" s="250"/>
      <c r="J355" s="245"/>
      <c r="K355" s="245"/>
      <c r="L355" s="251"/>
      <c r="M355" s="252"/>
      <c r="N355" s="253"/>
      <c r="O355" s="253"/>
      <c r="P355" s="253"/>
      <c r="Q355" s="253"/>
      <c r="R355" s="253"/>
      <c r="S355" s="253"/>
      <c r="T355" s="25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5" t="s">
        <v>142</v>
      </c>
      <c r="AU355" s="255" t="s">
        <v>81</v>
      </c>
      <c r="AV355" s="13" t="s">
        <v>81</v>
      </c>
      <c r="AW355" s="13" t="s">
        <v>30</v>
      </c>
      <c r="AX355" s="13" t="s">
        <v>79</v>
      </c>
      <c r="AY355" s="255" t="s">
        <v>133</v>
      </c>
    </row>
    <row r="356" s="2" customFormat="1" ht="33" customHeight="1">
      <c r="A356" s="37"/>
      <c r="B356" s="38"/>
      <c r="C356" s="231" t="s">
        <v>633</v>
      </c>
      <c r="D356" s="231" t="s">
        <v>135</v>
      </c>
      <c r="E356" s="232" t="s">
        <v>634</v>
      </c>
      <c r="F356" s="233" t="s">
        <v>635</v>
      </c>
      <c r="G356" s="234" t="s">
        <v>138</v>
      </c>
      <c r="H356" s="235">
        <v>5</v>
      </c>
      <c r="I356" s="236"/>
      <c r="J356" s="237">
        <f>ROUND(I356*H356,2)</f>
        <v>0</v>
      </c>
      <c r="K356" s="233" t="s">
        <v>139</v>
      </c>
      <c r="L356" s="43"/>
      <c r="M356" s="238" t="s">
        <v>1</v>
      </c>
      <c r="N356" s="239" t="s">
        <v>40</v>
      </c>
      <c r="O356" s="91"/>
      <c r="P356" s="240">
        <f>O356*H356</f>
        <v>0</v>
      </c>
      <c r="Q356" s="240">
        <v>0.0060000000000000001</v>
      </c>
      <c r="R356" s="240">
        <f>Q356*H356</f>
        <v>0.029999999999999999</v>
      </c>
      <c r="S356" s="240">
        <v>0</v>
      </c>
      <c r="T356" s="241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42" t="s">
        <v>207</v>
      </c>
      <c r="AT356" s="242" t="s">
        <v>135</v>
      </c>
      <c r="AU356" s="242" t="s">
        <v>81</v>
      </c>
      <c r="AY356" s="16" t="s">
        <v>133</v>
      </c>
      <c r="BE356" s="243">
        <f>IF(N356="základní",J356,0)</f>
        <v>0</v>
      </c>
      <c r="BF356" s="243">
        <f>IF(N356="snížená",J356,0)</f>
        <v>0</v>
      </c>
      <c r="BG356" s="243">
        <f>IF(N356="zákl. přenesená",J356,0)</f>
        <v>0</v>
      </c>
      <c r="BH356" s="243">
        <f>IF(N356="sníž. přenesená",J356,0)</f>
        <v>0</v>
      </c>
      <c r="BI356" s="243">
        <f>IF(N356="nulová",J356,0)</f>
        <v>0</v>
      </c>
      <c r="BJ356" s="16" t="s">
        <v>140</v>
      </c>
      <c r="BK356" s="243">
        <f>ROUND(I356*H356,2)</f>
        <v>0</v>
      </c>
      <c r="BL356" s="16" t="s">
        <v>207</v>
      </c>
      <c r="BM356" s="242" t="s">
        <v>636</v>
      </c>
    </row>
    <row r="357" s="13" customFormat="1">
      <c r="A357" s="13"/>
      <c r="B357" s="244"/>
      <c r="C357" s="245"/>
      <c r="D357" s="246" t="s">
        <v>142</v>
      </c>
      <c r="E357" s="247" t="s">
        <v>1</v>
      </c>
      <c r="F357" s="248" t="s">
        <v>311</v>
      </c>
      <c r="G357" s="245"/>
      <c r="H357" s="249">
        <v>5</v>
      </c>
      <c r="I357" s="250"/>
      <c r="J357" s="245"/>
      <c r="K357" s="245"/>
      <c r="L357" s="251"/>
      <c r="M357" s="252"/>
      <c r="N357" s="253"/>
      <c r="O357" s="253"/>
      <c r="P357" s="253"/>
      <c r="Q357" s="253"/>
      <c r="R357" s="253"/>
      <c r="S357" s="253"/>
      <c r="T357" s="25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5" t="s">
        <v>142</v>
      </c>
      <c r="AU357" s="255" t="s">
        <v>81</v>
      </c>
      <c r="AV357" s="13" t="s">
        <v>81</v>
      </c>
      <c r="AW357" s="13" t="s">
        <v>30</v>
      </c>
      <c r="AX357" s="13" t="s">
        <v>79</v>
      </c>
      <c r="AY357" s="255" t="s">
        <v>133</v>
      </c>
    </row>
    <row r="358" s="2" customFormat="1" ht="16.5" customHeight="1">
      <c r="A358" s="37"/>
      <c r="B358" s="38"/>
      <c r="C358" s="256" t="s">
        <v>637</v>
      </c>
      <c r="D358" s="256" t="s">
        <v>243</v>
      </c>
      <c r="E358" s="257" t="s">
        <v>638</v>
      </c>
      <c r="F358" s="258" t="s">
        <v>639</v>
      </c>
      <c r="G358" s="259" t="s">
        <v>138</v>
      </c>
      <c r="H358" s="260">
        <v>5.25</v>
      </c>
      <c r="I358" s="261"/>
      <c r="J358" s="262">
        <f>ROUND(I358*H358,2)</f>
        <v>0</v>
      </c>
      <c r="K358" s="258" t="s">
        <v>139</v>
      </c>
      <c r="L358" s="263"/>
      <c r="M358" s="264" t="s">
        <v>1</v>
      </c>
      <c r="N358" s="265" t="s">
        <v>40</v>
      </c>
      <c r="O358" s="91"/>
      <c r="P358" s="240">
        <f>O358*H358</f>
        <v>0</v>
      </c>
      <c r="Q358" s="240">
        <v>0.0013600000000000001</v>
      </c>
      <c r="R358" s="240">
        <f>Q358*H358</f>
        <v>0.0071400000000000005</v>
      </c>
      <c r="S358" s="240">
        <v>0</v>
      </c>
      <c r="T358" s="241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42" t="s">
        <v>288</v>
      </c>
      <c r="AT358" s="242" t="s">
        <v>243</v>
      </c>
      <c r="AU358" s="242" t="s">
        <v>81</v>
      </c>
      <c r="AY358" s="16" t="s">
        <v>133</v>
      </c>
      <c r="BE358" s="243">
        <f>IF(N358="základní",J358,0)</f>
        <v>0</v>
      </c>
      <c r="BF358" s="243">
        <f>IF(N358="snížená",J358,0)</f>
        <v>0</v>
      </c>
      <c r="BG358" s="243">
        <f>IF(N358="zákl. přenesená",J358,0)</f>
        <v>0</v>
      </c>
      <c r="BH358" s="243">
        <f>IF(N358="sníž. přenesená",J358,0)</f>
        <v>0</v>
      </c>
      <c r="BI358" s="243">
        <f>IF(N358="nulová",J358,0)</f>
        <v>0</v>
      </c>
      <c r="BJ358" s="16" t="s">
        <v>140</v>
      </c>
      <c r="BK358" s="243">
        <f>ROUND(I358*H358,2)</f>
        <v>0</v>
      </c>
      <c r="BL358" s="16" t="s">
        <v>207</v>
      </c>
      <c r="BM358" s="242" t="s">
        <v>640</v>
      </c>
    </row>
    <row r="359" s="13" customFormat="1">
      <c r="A359" s="13"/>
      <c r="B359" s="244"/>
      <c r="C359" s="245"/>
      <c r="D359" s="246" t="s">
        <v>142</v>
      </c>
      <c r="E359" s="247" t="s">
        <v>1</v>
      </c>
      <c r="F359" s="248" t="s">
        <v>641</v>
      </c>
      <c r="G359" s="245"/>
      <c r="H359" s="249">
        <v>5.25</v>
      </c>
      <c r="I359" s="250"/>
      <c r="J359" s="245"/>
      <c r="K359" s="245"/>
      <c r="L359" s="251"/>
      <c r="M359" s="252"/>
      <c r="N359" s="253"/>
      <c r="O359" s="253"/>
      <c r="P359" s="253"/>
      <c r="Q359" s="253"/>
      <c r="R359" s="253"/>
      <c r="S359" s="253"/>
      <c r="T359" s="25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5" t="s">
        <v>142</v>
      </c>
      <c r="AU359" s="255" t="s">
        <v>81</v>
      </c>
      <c r="AV359" s="13" t="s">
        <v>81</v>
      </c>
      <c r="AW359" s="13" t="s">
        <v>30</v>
      </c>
      <c r="AX359" s="13" t="s">
        <v>79</v>
      </c>
      <c r="AY359" s="255" t="s">
        <v>133</v>
      </c>
    </row>
    <row r="360" s="2" customFormat="1" ht="33" customHeight="1">
      <c r="A360" s="37"/>
      <c r="B360" s="38"/>
      <c r="C360" s="231" t="s">
        <v>642</v>
      </c>
      <c r="D360" s="231" t="s">
        <v>135</v>
      </c>
      <c r="E360" s="232" t="s">
        <v>643</v>
      </c>
      <c r="F360" s="233" t="s">
        <v>644</v>
      </c>
      <c r="G360" s="234" t="s">
        <v>138</v>
      </c>
      <c r="H360" s="235">
        <v>86.670000000000002</v>
      </c>
      <c r="I360" s="236"/>
      <c r="J360" s="237">
        <f>ROUND(I360*H360,2)</f>
        <v>0</v>
      </c>
      <c r="K360" s="233" t="s">
        <v>139</v>
      </c>
      <c r="L360" s="43"/>
      <c r="M360" s="238" t="s">
        <v>1</v>
      </c>
      <c r="N360" s="239" t="s">
        <v>40</v>
      </c>
      <c r="O360" s="91"/>
      <c r="P360" s="240">
        <f>O360*H360</f>
        <v>0</v>
      </c>
      <c r="Q360" s="240">
        <v>0</v>
      </c>
      <c r="R360" s="240">
        <f>Q360*H360</f>
        <v>0</v>
      </c>
      <c r="S360" s="240">
        <v>0</v>
      </c>
      <c r="T360" s="241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42" t="s">
        <v>207</v>
      </c>
      <c r="AT360" s="242" t="s">
        <v>135</v>
      </c>
      <c r="AU360" s="242" t="s">
        <v>81</v>
      </c>
      <c r="AY360" s="16" t="s">
        <v>133</v>
      </c>
      <c r="BE360" s="243">
        <f>IF(N360="základní",J360,0)</f>
        <v>0</v>
      </c>
      <c r="BF360" s="243">
        <f>IF(N360="snížená",J360,0)</f>
        <v>0</v>
      </c>
      <c r="BG360" s="243">
        <f>IF(N360="zákl. přenesená",J360,0)</f>
        <v>0</v>
      </c>
      <c r="BH360" s="243">
        <f>IF(N360="sníž. přenesená",J360,0)</f>
        <v>0</v>
      </c>
      <c r="BI360" s="243">
        <f>IF(N360="nulová",J360,0)</f>
        <v>0</v>
      </c>
      <c r="BJ360" s="16" t="s">
        <v>140</v>
      </c>
      <c r="BK360" s="243">
        <f>ROUND(I360*H360,2)</f>
        <v>0</v>
      </c>
      <c r="BL360" s="16" t="s">
        <v>207</v>
      </c>
      <c r="BM360" s="242" t="s">
        <v>645</v>
      </c>
    </row>
    <row r="361" s="13" customFormat="1">
      <c r="A361" s="13"/>
      <c r="B361" s="244"/>
      <c r="C361" s="245"/>
      <c r="D361" s="246" t="s">
        <v>142</v>
      </c>
      <c r="E361" s="247" t="s">
        <v>1</v>
      </c>
      <c r="F361" s="248" t="s">
        <v>646</v>
      </c>
      <c r="G361" s="245"/>
      <c r="H361" s="249">
        <v>86.670000000000002</v>
      </c>
      <c r="I361" s="250"/>
      <c r="J361" s="245"/>
      <c r="K361" s="245"/>
      <c r="L361" s="251"/>
      <c r="M361" s="252"/>
      <c r="N361" s="253"/>
      <c r="O361" s="253"/>
      <c r="P361" s="253"/>
      <c r="Q361" s="253"/>
      <c r="R361" s="253"/>
      <c r="S361" s="253"/>
      <c r="T361" s="25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5" t="s">
        <v>142</v>
      </c>
      <c r="AU361" s="255" t="s">
        <v>81</v>
      </c>
      <c r="AV361" s="13" t="s">
        <v>81</v>
      </c>
      <c r="AW361" s="13" t="s">
        <v>30</v>
      </c>
      <c r="AX361" s="13" t="s">
        <v>79</v>
      </c>
      <c r="AY361" s="255" t="s">
        <v>133</v>
      </c>
    </row>
    <row r="362" s="2" customFormat="1" ht="21.75" customHeight="1">
      <c r="A362" s="37"/>
      <c r="B362" s="38"/>
      <c r="C362" s="256" t="s">
        <v>647</v>
      </c>
      <c r="D362" s="256" t="s">
        <v>243</v>
      </c>
      <c r="E362" s="257" t="s">
        <v>648</v>
      </c>
      <c r="F362" s="258" t="s">
        <v>649</v>
      </c>
      <c r="G362" s="259" t="s">
        <v>138</v>
      </c>
      <c r="H362" s="260">
        <v>88.403000000000006</v>
      </c>
      <c r="I362" s="261"/>
      <c r="J362" s="262">
        <f>ROUND(I362*H362,2)</f>
        <v>0</v>
      </c>
      <c r="K362" s="258" t="s">
        <v>139</v>
      </c>
      <c r="L362" s="263"/>
      <c r="M362" s="264" t="s">
        <v>1</v>
      </c>
      <c r="N362" s="265" t="s">
        <v>40</v>
      </c>
      <c r="O362" s="91"/>
      <c r="P362" s="240">
        <f>O362*H362</f>
        <v>0</v>
      </c>
      <c r="Q362" s="240">
        <v>0.0026199999999999999</v>
      </c>
      <c r="R362" s="240">
        <f>Q362*H362</f>
        <v>0.23161586000000001</v>
      </c>
      <c r="S362" s="240">
        <v>0</v>
      </c>
      <c r="T362" s="241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42" t="s">
        <v>288</v>
      </c>
      <c r="AT362" s="242" t="s">
        <v>243</v>
      </c>
      <c r="AU362" s="242" t="s">
        <v>81</v>
      </c>
      <c r="AY362" s="16" t="s">
        <v>133</v>
      </c>
      <c r="BE362" s="243">
        <f>IF(N362="základní",J362,0)</f>
        <v>0</v>
      </c>
      <c r="BF362" s="243">
        <f>IF(N362="snížená",J362,0)</f>
        <v>0</v>
      </c>
      <c r="BG362" s="243">
        <f>IF(N362="zákl. přenesená",J362,0)</f>
        <v>0</v>
      </c>
      <c r="BH362" s="243">
        <f>IF(N362="sníž. přenesená",J362,0)</f>
        <v>0</v>
      </c>
      <c r="BI362" s="243">
        <f>IF(N362="nulová",J362,0)</f>
        <v>0</v>
      </c>
      <c r="BJ362" s="16" t="s">
        <v>140</v>
      </c>
      <c r="BK362" s="243">
        <f>ROUND(I362*H362,2)</f>
        <v>0</v>
      </c>
      <c r="BL362" s="16" t="s">
        <v>207</v>
      </c>
      <c r="BM362" s="242" t="s">
        <v>650</v>
      </c>
    </row>
    <row r="363" s="13" customFormat="1">
      <c r="A363" s="13"/>
      <c r="B363" s="244"/>
      <c r="C363" s="245"/>
      <c r="D363" s="246" t="s">
        <v>142</v>
      </c>
      <c r="E363" s="247" t="s">
        <v>1</v>
      </c>
      <c r="F363" s="248" t="s">
        <v>651</v>
      </c>
      <c r="G363" s="245"/>
      <c r="H363" s="249">
        <v>88.403000000000006</v>
      </c>
      <c r="I363" s="250"/>
      <c r="J363" s="245"/>
      <c r="K363" s="245"/>
      <c r="L363" s="251"/>
      <c r="M363" s="252"/>
      <c r="N363" s="253"/>
      <c r="O363" s="253"/>
      <c r="P363" s="253"/>
      <c r="Q363" s="253"/>
      <c r="R363" s="253"/>
      <c r="S363" s="253"/>
      <c r="T363" s="25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5" t="s">
        <v>142</v>
      </c>
      <c r="AU363" s="255" t="s">
        <v>81</v>
      </c>
      <c r="AV363" s="13" t="s">
        <v>81</v>
      </c>
      <c r="AW363" s="13" t="s">
        <v>30</v>
      </c>
      <c r="AX363" s="13" t="s">
        <v>79</v>
      </c>
      <c r="AY363" s="255" t="s">
        <v>133</v>
      </c>
    </row>
    <row r="364" s="2" customFormat="1" ht="33" customHeight="1">
      <c r="A364" s="37"/>
      <c r="B364" s="38"/>
      <c r="C364" s="231" t="s">
        <v>652</v>
      </c>
      <c r="D364" s="231" t="s">
        <v>135</v>
      </c>
      <c r="E364" s="232" t="s">
        <v>653</v>
      </c>
      <c r="F364" s="233" t="s">
        <v>654</v>
      </c>
      <c r="G364" s="234" t="s">
        <v>138</v>
      </c>
      <c r="H364" s="235">
        <v>86.670000000000002</v>
      </c>
      <c r="I364" s="236"/>
      <c r="J364" s="237">
        <f>ROUND(I364*H364,2)</f>
        <v>0</v>
      </c>
      <c r="K364" s="233" t="s">
        <v>139</v>
      </c>
      <c r="L364" s="43"/>
      <c r="M364" s="238" t="s">
        <v>1</v>
      </c>
      <c r="N364" s="239" t="s">
        <v>40</v>
      </c>
      <c r="O364" s="91"/>
      <c r="P364" s="240">
        <f>O364*H364</f>
        <v>0</v>
      </c>
      <c r="Q364" s="240">
        <v>0</v>
      </c>
      <c r="R364" s="240">
        <f>Q364*H364</f>
        <v>0</v>
      </c>
      <c r="S364" s="240">
        <v>0</v>
      </c>
      <c r="T364" s="241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42" t="s">
        <v>207</v>
      </c>
      <c r="AT364" s="242" t="s">
        <v>135</v>
      </c>
      <c r="AU364" s="242" t="s">
        <v>81</v>
      </c>
      <c r="AY364" s="16" t="s">
        <v>133</v>
      </c>
      <c r="BE364" s="243">
        <f>IF(N364="základní",J364,0)</f>
        <v>0</v>
      </c>
      <c r="BF364" s="243">
        <f>IF(N364="snížená",J364,0)</f>
        <v>0</v>
      </c>
      <c r="BG364" s="243">
        <f>IF(N364="zákl. přenesená",J364,0)</f>
        <v>0</v>
      </c>
      <c r="BH364" s="243">
        <f>IF(N364="sníž. přenesená",J364,0)</f>
        <v>0</v>
      </c>
      <c r="BI364" s="243">
        <f>IF(N364="nulová",J364,0)</f>
        <v>0</v>
      </c>
      <c r="BJ364" s="16" t="s">
        <v>140</v>
      </c>
      <c r="BK364" s="243">
        <f>ROUND(I364*H364,2)</f>
        <v>0</v>
      </c>
      <c r="BL364" s="16" t="s">
        <v>207</v>
      </c>
      <c r="BM364" s="242" t="s">
        <v>655</v>
      </c>
    </row>
    <row r="365" s="13" customFormat="1">
      <c r="A365" s="13"/>
      <c r="B365" s="244"/>
      <c r="C365" s="245"/>
      <c r="D365" s="246" t="s">
        <v>142</v>
      </c>
      <c r="E365" s="247" t="s">
        <v>1</v>
      </c>
      <c r="F365" s="248" t="s">
        <v>646</v>
      </c>
      <c r="G365" s="245"/>
      <c r="H365" s="249">
        <v>86.670000000000002</v>
      </c>
      <c r="I365" s="250"/>
      <c r="J365" s="245"/>
      <c r="K365" s="245"/>
      <c r="L365" s="251"/>
      <c r="M365" s="252"/>
      <c r="N365" s="253"/>
      <c r="O365" s="253"/>
      <c r="P365" s="253"/>
      <c r="Q365" s="253"/>
      <c r="R365" s="253"/>
      <c r="S365" s="253"/>
      <c r="T365" s="25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5" t="s">
        <v>142</v>
      </c>
      <c r="AU365" s="255" t="s">
        <v>81</v>
      </c>
      <c r="AV365" s="13" t="s">
        <v>81</v>
      </c>
      <c r="AW365" s="13" t="s">
        <v>30</v>
      </c>
      <c r="AX365" s="13" t="s">
        <v>79</v>
      </c>
      <c r="AY365" s="255" t="s">
        <v>133</v>
      </c>
    </row>
    <row r="366" s="2" customFormat="1" ht="21.75" customHeight="1">
      <c r="A366" s="37"/>
      <c r="B366" s="38"/>
      <c r="C366" s="256" t="s">
        <v>656</v>
      </c>
      <c r="D366" s="256" t="s">
        <v>243</v>
      </c>
      <c r="E366" s="257" t="s">
        <v>657</v>
      </c>
      <c r="F366" s="258" t="s">
        <v>658</v>
      </c>
      <c r="G366" s="259" t="s">
        <v>138</v>
      </c>
      <c r="H366" s="260">
        <v>88.403000000000006</v>
      </c>
      <c r="I366" s="261"/>
      <c r="J366" s="262">
        <f>ROUND(I366*H366,2)</f>
        <v>0</v>
      </c>
      <c r="K366" s="258" t="s">
        <v>139</v>
      </c>
      <c r="L366" s="263"/>
      <c r="M366" s="264" t="s">
        <v>1</v>
      </c>
      <c r="N366" s="265" t="s">
        <v>40</v>
      </c>
      <c r="O366" s="91"/>
      <c r="P366" s="240">
        <f>O366*H366</f>
        <v>0</v>
      </c>
      <c r="Q366" s="240">
        <v>0.0023</v>
      </c>
      <c r="R366" s="240">
        <f>Q366*H366</f>
        <v>0.20332690000000001</v>
      </c>
      <c r="S366" s="240">
        <v>0</v>
      </c>
      <c r="T366" s="241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42" t="s">
        <v>288</v>
      </c>
      <c r="AT366" s="242" t="s">
        <v>243</v>
      </c>
      <c r="AU366" s="242" t="s">
        <v>81</v>
      </c>
      <c r="AY366" s="16" t="s">
        <v>133</v>
      </c>
      <c r="BE366" s="243">
        <f>IF(N366="základní",J366,0)</f>
        <v>0</v>
      </c>
      <c r="BF366" s="243">
        <f>IF(N366="snížená",J366,0)</f>
        <v>0</v>
      </c>
      <c r="BG366" s="243">
        <f>IF(N366="zákl. přenesená",J366,0)</f>
        <v>0</v>
      </c>
      <c r="BH366" s="243">
        <f>IF(N366="sníž. přenesená",J366,0)</f>
        <v>0</v>
      </c>
      <c r="BI366" s="243">
        <f>IF(N366="nulová",J366,0)</f>
        <v>0</v>
      </c>
      <c r="BJ366" s="16" t="s">
        <v>140</v>
      </c>
      <c r="BK366" s="243">
        <f>ROUND(I366*H366,2)</f>
        <v>0</v>
      </c>
      <c r="BL366" s="16" t="s">
        <v>207</v>
      </c>
      <c r="BM366" s="242" t="s">
        <v>659</v>
      </c>
    </row>
    <row r="367" s="13" customFormat="1">
      <c r="A367" s="13"/>
      <c r="B367" s="244"/>
      <c r="C367" s="245"/>
      <c r="D367" s="246" t="s">
        <v>142</v>
      </c>
      <c r="E367" s="247" t="s">
        <v>1</v>
      </c>
      <c r="F367" s="248" t="s">
        <v>651</v>
      </c>
      <c r="G367" s="245"/>
      <c r="H367" s="249">
        <v>88.403000000000006</v>
      </c>
      <c r="I367" s="250"/>
      <c r="J367" s="245"/>
      <c r="K367" s="245"/>
      <c r="L367" s="251"/>
      <c r="M367" s="252"/>
      <c r="N367" s="253"/>
      <c r="O367" s="253"/>
      <c r="P367" s="253"/>
      <c r="Q367" s="253"/>
      <c r="R367" s="253"/>
      <c r="S367" s="253"/>
      <c r="T367" s="25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5" t="s">
        <v>142</v>
      </c>
      <c r="AU367" s="255" t="s">
        <v>81</v>
      </c>
      <c r="AV367" s="13" t="s">
        <v>81</v>
      </c>
      <c r="AW367" s="13" t="s">
        <v>30</v>
      </c>
      <c r="AX367" s="13" t="s">
        <v>79</v>
      </c>
      <c r="AY367" s="255" t="s">
        <v>133</v>
      </c>
    </row>
    <row r="368" s="2" customFormat="1" ht="44.25" customHeight="1">
      <c r="A368" s="37"/>
      <c r="B368" s="38"/>
      <c r="C368" s="231" t="s">
        <v>660</v>
      </c>
      <c r="D368" s="231" t="s">
        <v>135</v>
      </c>
      <c r="E368" s="232" t="s">
        <v>661</v>
      </c>
      <c r="F368" s="233" t="s">
        <v>662</v>
      </c>
      <c r="G368" s="234" t="s">
        <v>138</v>
      </c>
      <c r="H368" s="235">
        <v>54</v>
      </c>
      <c r="I368" s="236"/>
      <c r="J368" s="237">
        <f>ROUND(I368*H368,2)</f>
        <v>0</v>
      </c>
      <c r="K368" s="233" t="s">
        <v>139</v>
      </c>
      <c r="L368" s="43"/>
      <c r="M368" s="238" t="s">
        <v>1</v>
      </c>
      <c r="N368" s="239" t="s">
        <v>40</v>
      </c>
      <c r="O368" s="91"/>
      <c r="P368" s="240">
        <f>O368*H368</f>
        <v>0</v>
      </c>
      <c r="Q368" s="240">
        <v>1.0000000000000001E-05</v>
      </c>
      <c r="R368" s="240">
        <f>Q368*H368</f>
        <v>0.00054000000000000001</v>
      </c>
      <c r="S368" s="240">
        <v>0</v>
      </c>
      <c r="T368" s="241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42" t="s">
        <v>207</v>
      </c>
      <c r="AT368" s="242" t="s">
        <v>135</v>
      </c>
      <c r="AU368" s="242" t="s">
        <v>81</v>
      </c>
      <c r="AY368" s="16" t="s">
        <v>133</v>
      </c>
      <c r="BE368" s="243">
        <f>IF(N368="základní",J368,0)</f>
        <v>0</v>
      </c>
      <c r="BF368" s="243">
        <f>IF(N368="snížená",J368,0)</f>
        <v>0</v>
      </c>
      <c r="BG368" s="243">
        <f>IF(N368="zákl. přenesená",J368,0)</f>
        <v>0</v>
      </c>
      <c r="BH368" s="243">
        <f>IF(N368="sníž. přenesená",J368,0)</f>
        <v>0</v>
      </c>
      <c r="BI368" s="243">
        <f>IF(N368="nulová",J368,0)</f>
        <v>0</v>
      </c>
      <c r="BJ368" s="16" t="s">
        <v>140</v>
      </c>
      <c r="BK368" s="243">
        <f>ROUND(I368*H368,2)</f>
        <v>0</v>
      </c>
      <c r="BL368" s="16" t="s">
        <v>207</v>
      </c>
      <c r="BM368" s="242" t="s">
        <v>663</v>
      </c>
    </row>
    <row r="369" s="13" customFormat="1">
      <c r="A369" s="13"/>
      <c r="B369" s="244"/>
      <c r="C369" s="245"/>
      <c r="D369" s="246" t="s">
        <v>142</v>
      </c>
      <c r="E369" s="247" t="s">
        <v>1</v>
      </c>
      <c r="F369" s="248" t="s">
        <v>664</v>
      </c>
      <c r="G369" s="245"/>
      <c r="H369" s="249">
        <v>54</v>
      </c>
      <c r="I369" s="250"/>
      <c r="J369" s="245"/>
      <c r="K369" s="245"/>
      <c r="L369" s="251"/>
      <c r="M369" s="252"/>
      <c r="N369" s="253"/>
      <c r="O369" s="253"/>
      <c r="P369" s="253"/>
      <c r="Q369" s="253"/>
      <c r="R369" s="253"/>
      <c r="S369" s="253"/>
      <c r="T369" s="25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5" t="s">
        <v>142</v>
      </c>
      <c r="AU369" s="255" t="s">
        <v>81</v>
      </c>
      <c r="AV369" s="13" t="s">
        <v>81</v>
      </c>
      <c r="AW369" s="13" t="s">
        <v>30</v>
      </c>
      <c r="AX369" s="13" t="s">
        <v>79</v>
      </c>
      <c r="AY369" s="255" t="s">
        <v>133</v>
      </c>
    </row>
    <row r="370" s="2" customFormat="1" ht="21.75" customHeight="1">
      <c r="A370" s="37"/>
      <c r="B370" s="38"/>
      <c r="C370" s="256" t="s">
        <v>665</v>
      </c>
      <c r="D370" s="256" t="s">
        <v>243</v>
      </c>
      <c r="E370" s="257" t="s">
        <v>666</v>
      </c>
      <c r="F370" s="258" t="s">
        <v>667</v>
      </c>
      <c r="G370" s="259" t="s">
        <v>138</v>
      </c>
      <c r="H370" s="260">
        <v>59.399999999999999</v>
      </c>
      <c r="I370" s="261"/>
      <c r="J370" s="262">
        <f>ROUND(I370*H370,2)</f>
        <v>0</v>
      </c>
      <c r="K370" s="258" t="s">
        <v>139</v>
      </c>
      <c r="L370" s="263"/>
      <c r="M370" s="264" t="s">
        <v>1</v>
      </c>
      <c r="N370" s="265" t="s">
        <v>40</v>
      </c>
      <c r="O370" s="91"/>
      <c r="P370" s="240">
        <f>O370*H370</f>
        <v>0</v>
      </c>
      <c r="Q370" s="240">
        <v>8.0000000000000007E-05</v>
      </c>
      <c r="R370" s="240">
        <f>Q370*H370</f>
        <v>0.0047520000000000001</v>
      </c>
      <c r="S370" s="240">
        <v>0</v>
      </c>
      <c r="T370" s="241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42" t="s">
        <v>288</v>
      </c>
      <c r="AT370" s="242" t="s">
        <v>243</v>
      </c>
      <c r="AU370" s="242" t="s">
        <v>81</v>
      </c>
      <c r="AY370" s="16" t="s">
        <v>133</v>
      </c>
      <c r="BE370" s="243">
        <f>IF(N370="základní",J370,0)</f>
        <v>0</v>
      </c>
      <c r="BF370" s="243">
        <f>IF(N370="snížená",J370,0)</f>
        <v>0</v>
      </c>
      <c r="BG370" s="243">
        <f>IF(N370="zákl. přenesená",J370,0)</f>
        <v>0</v>
      </c>
      <c r="BH370" s="243">
        <f>IF(N370="sníž. přenesená",J370,0)</f>
        <v>0</v>
      </c>
      <c r="BI370" s="243">
        <f>IF(N370="nulová",J370,0)</f>
        <v>0</v>
      </c>
      <c r="BJ370" s="16" t="s">
        <v>140</v>
      </c>
      <c r="BK370" s="243">
        <f>ROUND(I370*H370,2)</f>
        <v>0</v>
      </c>
      <c r="BL370" s="16" t="s">
        <v>207</v>
      </c>
      <c r="BM370" s="242" t="s">
        <v>668</v>
      </c>
    </row>
    <row r="371" s="13" customFormat="1">
      <c r="A371" s="13"/>
      <c r="B371" s="244"/>
      <c r="C371" s="245"/>
      <c r="D371" s="246" t="s">
        <v>142</v>
      </c>
      <c r="E371" s="247" t="s">
        <v>1</v>
      </c>
      <c r="F371" s="248" t="s">
        <v>669</v>
      </c>
      <c r="G371" s="245"/>
      <c r="H371" s="249">
        <v>59.399999999999999</v>
      </c>
      <c r="I371" s="250"/>
      <c r="J371" s="245"/>
      <c r="K371" s="245"/>
      <c r="L371" s="251"/>
      <c r="M371" s="252"/>
      <c r="N371" s="253"/>
      <c r="O371" s="253"/>
      <c r="P371" s="253"/>
      <c r="Q371" s="253"/>
      <c r="R371" s="253"/>
      <c r="S371" s="253"/>
      <c r="T371" s="25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5" t="s">
        <v>142</v>
      </c>
      <c r="AU371" s="255" t="s">
        <v>81</v>
      </c>
      <c r="AV371" s="13" t="s">
        <v>81</v>
      </c>
      <c r="AW371" s="13" t="s">
        <v>30</v>
      </c>
      <c r="AX371" s="13" t="s">
        <v>79</v>
      </c>
      <c r="AY371" s="255" t="s">
        <v>133</v>
      </c>
    </row>
    <row r="372" s="2" customFormat="1" ht="33" customHeight="1">
      <c r="A372" s="37"/>
      <c r="B372" s="38"/>
      <c r="C372" s="231" t="s">
        <v>670</v>
      </c>
      <c r="D372" s="231" t="s">
        <v>135</v>
      </c>
      <c r="E372" s="232" t="s">
        <v>671</v>
      </c>
      <c r="F372" s="233" t="s">
        <v>672</v>
      </c>
      <c r="G372" s="234" t="s">
        <v>213</v>
      </c>
      <c r="H372" s="235">
        <v>1.028</v>
      </c>
      <c r="I372" s="236"/>
      <c r="J372" s="237">
        <f>ROUND(I372*H372,2)</f>
        <v>0</v>
      </c>
      <c r="K372" s="233" t="s">
        <v>139</v>
      </c>
      <c r="L372" s="43"/>
      <c r="M372" s="238" t="s">
        <v>1</v>
      </c>
      <c r="N372" s="239" t="s">
        <v>40</v>
      </c>
      <c r="O372" s="91"/>
      <c r="P372" s="240">
        <f>O372*H372</f>
        <v>0</v>
      </c>
      <c r="Q372" s="240">
        <v>0</v>
      </c>
      <c r="R372" s="240">
        <f>Q372*H372</f>
        <v>0</v>
      </c>
      <c r="S372" s="240">
        <v>0</v>
      </c>
      <c r="T372" s="241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42" t="s">
        <v>207</v>
      </c>
      <c r="AT372" s="242" t="s">
        <v>135</v>
      </c>
      <c r="AU372" s="242" t="s">
        <v>81</v>
      </c>
      <c r="AY372" s="16" t="s">
        <v>133</v>
      </c>
      <c r="BE372" s="243">
        <f>IF(N372="základní",J372,0)</f>
        <v>0</v>
      </c>
      <c r="BF372" s="243">
        <f>IF(N372="snížená",J372,0)</f>
        <v>0</v>
      </c>
      <c r="BG372" s="243">
        <f>IF(N372="zákl. přenesená",J372,0)</f>
        <v>0</v>
      </c>
      <c r="BH372" s="243">
        <f>IF(N372="sníž. přenesená",J372,0)</f>
        <v>0</v>
      </c>
      <c r="BI372" s="243">
        <f>IF(N372="nulová",J372,0)</f>
        <v>0</v>
      </c>
      <c r="BJ372" s="16" t="s">
        <v>140</v>
      </c>
      <c r="BK372" s="243">
        <f>ROUND(I372*H372,2)</f>
        <v>0</v>
      </c>
      <c r="BL372" s="16" t="s">
        <v>207</v>
      </c>
      <c r="BM372" s="242" t="s">
        <v>673</v>
      </c>
    </row>
    <row r="373" s="12" customFormat="1" ht="22.8" customHeight="1">
      <c r="A373" s="12"/>
      <c r="B373" s="215"/>
      <c r="C373" s="216"/>
      <c r="D373" s="217" t="s">
        <v>72</v>
      </c>
      <c r="E373" s="229" t="s">
        <v>674</v>
      </c>
      <c r="F373" s="229" t="s">
        <v>675</v>
      </c>
      <c r="G373" s="216"/>
      <c r="H373" s="216"/>
      <c r="I373" s="219"/>
      <c r="J373" s="230">
        <f>BK373</f>
        <v>0</v>
      </c>
      <c r="K373" s="216"/>
      <c r="L373" s="221"/>
      <c r="M373" s="222"/>
      <c r="N373" s="223"/>
      <c r="O373" s="223"/>
      <c r="P373" s="224">
        <f>SUM(P374:P424)</f>
        <v>0</v>
      </c>
      <c r="Q373" s="223"/>
      <c r="R373" s="224">
        <f>SUM(R374:R424)</f>
        <v>6.0624728900000004</v>
      </c>
      <c r="S373" s="223"/>
      <c r="T373" s="225">
        <f>SUM(T374:T424)</f>
        <v>16.8781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26" t="s">
        <v>81</v>
      </c>
      <c r="AT373" s="227" t="s">
        <v>72</v>
      </c>
      <c r="AU373" s="227" t="s">
        <v>79</v>
      </c>
      <c r="AY373" s="226" t="s">
        <v>133</v>
      </c>
      <c r="BK373" s="228">
        <f>SUM(BK374:BK424)</f>
        <v>0</v>
      </c>
    </row>
    <row r="374" s="2" customFormat="1" ht="21.75" customHeight="1">
      <c r="A374" s="37"/>
      <c r="B374" s="38"/>
      <c r="C374" s="231" t="s">
        <v>676</v>
      </c>
      <c r="D374" s="231" t="s">
        <v>135</v>
      </c>
      <c r="E374" s="232" t="s">
        <v>677</v>
      </c>
      <c r="F374" s="233" t="s">
        <v>678</v>
      </c>
      <c r="G374" s="234" t="s">
        <v>146</v>
      </c>
      <c r="H374" s="235">
        <v>3</v>
      </c>
      <c r="I374" s="236"/>
      <c r="J374" s="237">
        <f>ROUND(I374*H374,2)</f>
        <v>0</v>
      </c>
      <c r="K374" s="233" t="s">
        <v>139</v>
      </c>
      <c r="L374" s="43"/>
      <c r="M374" s="238" t="s">
        <v>1</v>
      </c>
      <c r="N374" s="239" t="s">
        <v>40</v>
      </c>
      <c r="O374" s="91"/>
      <c r="P374" s="240">
        <f>O374*H374</f>
        <v>0</v>
      </c>
      <c r="Q374" s="240">
        <v>0</v>
      </c>
      <c r="R374" s="240">
        <f>Q374*H374</f>
        <v>0</v>
      </c>
      <c r="S374" s="240">
        <v>0</v>
      </c>
      <c r="T374" s="241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42" t="s">
        <v>207</v>
      </c>
      <c r="AT374" s="242" t="s">
        <v>135</v>
      </c>
      <c r="AU374" s="242" t="s">
        <v>81</v>
      </c>
      <c r="AY374" s="16" t="s">
        <v>133</v>
      </c>
      <c r="BE374" s="243">
        <f>IF(N374="základní",J374,0)</f>
        <v>0</v>
      </c>
      <c r="BF374" s="243">
        <f>IF(N374="snížená",J374,0)</f>
        <v>0</v>
      </c>
      <c r="BG374" s="243">
        <f>IF(N374="zákl. přenesená",J374,0)</f>
        <v>0</v>
      </c>
      <c r="BH374" s="243">
        <f>IF(N374="sníž. přenesená",J374,0)</f>
        <v>0</v>
      </c>
      <c r="BI374" s="243">
        <f>IF(N374="nulová",J374,0)</f>
        <v>0</v>
      </c>
      <c r="BJ374" s="16" t="s">
        <v>140</v>
      </c>
      <c r="BK374" s="243">
        <f>ROUND(I374*H374,2)</f>
        <v>0</v>
      </c>
      <c r="BL374" s="16" t="s">
        <v>207</v>
      </c>
      <c r="BM374" s="242" t="s">
        <v>679</v>
      </c>
    </row>
    <row r="375" s="13" customFormat="1">
      <c r="A375" s="13"/>
      <c r="B375" s="244"/>
      <c r="C375" s="245"/>
      <c r="D375" s="246" t="s">
        <v>142</v>
      </c>
      <c r="E375" s="247" t="s">
        <v>1</v>
      </c>
      <c r="F375" s="248" t="s">
        <v>282</v>
      </c>
      <c r="G375" s="245"/>
      <c r="H375" s="249">
        <v>3</v>
      </c>
      <c r="I375" s="250"/>
      <c r="J375" s="245"/>
      <c r="K375" s="245"/>
      <c r="L375" s="251"/>
      <c r="M375" s="252"/>
      <c r="N375" s="253"/>
      <c r="O375" s="253"/>
      <c r="P375" s="253"/>
      <c r="Q375" s="253"/>
      <c r="R375" s="253"/>
      <c r="S375" s="253"/>
      <c r="T375" s="25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5" t="s">
        <v>142</v>
      </c>
      <c r="AU375" s="255" t="s">
        <v>81</v>
      </c>
      <c r="AV375" s="13" t="s">
        <v>81</v>
      </c>
      <c r="AW375" s="13" t="s">
        <v>30</v>
      </c>
      <c r="AX375" s="13" t="s">
        <v>79</v>
      </c>
      <c r="AY375" s="255" t="s">
        <v>133</v>
      </c>
    </row>
    <row r="376" s="2" customFormat="1" ht="33" customHeight="1">
      <c r="A376" s="37"/>
      <c r="B376" s="38"/>
      <c r="C376" s="231" t="s">
        <v>680</v>
      </c>
      <c r="D376" s="231" t="s">
        <v>135</v>
      </c>
      <c r="E376" s="232" t="s">
        <v>681</v>
      </c>
      <c r="F376" s="233" t="s">
        <v>682</v>
      </c>
      <c r="G376" s="234" t="s">
        <v>280</v>
      </c>
      <c r="H376" s="235">
        <v>8</v>
      </c>
      <c r="I376" s="236"/>
      <c r="J376" s="237">
        <f>ROUND(I376*H376,2)</f>
        <v>0</v>
      </c>
      <c r="K376" s="233" t="s">
        <v>139</v>
      </c>
      <c r="L376" s="43"/>
      <c r="M376" s="238" t="s">
        <v>1</v>
      </c>
      <c r="N376" s="239" t="s">
        <v>40</v>
      </c>
      <c r="O376" s="91"/>
      <c r="P376" s="240">
        <f>O376*H376</f>
        <v>0</v>
      </c>
      <c r="Q376" s="240">
        <v>0</v>
      </c>
      <c r="R376" s="240">
        <f>Q376*H376</f>
        <v>0</v>
      </c>
      <c r="S376" s="240">
        <v>0</v>
      </c>
      <c r="T376" s="241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42" t="s">
        <v>207</v>
      </c>
      <c r="AT376" s="242" t="s">
        <v>135</v>
      </c>
      <c r="AU376" s="242" t="s">
        <v>81</v>
      </c>
      <c r="AY376" s="16" t="s">
        <v>133</v>
      </c>
      <c r="BE376" s="243">
        <f>IF(N376="základní",J376,0)</f>
        <v>0</v>
      </c>
      <c r="BF376" s="243">
        <f>IF(N376="snížená",J376,0)</f>
        <v>0</v>
      </c>
      <c r="BG376" s="243">
        <f>IF(N376="zákl. přenesená",J376,0)</f>
        <v>0</v>
      </c>
      <c r="BH376" s="243">
        <f>IF(N376="sníž. přenesená",J376,0)</f>
        <v>0</v>
      </c>
      <c r="BI376" s="243">
        <f>IF(N376="nulová",J376,0)</f>
        <v>0</v>
      </c>
      <c r="BJ376" s="16" t="s">
        <v>140</v>
      </c>
      <c r="BK376" s="243">
        <f>ROUND(I376*H376,2)</f>
        <v>0</v>
      </c>
      <c r="BL376" s="16" t="s">
        <v>207</v>
      </c>
      <c r="BM376" s="242" t="s">
        <v>683</v>
      </c>
    </row>
    <row r="377" s="13" customFormat="1">
      <c r="A377" s="13"/>
      <c r="B377" s="244"/>
      <c r="C377" s="245"/>
      <c r="D377" s="246" t="s">
        <v>142</v>
      </c>
      <c r="E377" s="247" t="s">
        <v>1</v>
      </c>
      <c r="F377" s="248" t="s">
        <v>684</v>
      </c>
      <c r="G377" s="245"/>
      <c r="H377" s="249">
        <v>8</v>
      </c>
      <c r="I377" s="250"/>
      <c r="J377" s="245"/>
      <c r="K377" s="245"/>
      <c r="L377" s="251"/>
      <c r="M377" s="252"/>
      <c r="N377" s="253"/>
      <c r="O377" s="253"/>
      <c r="P377" s="253"/>
      <c r="Q377" s="253"/>
      <c r="R377" s="253"/>
      <c r="S377" s="253"/>
      <c r="T377" s="25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5" t="s">
        <v>142</v>
      </c>
      <c r="AU377" s="255" t="s">
        <v>81</v>
      </c>
      <c r="AV377" s="13" t="s">
        <v>81</v>
      </c>
      <c r="AW377" s="13" t="s">
        <v>30</v>
      </c>
      <c r="AX377" s="13" t="s">
        <v>79</v>
      </c>
      <c r="AY377" s="255" t="s">
        <v>133</v>
      </c>
    </row>
    <row r="378" s="2" customFormat="1" ht="33" customHeight="1">
      <c r="A378" s="37"/>
      <c r="B378" s="38"/>
      <c r="C378" s="231" t="s">
        <v>685</v>
      </c>
      <c r="D378" s="231" t="s">
        <v>135</v>
      </c>
      <c r="E378" s="232" t="s">
        <v>686</v>
      </c>
      <c r="F378" s="233" t="s">
        <v>687</v>
      </c>
      <c r="G378" s="234" t="s">
        <v>280</v>
      </c>
      <c r="H378" s="235">
        <v>6</v>
      </c>
      <c r="I378" s="236"/>
      <c r="J378" s="237">
        <f>ROUND(I378*H378,2)</f>
        <v>0</v>
      </c>
      <c r="K378" s="233" t="s">
        <v>139</v>
      </c>
      <c r="L378" s="43"/>
      <c r="M378" s="238" t="s">
        <v>1</v>
      </c>
      <c r="N378" s="239" t="s">
        <v>40</v>
      </c>
      <c r="O378" s="91"/>
      <c r="P378" s="240">
        <f>O378*H378</f>
        <v>0</v>
      </c>
      <c r="Q378" s="240">
        <v>0</v>
      </c>
      <c r="R378" s="240">
        <f>Q378*H378</f>
        <v>0</v>
      </c>
      <c r="S378" s="240">
        <v>0</v>
      </c>
      <c r="T378" s="241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42" t="s">
        <v>207</v>
      </c>
      <c r="AT378" s="242" t="s">
        <v>135</v>
      </c>
      <c r="AU378" s="242" t="s">
        <v>81</v>
      </c>
      <c r="AY378" s="16" t="s">
        <v>133</v>
      </c>
      <c r="BE378" s="243">
        <f>IF(N378="základní",J378,0)</f>
        <v>0</v>
      </c>
      <c r="BF378" s="243">
        <f>IF(N378="snížená",J378,0)</f>
        <v>0</v>
      </c>
      <c r="BG378" s="243">
        <f>IF(N378="zákl. přenesená",J378,0)</f>
        <v>0</v>
      </c>
      <c r="BH378" s="243">
        <f>IF(N378="sníž. přenesená",J378,0)</f>
        <v>0</v>
      </c>
      <c r="BI378" s="243">
        <f>IF(N378="nulová",J378,0)</f>
        <v>0</v>
      </c>
      <c r="BJ378" s="16" t="s">
        <v>140</v>
      </c>
      <c r="BK378" s="243">
        <f>ROUND(I378*H378,2)</f>
        <v>0</v>
      </c>
      <c r="BL378" s="16" t="s">
        <v>207</v>
      </c>
      <c r="BM378" s="242" t="s">
        <v>688</v>
      </c>
    </row>
    <row r="379" s="13" customFormat="1">
      <c r="A379" s="13"/>
      <c r="B379" s="244"/>
      <c r="C379" s="245"/>
      <c r="D379" s="246" t="s">
        <v>142</v>
      </c>
      <c r="E379" s="247" t="s">
        <v>1</v>
      </c>
      <c r="F379" s="248" t="s">
        <v>162</v>
      </c>
      <c r="G379" s="245"/>
      <c r="H379" s="249">
        <v>6</v>
      </c>
      <c r="I379" s="250"/>
      <c r="J379" s="245"/>
      <c r="K379" s="245"/>
      <c r="L379" s="251"/>
      <c r="M379" s="252"/>
      <c r="N379" s="253"/>
      <c r="O379" s="253"/>
      <c r="P379" s="253"/>
      <c r="Q379" s="253"/>
      <c r="R379" s="253"/>
      <c r="S379" s="253"/>
      <c r="T379" s="25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5" t="s">
        <v>142</v>
      </c>
      <c r="AU379" s="255" t="s">
        <v>81</v>
      </c>
      <c r="AV379" s="13" t="s">
        <v>81</v>
      </c>
      <c r="AW379" s="13" t="s">
        <v>30</v>
      </c>
      <c r="AX379" s="13" t="s">
        <v>79</v>
      </c>
      <c r="AY379" s="255" t="s">
        <v>133</v>
      </c>
    </row>
    <row r="380" s="2" customFormat="1" ht="33" customHeight="1">
      <c r="A380" s="37"/>
      <c r="B380" s="38"/>
      <c r="C380" s="231" t="s">
        <v>689</v>
      </c>
      <c r="D380" s="231" t="s">
        <v>135</v>
      </c>
      <c r="E380" s="232" t="s">
        <v>690</v>
      </c>
      <c r="F380" s="233" t="s">
        <v>691</v>
      </c>
      <c r="G380" s="234" t="s">
        <v>280</v>
      </c>
      <c r="H380" s="235">
        <v>56</v>
      </c>
      <c r="I380" s="236"/>
      <c r="J380" s="237">
        <f>ROUND(I380*H380,2)</f>
        <v>0</v>
      </c>
      <c r="K380" s="233" t="s">
        <v>139</v>
      </c>
      <c r="L380" s="43"/>
      <c r="M380" s="238" t="s">
        <v>1</v>
      </c>
      <c r="N380" s="239" t="s">
        <v>40</v>
      </c>
      <c r="O380" s="91"/>
      <c r="P380" s="240">
        <f>O380*H380</f>
        <v>0</v>
      </c>
      <c r="Q380" s="240">
        <v>0</v>
      </c>
      <c r="R380" s="240">
        <f>Q380*H380</f>
        <v>0</v>
      </c>
      <c r="S380" s="240">
        <v>0</v>
      </c>
      <c r="T380" s="241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42" t="s">
        <v>207</v>
      </c>
      <c r="AT380" s="242" t="s">
        <v>135</v>
      </c>
      <c r="AU380" s="242" t="s">
        <v>81</v>
      </c>
      <c r="AY380" s="16" t="s">
        <v>133</v>
      </c>
      <c r="BE380" s="243">
        <f>IF(N380="základní",J380,0)</f>
        <v>0</v>
      </c>
      <c r="BF380" s="243">
        <f>IF(N380="snížená",J380,0)</f>
        <v>0</v>
      </c>
      <c r="BG380" s="243">
        <f>IF(N380="zákl. přenesená",J380,0)</f>
        <v>0</v>
      </c>
      <c r="BH380" s="243">
        <f>IF(N380="sníž. přenesená",J380,0)</f>
        <v>0</v>
      </c>
      <c r="BI380" s="243">
        <f>IF(N380="nulová",J380,0)</f>
        <v>0</v>
      </c>
      <c r="BJ380" s="16" t="s">
        <v>140</v>
      </c>
      <c r="BK380" s="243">
        <f>ROUND(I380*H380,2)</f>
        <v>0</v>
      </c>
      <c r="BL380" s="16" t="s">
        <v>207</v>
      </c>
      <c r="BM380" s="242" t="s">
        <v>692</v>
      </c>
    </row>
    <row r="381" s="13" customFormat="1">
      <c r="A381" s="13"/>
      <c r="B381" s="244"/>
      <c r="C381" s="245"/>
      <c r="D381" s="246" t="s">
        <v>142</v>
      </c>
      <c r="E381" s="247" t="s">
        <v>1</v>
      </c>
      <c r="F381" s="248" t="s">
        <v>396</v>
      </c>
      <c r="G381" s="245"/>
      <c r="H381" s="249">
        <v>56</v>
      </c>
      <c r="I381" s="250"/>
      <c r="J381" s="245"/>
      <c r="K381" s="245"/>
      <c r="L381" s="251"/>
      <c r="M381" s="252"/>
      <c r="N381" s="253"/>
      <c r="O381" s="253"/>
      <c r="P381" s="253"/>
      <c r="Q381" s="253"/>
      <c r="R381" s="253"/>
      <c r="S381" s="253"/>
      <c r="T381" s="25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5" t="s">
        <v>142</v>
      </c>
      <c r="AU381" s="255" t="s">
        <v>81</v>
      </c>
      <c r="AV381" s="13" t="s">
        <v>81</v>
      </c>
      <c r="AW381" s="13" t="s">
        <v>30</v>
      </c>
      <c r="AX381" s="13" t="s">
        <v>79</v>
      </c>
      <c r="AY381" s="255" t="s">
        <v>133</v>
      </c>
    </row>
    <row r="382" s="2" customFormat="1" ht="33" customHeight="1">
      <c r="A382" s="37"/>
      <c r="B382" s="38"/>
      <c r="C382" s="231" t="s">
        <v>693</v>
      </c>
      <c r="D382" s="231" t="s">
        <v>135</v>
      </c>
      <c r="E382" s="232" t="s">
        <v>694</v>
      </c>
      <c r="F382" s="233" t="s">
        <v>695</v>
      </c>
      <c r="G382" s="234" t="s">
        <v>146</v>
      </c>
      <c r="H382" s="235">
        <v>10.391</v>
      </c>
      <c r="I382" s="236"/>
      <c r="J382" s="237">
        <f>ROUND(I382*H382,2)</f>
        <v>0</v>
      </c>
      <c r="K382" s="233" t="s">
        <v>139</v>
      </c>
      <c r="L382" s="43"/>
      <c r="M382" s="238" t="s">
        <v>1</v>
      </c>
      <c r="N382" s="239" t="s">
        <v>40</v>
      </c>
      <c r="O382" s="91"/>
      <c r="P382" s="240">
        <f>O382*H382</f>
        <v>0</v>
      </c>
      <c r="Q382" s="240">
        <v>0.00122</v>
      </c>
      <c r="R382" s="240">
        <f>Q382*H382</f>
        <v>0.012677019999999999</v>
      </c>
      <c r="S382" s="240">
        <v>0</v>
      </c>
      <c r="T382" s="241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42" t="s">
        <v>207</v>
      </c>
      <c r="AT382" s="242" t="s">
        <v>135</v>
      </c>
      <c r="AU382" s="242" t="s">
        <v>81</v>
      </c>
      <c r="AY382" s="16" t="s">
        <v>133</v>
      </c>
      <c r="BE382" s="243">
        <f>IF(N382="základní",J382,0)</f>
        <v>0</v>
      </c>
      <c r="BF382" s="243">
        <f>IF(N382="snížená",J382,0)</f>
        <v>0</v>
      </c>
      <c r="BG382" s="243">
        <f>IF(N382="zákl. přenesená",J382,0)</f>
        <v>0</v>
      </c>
      <c r="BH382" s="243">
        <f>IF(N382="sníž. přenesená",J382,0)</f>
        <v>0</v>
      </c>
      <c r="BI382" s="243">
        <f>IF(N382="nulová",J382,0)</f>
        <v>0</v>
      </c>
      <c r="BJ382" s="16" t="s">
        <v>140</v>
      </c>
      <c r="BK382" s="243">
        <f>ROUND(I382*H382,2)</f>
        <v>0</v>
      </c>
      <c r="BL382" s="16" t="s">
        <v>207</v>
      </c>
      <c r="BM382" s="242" t="s">
        <v>696</v>
      </c>
    </row>
    <row r="383" s="13" customFormat="1">
      <c r="A383" s="13"/>
      <c r="B383" s="244"/>
      <c r="C383" s="245"/>
      <c r="D383" s="246" t="s">
        <v>142</v>
      </c>
      <c r="E383" s="247" t="s">
        <v>1</v>
      </c>
      <c r="F383" s="248" t="s">
        <v>697</v>
      </c>
      <c r="G383" s="245"/>
      <c r="H383" s="249">
        <v>10.391</v>
      </c>
      <c r="I383" s="250"/>
      <c r="J383" s="245"/>
      <c r="K383" s="245"/>
      <c r="L383" s="251"/>
      <c r="M383" s="252"/>
      <c r="N383" s="253"/>
      <c r="O383" s="253"/>
      <c r="P383" s="253"/>
      <c r="Q383" s="253"/>
      <c r="R383" s="253"/>
      <c r="S383" s="253"/>
      <c r="T383" s="25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5" t="s">
        <v>142</v>
      </c>
      <c r="AU383" s="255" t="s">
        <v>81</v>
      </c>
      <c r="AV383" s="13" t="s">
        <v>81</v>
      </c>
      <c r="AW383" s="13" t="s">
        <v>30</v>
      </c>
      <c r="AX383" s="13" t="s">
        <v>79</v>
      </c>
      <c r="AY383" s="255" t="s">
        <v>133</v>
      </c>
    </row>
    <row r="384" s="2" customFormat="1" ht="33" customHeight="1">
      <c r="A384" s="37"/>
      <c r="B384" s="38"/>
      <c r="C384" s="231" t="s">
        <v>698</v>
      </c>
      <c r="D384" s="231" t="s">
        <v>135</v>
      </c>
      <c r="E384" s="232" t="s">
        <v>699</v>
      </c>
      <c r="F384" s="233" t="s">
        <v>700</v>
      </c>
      <c r="G384" s="234" t="s">
        <v>195</v>
      </c>
      <c r="H384" s="235">
        <v>367.05000000000001</v>
      </c>
      <c r="I384" s="236"/>
      <c r="J384" s="237">
        <f>ROUND(I384*H384,2)</f>
        <v>0</v>
      </c>
      <c r="K384" s="233" t="s">
        <v>139</v>
      </c>
      <c r="L384" s="43"/>
      <c r="M384" s="238" t="s">
        <v>1</v>
      </c>
      <c r="N384" s="239" t="s">
        <v>40</v>
      </c>
      <c r="O384" s="91"/>
      <c r="P384" s="240">
        <f>O384*H384</f>
        <v>0</v>
      </c>
      <c r="Q384" s="240">
        <v>0</v>
      </c>
      <c r="R384" s="240">
        <f>Q384*H384</f>
        <v>0</v>
      </c>
      <c r="S384" s="240">
        <v>0.014</v>
      </c>
      <c r="T384" s="241">
        <f>S384*H384</f>
        <v>5.1387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42" t="s">
        <v>207</v>
      </c>
      <c r="AT384" s="242" t="s">
        <v>135</v>
      </c>
      <c r="AU384" s="242" t="s">
        <v>81</v>
      </c>
      <c r="AY384" s="16" t="s">
        <v>133</v>
      </c>
      <c r="BE384" s="243">
        <f>IF(N384="základní",J384,0)</f>
        <v>0</v>
      </c>
      <c r="BF384" s="243">
        <f>IF(N384="snížená",J384,0)</f>
        <v>0</v>
      </c>
      <c r="BG384" s="243">
        <f>IF(N384="zákl. přenesená",J384,0)</f>
        <v>0</v>
      </c>
      <c r="BH384" s="243">
        <f>IF(N384="sníž. přenesená",J384,0)</f>
        <v>0</v>
      </c>
      <c r="BI384" s="243">
        <f>IF(N384="nulová",J384,0)</f>
        <v>0</v>
      </c>
      <c r="BJ384" s="16" t="s">
        <v>140</v>
      </c>
      <c r="BK384" s="243">
        <f>ROUND(I384*H384,2)</f>
        <v>0</v>
      </c>
      <c r="BL384" s="16" t="s">
        <v>207</v>
      </c>
      <c r="BM384" s="242" t="s">
        <v>701</v>
      </c>
    </row>
    <row r="385" s="13" customFormat="1">
      <c r="A385" s="13"/>
      <c r="B385" s="244"/>
      <c r="C385" s="245"/>
      <c r="D385" s="246" t="s">
        <v>142</v>
      </c>
      <c r="E385" s="247" t="s">
        <v>1</v>
      </c>
      <c r="F385" s="248" t="s">
        <v>702</v>
      </c>
      <c r="G385" s="245"/>
      <c r="H385" s="249">
        <v>367.05000000000001</v>
      </c>
      <c r="I385" s="250"/>
      <c r="J385" s="245"/>
      <c r="K385" s="245"/>
      <c r="L385" s="251"/>
      <c r="M385" s="252"/>
      <c r="N385" s="253"/>
      <c r="O385" s="253"/>
      <c r="P385" s="253"/>
      <c r="Q385" s="253"/>
      <c r="R385" s="253"/>
      <c r="S385" s="253"/>
      <c r="T385" s="25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5" t="s">
        <v>142</v>
      </c>
      <c r="AU385" s="255" t="s">
        <v>81</v>
      </c>
      <c r="AV385" s="13" t="s">
        <v>81</v>
      </c>
      <c r="AW385" s="13" t="s">
        <v>30</v>
      </c>
      <c r="AX385" s="13" t="s">
        <v>79</v>
      </c>
      <c r="AY385" s="255" t="s">
        <v>133</v>
      </c>
    </row>
    <row r="386" s="2" customFormat="1" ht="33" customHeight="1">
      <c r="A386" s="37"/>
      <c r="B386" s="38"/>
      <c r="C386" s="231" t="s">
        <v>703</v>
      </c>
      <c r="D386" s="231" t="s">
        <v>135</v>
      </c>
      <c r="E386" s="232" t="s">
        <v>704</v>
      </c>
      <c r="F386" s="233" t="s">
        <v>705</v>
      </c>
      <c r="G386" s="234" t="s">
        <v>195</v>
      </c>
      <c r="H386" s="235">
        <v>71.5</v>
      </c>
      <c r="I386" s="236"/>
      <c r="J386" s="237">
        <f>ROUND(I386*H386,2)</f>
        <v>0</v>
      </c>
      <c r="K386" s="233" t="s">
        <v>139</v>
      </c>
      <c r="L386" s="43"/>
      <c r="M386" s="238" t="s">
        <v>1</v>
      </c>
      <c r="N386" s="239" t="s">
        <v>40</v>
      </c>
      <c r="O386" s="91"/>
      <c r="P386" s="240">
        <f>O386*H386</f>
        <v>0</v>
      </c>
      <c r="Q386" s="240">
        <v>0</v>
      </c>
      <c r="R386" s="240">
        <f>Q386*H386</f>
        <v>0</v>
      </c>
      <c r="S386" s="240">
        <v>0.024</v>
      </c>
      <c r="T386" s="241">
        <f>S386*H386</f>
        <v>1.716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42" t="s">
        <v>207</v>
      </c>
      <c r="AT386" s="242" t="s">
        <v>135</v>
      </c>
      <c r="AU386" s="242" t="s">
        <v>81</v>
      </c>
      <c r="AY386" s="16" t="s">
        <v>133</v>
      </c>
      <c r="BE386" s="243">
        <f>IF(N386="základní",J386,0)</f>
        <v>0</v>
      </c>
      <c r="BF386" s="243">
        <f>IF(N386="snížená",J386,0)</f>
        <v>0</v>
      </c>
      <c r="BG386" s="243">
        <f>IF(N386="zákl. přenesená",J386,0)</f>
        <v>0</v>
      </c>
      <c r="BH386" s="243">
        <f>IF(N386="sníž. přenesená",J386,0)</f>
        <v>0</v>
      </c>
      <c r="BI386" s="243">
        <f>IF(N386="nulová",J386,0)</f>
        <v>0</v>
      </c>
      <c r="BJ386" s="16" t="s">
        <v>140</v>
      </c>
      <c r="BK386" s="243">
        <f>ROUND(I386*H386,2)</f>
        <v>0</v>
      </c>
      <c r="BL386" s="16" t="s">
        <v>207</v>
      </c>
      <c r="BM386" s="242" t="s">
        <v>706</v>
      </c>
    </row>
    <row r="387" s="13" customFormat="1">
      <c r="A387" s="13"/>
      <c r="B387" s="244"/>
      <c r="C387" s="245"/>
      <c r="D387" s="246" t="s">
        <v>142</v>
      </c>
      <c r="E387" s="247" t="s">
        <v>1</v>
      </c>
      <c r="F387" s="248" t="s">
        <v>707</v>
      </c>
      <c r="G387" s="245"/>
      <c r="H387" s="249">
        <v>71.5</v>
      </c>
      <c r="I387" s="250"/>
      <c r="J387" s="245"/>
      <c r="K387" s="245"/>
      <c r="L387" s="251"/>
      <c r="M387" s="252"/>
      <c r="N387" s="253"/>
      <c r="O387" s="253"/>
      <c r="P387" s="253"/>
      <c r="Q387" s="253"/>
      <c r="R387" s="253"/>
      <c r="S387" s="253"/>
      <c r="T387" s="25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5" t="s">
        <v>142</v>
      </c>
      <c r="AU387" s="255" t="s">
        <v>81</v>
      </c>
      <c r="AV387" s="13" t="s">
        <v>81</v>
      </c>
      <c r="AW387" s="13" t="s">
        <v>30</v>
      </c>
      <c r="AX387" s="13" t="s">
        <v>79</v>
      </c>
      <c r="AY387" s="255" t="s">
        <v>133</v>
      </c>
    </row>
    <row r="388" s="2" customFormat="1" ht="44.25" customHeight="1">
      <c r="A388" s="37"/>
      <c r="B388" s="38"/>
      <c r="C388" s="231" t="s">
        <v>708</v>
      </c>
      <c r="D388" s="231" t="s">
        <v>135</v>
      </c>
      <c r="E388" s="232" t="s">
        <v>709</v>
      </c>
      <c r="F388" s="233" t="s">
        <v>710</v>
      </c>
      <c r="G388" s="234" t="s">
        <v>195</v>
      </c>
      <c r="H388" s="235">
        <v>38.950000000000003</v>
      </c>
      <c r="I388" s="236"/>
      <c r="J388" s="237">
        <f>ROUND(I388*H388,2)</f>
        <v>0</v>
      </c>
      <c r="K388" s="233" t="s">
        <v>139</v>
      </c>
      <c r="L388" s="43"/>
      <c r="M388" s="238" t="s">
        <v>1</v>
      </c>
      <c r="N388" s="239" t="s">
        <v>40</v>
      </c>
      <c r="O388" s="91"/>
      <c r="P388" s="240">
        <f>O388*H388</f>
        <v>0</v>
      </c>
      <c r="Q388" s="240">
        <v>0</v>
      </c>
      <c r="R388" s="240">
        <f>Q388*H388</f>
        <v>0</v>
      </c>
      <c r="S388" s="240">
        <v>0</v>
      </c>
      <c r="T388" s="241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42" t="s">
        <v>207</v>
      </c>
      <c r="AT388" s="242" t="s">
        <v>135</v>
      </c>
      <c r="AU388" s="242" t="s">
        <v>81</v>
      </c>
      <c r="AY388" s="16" t="s">
        <v>133</v>
      </c>
      <c r="BE388" s="243">
        <f>IF(N388="základní",J388,0)</f>
        <v>0</v>
      </c>
      <c r="BF388" s="243">
        <f>IF(N388="snížená",J388,0)</f>
        <v>0</v>
      </c>
      <c r="BG388" s="243">
        <f>IF(N388="zákl. přenesená",J388,0)</f>
        <v>0</v>
      </c>
      <c r="BH388" s="243">
        <f>IF(N388="sníž. přenesená",J388,0)</f>
        <v>0</v>
      </c>
      <c r="BI388" s="243">
        <f>IF(N388="nulová",J388,0)</f>
        <v>0</v>
      </c>
      <c r="BJ388" s="16" t="s">
        <v>140</v>
      </c>
      <c r="BK388" s="243">
        <f>ROUND(I388*H388,2)</f>
        <v>0</v>
      </c>
      <c r="BL388" s="16" t="s">
        <v>207</v>
      </c>
      <c r="BM388" s="242" t="s">
        <v>711</v>
      </c>
    </row>
    <row r="389" s="13" customFormat="1">
      <c r="A389" s="13"/>
      <c r="B389" s="244"/>
      <c r="C389" s="245"/>
      <c r="D389" s="246" t="s">
        <v>142</v>
      </c>
      <c r="E389" s="247" t="s">
        <v>1</v>
      </c>
      <c r="F389" s="248" t="s">
        <v>712</v>
      </c>
      <c r="G389" s="245"/>
      <c r="H389" s="249">
        <v>38.950000000000003</v>
      </c>
      <c r="I389" s="250"/>
      <c r="J389" s="245"/>
      <c r="K389" s="245"/>
      <c r="L389" s="251"/>
      <c r="M389" s="252"/>
      <c r="N389" s="253"/>
      <c r="O389" s="253"/>
      <c r="P389" s="253"/>
      <c r="Q389" s="253"/>
      <c r="R389" s="253"/>
      <c r="S389" s="253"/>
      <c r="T389" s="25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5" t="s">
        <v>142</v>
      </c>
      <c r="AU389" s="255" t="s">
        <v>81</v>
      </c>
      <c r="AV389" s="13" t="s">
        <v>81</v>
      </c>
      <c r="AW389" s="13" t="s">
        <v>30</v>
      </c>
      <c r="AX389" s="13" t="s">
        <v>79</v>
      </c>
      <c r="AY389" s="255" t="s">
        <v>133</v>
      </c>
    </row>
    <row r="390" s="2" customFormat="1" ht="16.5" customHeight="1">
      <c r="A390" s="37"/>
      <c r="B390" s="38"/>
      <c r="C390" s="256" t="s">
        <v>713</v>
      </c>
      <c r="D390" s="256" t="s">
        <v>243</v>
      </c>
      <c r="E390" s="257" t="s">
        <v>714</v>
      </c>
      <c r="F390" s="258" t="s">
        <v>715</v>
      </c>
      <c r="G390" s="259" t="s">
        <v>146</v>
      </c>
      <c r="H390" s="260">
        <v>1.077</v>
      </c>
      <c r="I390" s="261"/>
      <c r="J390" s="262">
        <f>ROUND(I390*H390,2)</f>
        <v>0</v>
      </c>
      <c r="K390" s="258" t="s">
        <v>139</v>
      </c>
      <c r="L390" s="263"/>
      <c r="M390" s="264" t="s">
        <v>1</v>
      </c>
      <c r="N390" s="265" t="s">
        <v>40</v>
      </c>
      <c r="O390" s="91"/>
      <c r="P390" s="240">
        <f>O390*H390</f>
        <v>0</v>
      </c>
      <c r="Q390" s="240">
        <v>0.55000000000000004</v>
      </c>
      <c r="R390" s="240">
        <f>Q390*H390</f>
        <v>0.59235000000000004</v>
      </c>
      <c r="S390" s="240">
        <v>0</v>
      </c>
      <c r="T390" s="241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42" t="s">
        <v>288</v>
      </c>
      <c r="AT390" s="242" t="s">
        <v>243</v>
      </c>
      <c r="AU390" s="242" t="s">
        <v>81</v>
      </c>
      <c r="AY390" s="16" t="s">
        <v>133</v>
      </c>
      <c r="BE390" s="243">
        <f>IF(N390="základní",J390,0)</f>
        <v>0</v>
      </c>
      <c r="BF390" s="243">
        <f>IF(N390="snížená",J390,0)</f>
        <v>0</v>
      </c>
      <c r="BG390" s="243">
        <f>IF(N390="zákl. přenesená",J390,0)</f>
        <v>0</v>
      </c>
      <c r="BH390" s="243">
        <f>IF(N390="sníž. přenesená",J390,0)</f>
        <v>0</v>
      </c>
      <c r="BI390" s="243">
        <f>IF(N390="nulová",J390,0)</f>
        <v>0</v>
      </c>
      <c r="BJ390" s="16" t="s">
        <v>140</v>
      </c>
      <c r="BK390" s="243">
        <f>ROUND(I390*H390,2)</f>
        <v>0</v>
      </c>
      <c r="BL390" s="16" t="s">
        <v>207</v>
      </c>
      <c r="BM390" s="242" t="s">
        <v>716</v>
      </c>
    </row>
    <row r="391" s="13" customFormat="1">
      <c r="A391" s="13"/>
      <c r="B391" s="244"/>
      <c r="C391" s="245"/>
      <c r="D391" s="246" t="s">
        <v>142</v>
      </c>
      <c r="E391" s="247" t="s">
        <v>1</v>
      </c>
      <c r="F391" s="248" t="s">
        <v>717</v>
      </c>
      <c r="G391" s="245"/>
      <c r="H391" s="249">
        <v>1.077</v>
      </c>
      <c r="I391" s="250"/>
      <c r="J391" s="245"/>
      <c r="K391" s="245"/>
      <c r="L391" s="251"/>
      <c r="M391" s="252"/>
      <c r="N391" s="253"/>
      <c r="O391" s="253"/>
      <c r="P391" s="253"/>
      <c r="Q391" s="253"/>
      <c r="R391" s="253"/>
      <c r="S391" s="253"/>
      <c r="T391" s="25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5" t="s">
        <v>142</v>
      </c>
      <c r="AU391" s="255" t="s">
        <v>81</v>
      </c>
      <c r="AV391" s="13" t="s">
        <v>81</v>
      </c>
      <c r="AW391" s="13" t="s">
        <v>30</v>
      </c>
      <c r="AX391" s="13" t="s">
        <v>79</v>
      </c>
      <c r="AY391" s="255" t="s">
        <v>133</v>
      </c>
    </row>
    <row r="392" s="2" customFormat="1" ht="21.75" customHeight="1">
      <c r="A392" s="37"/>
      <c r="B392" s="38"/>
      <c r="C392" s="231" t="s">
        <v>718</v>
      </c>
      <c r="D392" s="231" t="s">
        <v>135</v>
      </c>
      <c r="E392" s="232" t="s">
        <v>719</v>
      </c>
      <c r="F392" s="233" t="s">
        <v>720</v>
      </c>
      <c r="G392" s="234" t="s">
        <v>138</v>
      </c>
      <c r="H392" s="235">
        <v>84.599999999999994</v>
      </c>
      <c r="I392" s="236"/>
      <c r="J392" s="237">
        <f>ROUND(I392*H392,2)</f>
        <v>0</v>
      </c>
      <c r="K392" s="233" t="s">
        <v>139</v>
      </c>
      <c r="L392" s="43"/>
      <c r="M392" s="238" t="s">
        <v>1</v>
      </c>
      <c r="N392" s="239" t="s">
        <v>40</v>
      </c>
      <c r="O392" s="91"/>
      <c r="P392" s="240">
        <f>O392*H392</f>
        <v>0</v>
      </c>
      <c r="Q392" s="240">
        <v>0</v>
      </c>
      <c r="R392" s="240">
        <f>Q392*H392</f>
        <v>0</v>
      </c>
      <c r="S392" s="240">
        <v>0</v>
      </c>
      <c r="T392" s="241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42" t="s">
        <v>207</v>
      </c>
      <c r="AT392" s="242" t="s">
        <v>135</v>
      </c>
      <c r="AU392" s="242" t="s">
        <v>81</v>
      </c>
      <c r="AY392" s="16" t="s">
        <v>133</v>
      </c>
      <c r="BE392" s="243">
        <f>IF(N392="základní",J392,0)</f>
        <v>0</v>
      </c>
      <c r="BF392" s="243">
        <f>IF(N392="snížená",J392,0)</f>
        <v>0</v>
      </c>
      <c r="BG392" s="243">
        <f>IF(N392="zákl. přenesená",J392,0)</f>
        <v>0</v>
      </c>
      <c r="BH392" s="243">
        <f>IF(N392="sníž. přenesená",J392,0)</f>
        <v>0</v>
      </c>
      <c r="BI392" s="243">
        <f>IF(N392="nulová",J392,0)</f>
        <v>0</v>
      </c>
      <c r="BJ392" s="16" t="s">
        <v>140</v>
      </c>
      <c r="BK392" s="243">
        <f>ROUND(I392*H392,2)</f>
        <v>0</v>
      </c>
      <c r="BL392" s="16" t="s">
        <v>207</v>
      </c>
      <c r="BM392" s="242" t="s">
        <v>721</v>
      </c>
    </row>
    <row r="393" s="13" customFormat="1">
      <c r="A393" s="13"/>
      <c r="B393" s="244"/>
      <c r="C393" s="245"/>
      <c r="D393" s="246" t="s">
        <v>142</v>
      </c>
      <c r="E393" s="247" t="s">
        <v>1</v>
      </c>
      <c r="F393" s="248" t="s">
        <v>722</v>
      </c>
      <c r="G393" s="245"/>
      <c r="H393" s="249">
        <v>84.599999999999994</v>
      </c>
      <c r="I393" s="250"/>
      <c r="J393" s="245"/>
      <c r="K393" s="245"/>
      <c r="L393" s="251"/>
      <c r="M393" s="252"/>
      <c r="N393" s="253"/>
      <c r="O393" s="253"/>
      <c r="P393" s="253"/>
      <c r="Q393" s="253"/>
      <c r="R393" s="253"/>
      <c r="S393" s="253"/>
      <c r="T393" s="25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5" t="s">
        <v>142</v>
      </c>
      <c r="AU393" s="255" t="s">
        <v>81</v>
      </c>
      <c r="AV393" s="13" t="s">
        <v>81</v>
      </c>
      <c r="AW393" s="13" t="s">
        <v>30</v>
      </c>
      <c r="AX393" s="13" t="s">
        <v>79</v>
      </c>
      <c r="AY393" s="255" t="s">
        <v>133</v>
      </c>
    </row>
    <row r="394" s="2" customFormat="1" ht="21.75" customHeight="1">
      <c r="A394" s="37"/>
      <c r="B394" s="38"/>
      <c r="C394" s="256" t="s">
        <v>723</v>
      </c>
      <c r="D394" s="256" t="s">
        <v>243</v>
      </c>
      <c r="E394" s="257" t="s">
        <v>724</v>
      </c>
      <c r="F394" s="258" t="s">
        <v>725</v>
      </c>
      <c r="G394" s="259" t="s">
        <v>138</v>
      </c>
      <c r="H394" s="260">
        <v>93.060000000000002</v>
      </c>
      <c r="I394" s="261"/>
      <c r="J394" s="262">
        <f>ROUND(I394*H394,2)</f>
        <v>0</v>
      </c>
      <c r="K394" s="258" t="s">
        <v>139</v>
      </c>
      <c r="L394" s="263"/>
      <c r="M394" s="264" t="s">
        <v>1</v>
      </c>
      <c r="N394" s="265" t="s">
        <v>40</v>
      </c>
      <c r="O394" s="91"/>
      <c r="P394" s="240">
        <f>O394*H394</f>
        <v>0</v>
      </c>
      <c r="Q394" s="240">
        <v>0.0093100000000000006</v>
      </c>
      <c r="R394" s="240">
        <f>Q394*H394</f>
        <v>0.86638860000000006</v>
      </c>
      <c r="S394" s="240">
        <v>0</v>
      </c>
      <c r="T394" s="241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42" t="s">
        <v>288</v>
      </c>
      <c r="AT394" s="242" t="s">
        <v>243</v>
      </c>
      <c r="AU394" s="242" t="s">
        <v>81</v>
      </c>
      <c r="AY394" s="16" t="s">
        <v>133</v>
      </c>
      <c r="BE394" s="243">
        <f>IF(N394="základní",J394,0)</f>
        <v>0</v>
      </c>
      <c r="BF394" s="243">
        <f>IF(N394="snížená",J394,0)</f>
        <v>0</v>
      </c>
      <c r="BG394" s="243">
        <f>IF(N394="zákl. přenesená",J394,0)</f>
        <v>0</v>
      </c>
      <c r="BH394" s="243">
        <f>IF(N394="sníž. přenesená",J394,0)</f>
        <v>0</v>
      </c>
      <c r="BI394" s="243">
        <f>IF(N394="nulová",J394,0)</f>
        <v>0</v>
      </c>
      <c r="BJ394" s="16" t="s">
        <v>140</v>
      </c>
      <c r="BK394" s="243">
        <f>ROUND(I394*H394,2)</f>
        <v>0</v>
      </c>
      <c r="BL394" s="16" t="s">
        <v>207</v>
      </c>
      <c r="BM394" s="242" t="s">
        <v>726</v>
      </c>
    </row>
    <row r="395" s="13" customFormat="1">
      <c r="A395" s="13"/>
      <c r="B395" s="244"/>
      <c r="C395" s="245"/>
      <c r="D395" s="246" t="s">
        <v>142</v>
      </c>
      <c r="E395" s="247" t="s">
        <v>1</v>
      </c>
      <c r="F395" s="248" t="s">
        <v>727</v>
      </c>
      <c r="G395" s="245"/>
      <c r="H395" s="249">
        <v>93.060000000000002</v>
      </c>
      <c r="I395" s="250"/>
      <c r="J395" s="245"/>
      <c r="K395" s="245"/>
      <c r="L395" s="251"/>
      <c r="M395" s="252"/>
      <c r="N395" s="253"/>
      <c r="O395" s="253"/>
      <c r="P395" s="253"/>
      <c r="Q395" s="253"/>
      <c r="R395" s="253"/>
      <c r="S395" s="253"/>
      <c r="T395" s="25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5" t="s">
        <v>142</v>
      </c>
      <c r="AU395" s="255" t="s">
        <v>81</v>
      </c>
      <c r="AV395" s="13" t="s">
        <v>81</v>
      </c>
      <c r="AW395" s="13" t="s">
        <v>30</v>
      </c>
      <c r="AX395" s="13" t="s">
        <v>79</v>
      </c>
      <c r="AY395" s="255" t="s">
        <v>133</v>
      </c>
    </row>
    <row r="396" s="2" customFormat="1" ht="44.25" customHeight="1">
      <c r="A396" s="37"/>
      <c r="B396" s="38"/>
      <c r="C396" s="231" t="s">
        <v>728</v>
      </c>
      <c r="D396" s="231" t="s">
        <v>135</v>
      </c>
      <c r="E396" s="232" t="s">
        <v>729</v>
      </c>
      <c r="F396" s="233" t="s">
        <v>730</v>
      </c>
      <c r="G396" s="234" t="s">
        <v>138</v>
      </c>
      <c r="H396" s="235">
        <v>57.200000000000003</v>
      </c>
      <c r="I396" s="236"/>
      <c r="J396" s="237">
        <f>ROUND(I396*H396,2)</f>
        <v>0</v>
      </c>
      <c r="K396" s="233" t="s">
        <v>139</v>
      </c>
      <c r="L396" s="43"/>
      <c r="M396" s="238" t="s">
        <v>1</v>
      </c>
      <c r="N396" s="239" t="s">
        <v>40</v>
      </c>
      <c r="O396" s="91"/>
      <c r="P396" s="240">
        <f>O396*H396</f>
        <v>0</v>
      </c>
      <c r="Q396" s="240">
        <v>0</v>
      </c>
      <c r="R396" s="240">
        <f>Q396*H396</f>
        <v>0</v>
      </c>
      <c r="S396" s="240">
        <v>0</v>
      </c>
      <c r="T396" s="241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42" t="s">
        <v>207</v>
      </c>
      <c r="AT396" s="242" t="s">
        <v>135</v>
      </c>
      <c r="AU396" s="242" t="s">
        <v>81</v>
      </c>
      <c r="AY396" s="16" t="s">
        <v>133</v>
      </c>
      <c r="BE396" s="243">
        <f>IF(N396="základní",J396,0)</f>
        <v>0</v>
      </c>
      <c r="BF396" s="243">
        <f>IF(N396="snížená",J396,0)</f>
        <v>0</v>
      </c>
      <c r="BG396" s="243">
        <f>IF(N396="zákl. přenesená",J396,0)</f>
        <v>0</v>
      </c>
      <c r="BH396" s="243">
        <f>IF(N396="sníž. přenesená",J396,0)</f>
        <v>0</v>
      </c>
      <c r="BI396" s="243">
        <f>IF(N396="nulová",J396,0)</f>
        <v>0</v>
      </c>
      <c r="BJ396" s="16" t="s">
        <v>140</v>
      </c>
      <c r="BK396" s="243">
        <f>ROUND(I396*H396,2)</f>
        <v>0</v>
      </c>
      <c r="BL396" s="16" t="s">
        <v>207</v>
      </c>
      <c r="BM396" s="242" t="s">
        <v>731</v>
      </c>
    </row>
    <row r="397" s="2" customFormat="1" ht="44.25" customHeight="1">
      <c r="A397" s="37"/>
      <c r="B397" s="38"/>
      <c r="C397" s="231" t="s">
        <v>732</v>
      </c>
      <c r="D397" s="231" t="s">
        <v>135</v>
      </c>
      <c r="E397" s="232" t="s">
        <v>733</v>
      </c>
      <c r="F397" s="233" t="s">
        <v>734</v>
      </c>
      <c r="G397" s="234" t="s">
        <v>138</v>
      </c>
      <c r="H397" s="235">
        <v>240</v>
      </c>
      <c r="I397" s="236"/>
      <c r="J397" s="237">
        <f>ROUND(I397*H397,2)</f>
        <v>0</v>
      </c>
      <c r="K397" s="233" t="s">
        <v>139</v>
      </c>
      <c r="L397" s="43"/>
      <c r="M397" s="238" t="s">
        <v>1</v>
      </c>
      <c r="N397" s="239" t="s">
        <v>40</v>
      </c>
      <c r="O397" s="91"/>
      <c r="P397" s="240">
        <f>O397*H397</f>
        <v>0</v>
      </c>
      <c r="Q397" s="240">
        <v>0</v>
      </c>
      <c r="R397" s="240">
        <f>Q397*H397</f>
        <v>0</v>
      </c>
      <c r="S397" s="240">
        <v>0.014999999999999999</v>
      </c>
      <c r="T397" s="241">
        <f>S397*H397</f>
        <v>3.5999999999999996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42" t="s">
        <v>207</v>
      </c>
      <c r="AT397" s="242" t="s">
        <v>135</v>
      </c>
      <c r="AU397" s="242" t="s">
        <v>81</v>
      </c>
      <c r="AY397" s="16" t="s">
        <v>133</v>
      </c>
      <c r="BE397" s="243">
        <f>IF(N397="základní",J397,0)</f>
        <v>0</v>
      </c>
      <c r="BF397" s="243">
        <f>IF(N397="snížená",J397,0)</f>
        <v>0</v>
      </c>
      <c r="BG397" s="243">
        <f>IF(N397="zákl. přenesená",J397,0)</f>
        <v>0</v>
      </c>
      <c r="BH397" s="243">
        <f>IF(N397="sníž. přenesená",J397,0)</f>
        <v>0</v>
      </c>
      <c r="BI397" s="243">
        <f>IF(N397="nulová",J397,0)</f>
        <v>0</v>
      </c>
      <c r="BJ397" s="16" t="s">
        <v>140</v>
      </c>
      <c r="BK397" s="243">
        <f>ROUND(I397*H397,2)</f>
        <v>0</v>
      </c>
      <c r="BL397" s="16" t="s">
        <v>207</v>
      </c>
      <c r="BM397" s="242" t="s">
        <v>735</v>
      </c>
    </row>
    <row r="398" s="13" customFormat="1">
      <c r="A398" s="13"/>
      <c r="B398" s="244"/>
      <c r="C398" s="245"/>
      <c r="D398" s="246" t="s">
        <v>142</v>
      </c>
      <c r="E398" s="247" t="s">
        <v>1</v>
      </c>
      <c r="F398" s="248" t="s">
        <v>736</v>
      </c>
      <c r="G398" s="245"/>
      <c r="H398" s="249">
        <v>240</v>
      </c>
      <c r="I398" s="250"/>
      <c r="J398" s="245"/>
      <c r="K398" s="245"/>
      <c r="L398" s="251"/>
      <c r="M398" s="252"/>
      <c r="N398" s="253"/>
      <c r="O398" s="253"/>
      <c r="P398" s="253"/>
      <c r="Q398" s="253"/>
      <c r="R398" s="253"/>
      <c r="S398" s="253"/>
      <c r="T398" s="25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5" t="s">
        <v>142</v>
      </c>
      <c r="AU398" s="255" t="s">
        <v>81</v>
      </c>
      <c r="AV398" s="13" t="s">
        <v>81</v>
      </c>
      <c r="AW398" s="13" t="s">
        <v>30</v>
      </c>
      <c r="AX398" s="13" t="s">
        <v>79</v>
      </c>
      <c r="AY398" s="255" t="s">
        <v>133</v>
      </c>
    </row>
    <row r="399" s="2" customFormat="1" ht="33" customHeight="1">
      <c r="A399" s="37"/>
      <c r="B399" s="38"/>
      <c r="C399" s="231" t="s">
        <v>737</v>
      </c>
      <c r="D399" s="231" t="s">
        <v>135</v>
      </c>
      <c r="E399" s="232" t="s">
        <v>738</v>
      </c>
      <c r="F399" s="233" t="s">
        <v>739</v>
      </c>
      <c r="G399" s="234" t="s">
        <v>138</v>
      </c>
      <c r="H399" s="235">
        <v>373</v>
      </c>
      <c r="I399" s="236"/>
      <c r="J399" s="237">
        <f>ROUND(I399*H399,2)</f>
        <v>0</v>
      </c>
      <c r="K399" s="233" t="s">
        <v>139</v>
      </c>
      <c r="L399" s="43"/>
      <c r="M399" s="238" t="s">
        <v>1</v>
      </c>
      <c r="N399" s="239" t="s">
        <v>40</v>
      </c>
      <c r="O399" s="91"/>
      <c r="P399" s="240">
        <f>O399*H399</f>
        <v>0</v>
      </c>
      <c r="Q399" s="240">
        <v>0</v>
      </c>
      <c r="R399" s="240">
        <f>Q399*H399</f>
        <v>0</v>
      </c>
      <c r="S399" s="240">
        <v>0</v>
      </c>
      <c r="T399" s="241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42" t="s">
        <v>207</v>
      </c>
      <c r="AT399" s="242" t="s">
        <v>135</v>
      </c>
      <c r="AU399" s="242" t="s">
        <v>81</v>
      </c>
      <c r="AY399" s="16" t="s">
        <v>133</v>
      </c>
      <c r="BE399" s="243">
        <f>IF(N399="základní",J399,0)</f>
        <v>0</v>
      </c>
      <c r="BF399" s="243">
        <f>IF(N399="snížená",J399,0)</f>
        <v>0</v>
      </c>
      <c r="BG399" s="243">
        <f>IF(N399="zákl. přenesená",J399,0)</f>
        <v>0</v>
      </c>
      <c r="BH399" s="243">
        <f>IF(N399="sníž. přenesená",J399,0)</f>
        <v>0</v>
      </c>
      <c r="BI399" s="243">
        <f>IF(N399="nulová",J399,0)</f>
        <v>0</v>
      </c>
      <c r="BJ399" s="16" t="s">
        <v>140</v>
      </c>
      <c r="BK399" s="243">
        <f>ROUND(I399*H399,2)</f>
        <v>0</v>
      </c>
      <c r="BL399" s="16" t="s">
        <v>207</v>
      </c>
      <c r="BM399" s="242" t="s">
        <v>740</v>
      </c>
    </row>
    <row r="400" s="13" customFormat="1">
      <c r="A400" s="13"/>
      <c r="B400" s="244"/>
      <c r="C400" s="245"/>
      <c r="D400" s="246" t="s">
        <v>142</v>
      </c>
      <c r="E400" s="247" t="s">
        <v>1</v>
      </c>
      <c r="F400" s="248" t="s">
        <v>741</v>
      </c>
      <c r="G400" s="245"/>
      <c r="H400" s="249">
        <v>373</v>
      </c>
      <c r="I400" s="250"/>
      <c r="J400" s="245"/>
      <c r="K400" s="245"/>
      <c r="L400" s="251"/>
      <c r="M400" s="252"/>
      <c r="N400" s="253"/>
      <c r="O400" s="253"/>
      <c r="P400" s="253"/>
      <c r="Q400" s="253"/>
      <c r="R400" s="253"/>
      <c r="S400" s="253"/>
      <c r="T400" s="25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5" t="s">
        <v>142</v>
      </c>
      <c r="AU400" s="255" t="s">
        <v>81</v>
      </c>
      <c r="AV400" s="13" t="s">
        <v>81</v>
      </c>
      <c r="AW400" s="13" t="s">
        <v>30</v>
      </c>
      <c r="AX400" s="13" t="s">
        <v>79</v>
      </c>
      <c r="AY400" s="255" t="s">
        <v>133</v>
      </c>
    </row>
    <row r="401" s="2" customFormat="1" ht="16.5" customHeight="1">
      <c r="A401" s="37"/>
      <c r="B401" s="38"/>
      <c r="C401" s="256" t="s">
        <v>742</v>
      </c>
      <c r="D401" s="256" t="s">
        <v>243</v>
      </c>
      <c r="E401" s="257" t="s">
        <v>743</v>
      </c>
      <c r="F401" s="258" t="s">
        <v>744</v>
      </c>
      <c r="G401" s="259" t="s">
        <v>146</v>
      </c>
      <c r="H401" s="260">
        <v>5.4160000000000004</v>
      </c>
      <c r="I401" s="261"/>
      <c r="J401" s="262">
        <f>ROUND(I401*H401,2)</f>
        <v>0</v>
      </c>
      <c r="K401" s="258" t="s">
        <v>139</v>
      </c>
      <c r="L401" s="263"/>
      <c r="M401" s="264" t="s">
        <v>1</v>
      </c>
      <c r="N401" s="265" t="s">
        <v>40</v>
      </c>
      <c r="O401" s="91"/>
      <c r="P401" s="240">
        <f>O401*H401</f>
        <v>0</v>
      </c>
      <c r="Q401" s="240">
        <v>0.55000000000000004</v>
      </c>
      <c r="R401" s="240">
        <f>Q401*H401</f>
        <v>2.9788000000000006</v>
      </c>
      <c r="S401" s="240">
        <v>0</v>
      </c>
      <c r="T401" s="241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42" t="s">
        <v>288</v>
      </c>
      <c r="AT401" s="242" t="s">
        <v>243</v>
      </c>
      <c r="AU401" s="242" t="s">
        <v>81</v>
      </c>
      <c r="AY401" s="16" t="s">
        <v>133</v>
      </c>
      <c r="BE401" s="243">
        <f>IF(N401="základní",J401,0)</f>
        <v>0</v>
      </c>
      <c r="BF401" s="243">
        <f>IF(N401="snížená",J401,0)</f>
        <v>0</v>
      </c>
      <c r="BG401" s="243">
        <f>IF(N401="zákl. přenesená",J401,0)</f>
        <v>0</v>
      </c>
      <c r="BH401" s="243">
        <f>IF(N401="sníž. přenesená",J401,0)</f>
        <v>0</v>
      </c>
      <c r="BI401" s="243">
        <f>IF(N401="nulová",J401,0)</f>
        <v>0</v>
      </c>
      <c r="BJ401" s="16" t="s">
        <v>140</v>
      </c>
      <c r="BK401" s="243">
        <f>ROUND(I401*H401,2)</f>
        <v>0</v>
      </c>
      <c r="BL401" s="16" t="s">
        <v>207</v>
      </c>
      <c r="BM401" s="242" t="s">
        <v>745</v>
      </c>
    </row>
    <row r="402" s="13" customFormat="1">
      <c r="A402" s="13"/>
      <c r="B402" s="244"/>
      <c r="C402" s="245"/>
      <c r="D402" s="246" t="s">
        <v>142</v>
      </c>
      <c r="E402" s="247" t="s">
        <v>1</v>
      </c>
      <c r="F402" s="248" t="s">
        <v>746</v>
      </c>
      <c r="G402" s="245"/>
      <c r="H402" s="249">
        <v>5.4160000000000004</v>
      </c>
      <c r="I402" s="250"/>
      <c r="J402" s="245"/>
      <c r="K402" s="245"/>
      <c r="L402" s="251"/>
      <c r="M402" s="252"/>
      <c r="N402" s="253"/>
      <c r="O402" s="253"/>
      <c r="P402" s="253"/>
      <c r="Q402" s="253"/>
      <c r="R402" s="253"/>
      <c r="S402" s="253"/>
      <c r="T402" s="25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5" t="s">
        <v>142</v>
      </c>
      <c r="AU402" s="255" t="s">
        <v>81</v>
      </c>
      <c r="AV402" s="13" t="s">
        <v>81</v>
      </c>
      <c r="AW402" s="13" t="s">
        <v>30</v>
      </c>
      <c r="AX402" s="13" t="s">
        <v>79</v>
      </c>
      <c r="AY402" s="255" t="s">
        <v>133</v>
      </c>
    </row>
    <row r="403" s="2" customFormat="1" ht="21.75" customHeight="1">
      <c r="A403" s="37"/>
      <c r="B403" s="38"/>
      <c r="C403" s="231" t="s">
        <v>747</v>
      </c>
      <c r="D403" s="231" t="s">
        <v>135</v>
      </c>
      <c r="E403" s="232" t="s">
        <v>748</v>
      </c>
      <c r="F403" s="233" t="s">
        <v>749</v>
      </c>
      <c r="G403" s="234" t="s">
        <v>195</v>
      </c>
      <c r="H403" s="235">
        <v>361.05000000000001</v>
      </c>
      <c r="I403" s="236"/>
      <c r="J403" s="237">
        <f>ROUND(I403*H403,2)</f>
        <v>0</v>
      </c>
      <c r="K403" s="233" t="s">
        <v>139</v>
      </c>
      <c r="L403" s="43"/>
      <c r="M403" s="238" t="s">
        <v>1</v>
      </c>
      <c r="N403" s="239" t="s">
        <v>40</v>
      </c>
      <c r="O403" s="91"/>
      <c r="P403" s="240">
        <f>O403*H403</f>
        <v>0</v>
      </c>
      <c r="Q403" s="240">
        <v>0</v>
      </c>
      <c r="R403" s="240">
        <f>Q403*H403</f>
        <v>0</v>
      </c>
      <c r="S403" s="240">
        <v>0</v>
      </c>
      <c r="T403" s="241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42" t="s">
        <v>207</v>
      </c>
      <c r="AT403" s="242" t="s">
        <v>135</v>
      </c>
      <c r="AU403" s="242" t="s">
        <v>81</v>
      </c>
      <c r="AY403" s="16" t="s">
        <v>133</v>
      </c>
      <c r="BE403" s="243">
        <f>IF(N403="základní",J403,0)</f>
        <v>0</v>
      </c>
      <c r="BF403" s="243">
        <f>IF(N403="snížená",J403,0)</f>
        <v>0</v>
      </c>
      <c r="BG403" s="243">
        <f>IF(N403="zákl. přenesená",J403,0)</f>
        <v>0</v>
      </c>
      <c r="BH403" s="243">
        <f>IF(N403="sníž. přenesená",J403,0)</f>
        <v>0</v>
      </c>
      <c r="BI403" s="243">
        <f>IF(N403="nulová",J403,0)</f>
        <v>0</v>
      </c>
      <c r="BJ403" s="16" t="s">
        <v>140</v>
      </c>
      <c r="BK403" s="243">
        <f>ROUND(I403*H403,2)</f>
        <v>0</v>
      </c>
      <c r="BL403" s="16" t="s">
        <v>207</v>
      </c>
      <c r="BM403" s="242" t="s">
        <v>750</v>
      </c>
    </row>
    <row r="404" s="13" customFormat="1">
      <c r="A404" s="13"/>
      <c r="B404" s="244"/>
      <c r="C404" s="245"/>
      <c r="D404" s="246" t="s">
        <v>142</v>
      </c>
      <c r="E404" s="247" t="s">
        <v>1</v>
      </c>
      <c r="F404" s="248" t="s">
        <v>751</v>
      </c>
      <c r="G404" s="245"/>
      <c r="H404" s="249">
        <v>361.05000000000001</v>
      </c>
      <c r="I404" s="250"/>
      <c r="J404" s="245"/>
      <c r="K404" s="245"/>
      <c r="L404" s="251"/>
      <c r="M404" s="252"/>
      <c r="N404" s="253"/>
      <c r="O404" s="253"/>
      <c r="P404" s="253"/>
      <c r="Q404" s="253"/>
      <c r="R404" s="253"/>
      <c r="S404" s="253"/>
      <c r="T404" s="25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5" t="s">
        <v>142</v>
      </c>
      <c r="AU404" s="255" t="s">
        <v>81</v>
      </c>
      <c r="AV404" s="13" t="s">
        <v>81</v>
      </c>
      <c r="AW404" s="13" t="s">
        <v>30</v>
      </c>
      <c r="AX404" s="13" t="s">
        <v>79</v>
      </c>
      <c r="AY404" s="255" t="s">
        <v>133</v>
      </c>
    </row>
    <row r="405" s="2" customFormat="1" ht="16.5" customHeight="1">
      <c r="A405" s="37"/>
      <c r="B405" s="38"/>
      <c r="C405" s="256" t="s">
        <v>752</v>
      </c>
      <c r="D405" s="256" t="s">
        <v>243</v>
      </c>
      <c r="E405" s="257" t="s">
        <v>743</v>
      </c>
      <c r="F405" s="258" t="s">
        <v>744</v>
      </c>
      <c r="G405" s="259" t="s">
        <v>146</v>
      </c>
      <c r="H405" s="260">
        <v>1.0489999999999999</v>
      </c>
      <c r="I405" s="261"/>
      <c r="J405" s="262">
        <f>ROUND(I405*H405,2)</f>
        <v>0</v>
      </c>
      <c r="K405" s="258" t="s">
        <v>139</v>
      </c>
      <c r="L405" s="263"/>
      <c r="M405" s="264" t="s">
        <v>1</v>
      </c>
      <c r="N405" s="265" t="s">
        <v>40</v>
      </c>
      <c r="O405" s="91"/>
      <c r="P405" s="240">
        <f>O405*H405</f>
        <v>0</v>
      </c>
      <c r="Q405" s="240">
        <v>0.55000000000000004</v>
      </c>
      <c r="R405" s="240">
        <f>Q405*H405</f>
        <v>0.57694999999999996</v>
      </c>
      <c r="S405" s="240">
        <v>0</v>
      </c>
      <c r="T405" s="241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42" t="s">
        <v>288</v>
      </c>
      <c r="AT405" s="242" t="s">
        <v>243</v>
      </c>
      <c r="AU405" s="242" t="s">
        <v>81</v>
      </c>
      <c r="AY405" s="16" t="s">
        <v>133</v>
      </c>
      <c r="BE405" s="243">
        <f>IF(N405="základní",J405,0)</f>
        <v>0</v>
      </c>
      <c r="BF405" s="243">
        <f>IF(N405="snížená",J405,0)</f>
        <v>0</v>
      </c>
      <c r="BG405" s="243">
        <f>IF(N405="zákl. přenesená",J405,0)</f>
        <v>0</v>
      </c>
      <c r="BH405" s="243">
        <f>IF(N405="sníž. přenesená",J405,0)</f>
        <v>0</v>
      </c>
      <c r="BI405" s="243">
        <f>IF(N405="nulová",J405,0)</f>
        <v>0</v>
      </c>
      <c r="BJ405" s="16" t="s">
        <v>140</v>
      </c>
      <c r="BK405" s="243">
        <f>ROUND(I405*H405,2)</f>
        <v>0</v>
      </c>
      <c r="BL405" s="16" t="s">
        <v>207</v>
      </c>
      <c r="BM405" s="242" t="s">
        <v>753</v>
      </c>
    </row>
    <row r="406" s="13" customFormat="1">
      <c r="A406" s="13"/>
      <c r="B406" s="244"/>
      <c r="C406" s="245"/>
      <c r="D406" s="246" t="s">
        <v>142</v>
      </c>
      <c r="E406" s="247" t="s">
        <v>1</v>
      </c>
      <c r="F406" s="248" t="s">
        <v>754</v>
      </c>
      <c r="G406" s="245"/>
      <c r="H406" s="249">
        <v>0.95399999999999996</v>
      </c>
      <c r="I406" s="250"/>
      <c r="J406" s="245"/>
      <c r="K406" s="245"/>
      <c r="L406" s="251"/>
      <c r="M406" s="252"/>
      <c r="N406" s="253"/>
      <c r="O406" s="253"/>
      <c r="P406" s="253"/>
      <c r="Q406" s="253"/>
      <c r="R406" s="253"/>
      <c r="S406" s="253"/>
      <c r="T406" s="25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5" t="s">
        <v>142</v>
      </c>
      <c r="AU406" s="255" t="s">
        <v>81</v>
      </c>
      <c r="AV406" s="13" t="s">
        <v>81</v>
      </c>
      <c r="AW406" s="13" t="s">
        <v>30</v>
      </c>
      <c r="AX406" s="13" t="s">
        <v>73</v>
      </c>
      <c r="AY406" s="255" t="s">
        <v>133</v>
      </c>
    </row>
    <row r="407" s="13" customFormat="1">
      <c r="A407" s="13"/>
      <c r="B407" s="244"/>
      <c r="C407" s="245"/>
      <c r="D407" s="246" t="s">
        <v>142</v>
      </c>
      <c r="E407" s="247" t="s">
        <v>1</v>
      </c>
      <c r="F407" s="248" t="s">
        <v>755</v>
      </c>
      <c r="G407" s="245"/>
      <c r="H407" s="249">
        <v>1.0489999999999999</v>
      </c>
      <c r="I407" s="250"/>
      <c r="J407" s="245"/>
      <c r="K407" s="245"/>
      <c r="L407" s="251"/>
      <c r="M407" s="252"/>
      <c r="N407" s="253"/>
      <c r="O407" s="253"/>
      <c r="P407" s="253"/>
      <c r="Q407" s="253"/>
      <c r="R407" s="253"/>
      <c r="S407" s="253"/>
      <c r="T407" s="25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5" t="s">
        <v>142</v>
      </c>
      <c r="AU407" s="255" t="s">
        <v>81</v>
      </c>
      <c r="AV407" s="13" t="s">
        <v>81</v>
      </c>
      <c r="AW407" s="13" t="s">
        <v>30</v>
      </c>
      <c r="AX407" s="13" t="s">
        <v>79</v>
      </c>
      <c r="AY407" s="255" t="s">
        <v>133</v>
      </c>
    </row>
    <row r="408" s="2" customFormat="1" ht="44.25" customHeight="1">
      <c r="A408" s="37"/>
      <c r="B408" s="38"/>
      <c r="C408" s="231" t="s">
        <v>756</v>
      </c>
      <c r="D408" s="231" t="s">
        <v>135</v>
      </c>
      <c r="E408" s="232" t="s">
        <v>757</v>
      </c>
      <c r="F408" s="233" t="s">
        <v>758</v>
      </c>
      <c r="G408" s="234" t="s">
        <v>138</v>
      </c>
      <c r="H408" s="235">
        <v>373</v>
      </c>
      <c r="I408" s="236"/>
      <c r="J408" s="237">
        <f>ROUND(I408*H408,2)</f>
        <v>0</v>
      </c>
      <c r="K408" s="233" t="s">
        <v>139</v>
      </c>
      <c r="L408" s="43"/>
      <c r="M408" s="238" t="s">
        <v>1</v>
      </c>
      <c r="N408" s="239" t="s">
        <v>40</v>
      </c>
      <c r="O408" s="91"/>
      <c r="P408" s="240">
        <f>O408*H408</f>
        <v>0</v>
      </c>
      <c r="Q408" s="240">
        <v>0</v>
      </c>
      <c r="R408" s="240">
        <f>Q408*H408</f>
        <v>0</v>
      </c>
      <c r="S408" s="240">
        <v>0.0050000000000000001</v>
      </c>
      <c r="T408" s="241">
        <f>S408*H408</f>
        <v>1.865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42" t="s">
        <v>207</v>
      </c>
      <c r="AT408" s="242" t="s">
        <v>135</v>
      </c>
      <c r="AU408" s="242" t="s">
        <v>81</v>
      </c>
      <c r="AY408" s="16" t="s">
        <v>133</v>
      </c>
      <c r="BE408" s="243">
        <f>IF(N408="základní",J408,0)</f>
        <v>0</v>
      </c>
      <c r="BF408" s="243">
        <f>IF(N408="snížená",J408,0)</f>
        <v>0</v>
      </c>
      <c r="BG408" s="243">
        <f>IF(N408="zákl. přenesená",J408,0)</f>
        <v>0</v>
      </c>
      <c r="BH408" s="243">
        <f>IF(N408="sníž. přenesená",J408,0)</f>
        <v>0</v>
      </c>
      <c r="BI408" s="243">
        <f>IF(N408="nulová",J408,0)</f>
        <v>0</v>
      </c>
      <c r="BJ408" s="16" t="s">
        <v>140</v>
      </c>
      <c r="BK408" s="243">
        <f>ROUND(I408*H408,2)</f>
        <v>0</v>
      </c>
      <c r="BL408" s="16" t="s">
        <v>207</v>
      </c>
      <c r="BM408" s="242" t="s">
        <v>759</v>
      </c>
    </row>
    <row r="409" s="13" customFormat="1">
      <c r="A409" s="13"/>
      <c r="B409" s="244"/>
      <c r="C409" s="245"/>
      <c r="D409" s="246" t="s">
        <v>142</v>
      </c>
      <c r="E409" s="247" t="s">
        <v>1</v>
      </c>
      <c r="F409" s="248" t="s">
        <v>741</v>
      </c>
      <c r="G409" s="245"/>
      <c r="H409" s="249">
        <v>373</v>
      </c>
      <c r="I409" s="250"/>
      <c r="J409" s="245"/>
      <c r="K409" s="245"/>
      <c r="L409" s="251"/>
      <c r="M409" s="252"/>
      <c r="N409" s="253"/>
      <c r="O409" s="253"/>
      <c r="P409" s="253"/>
      <c r="Q409" s="253"/>
      <c r="R409" s="253"/>
      <c r="S409" s="253"/>
      <c r="T409" s="25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5" t="s">
        <v>142</v>
      </c>
      <c r="AU409" s="255" t="s">
        <v>81</v>
      </c>
      <c r="AV409" s="13" t="s">
        <v>81</v>
      </c>
      <c r="AW409" s="13" t="s">
        <v>30</v>
      </c>
      <c r="AX409" s="13" t="s">
        <v>79</v>
      </c>
      <c r="AY409" s="255" t="s">
        <v>133</v>
      </c>
    </row>
    <row r="410" s="2" customFormat="1" ht="44.25" customHeight="1">
      <c r="A410" s="37"/>
      <c r="B410" s="38"/>
      <c r="C410" s="231" t="s">
        <v>760</v>
      </c>
      <c r="D410" s="231" t="s">
        <v>135</v>
      </c>
      <c r="E410" s="232" t="s">
        <v>761</v>
      </c>
      <c r="F410" s="233" t="s">
        <v>762</v>
      </c>
      <c r="G410" s="234" t="s">
        <v>138</v>
      </c>
      <c r="H410" s="235">
        <v>57.200000000000003</v>
      </c>
      <c r="I410" s="236"/>
      <c r="J410" s="237">
        <f>ROUND(I410*H410,2)</f>
        <v>0</v>
      </c>
      <c r="K410" s="233" t="s">
        <v>139</v>
      </c>
      <c r="L410" s="43"/>
      <c r="M410" s="238" t="s">
        <v>1</v>
      </c>
      <c r="N410" s="239" t="s">
        <v>40</v>
      </c>
      <c r="O410" s="91"/>
      <c r="P410" s="240">
        <f>O410*H410</f>
        <v>0</v>
      </c>
      <c r="Q410" s="240">
        <v>0</v>
      </c>
      <c r="R410" s="240">
        <f>Q410*H410</f>
        <v>0</v>
      </c>
      <c r="S410" s="240">
        <v>0.014999999999999999</v>
      </c>
      <c r="T410" s="241">
        <f>S410*H410</f>
        <v>0.85799999999999998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42" t="s">
        <v>207</v>
      </c>
      <c r="AT410" s="242" t="s">
        <v>135</v>
      </c>
      <c r="AU410" s="242" t="s">
        <v>81</v>
      </c>
      <c r="AY410" s="16" t="s">
        <v>133</v>
      </c>
      <c r="BE410" s="243">
        <f>IF(N410="základní",J410,0)</f>
        <v>0</v>
      </c>
      <c r="BF410" s="243">
        <f>IF(N410="snížená",J410,0)</f>
        <v>0</v>
      </c>
      <c r="BG410" s="243">
        <f>IF(N410="zákl. přenesená",J410,0)</f>
        <v>0</v>
      </c>
      <c r="BH410" s="243">
        <f>IF(N410="sníž. přenesená",J410,0)</f>
        <v>0</v>
      </c>
      <c r="BI410" s="243">
        <f>IF(N410="nulová",J410,0)</f>
        <v>0</v>
      </c>
      <c r="BJ410" s="16" t="s">
        <v>140</v>
      </c>
      <c r="BK410" s="243">
        <f>ROUND(I410*H410,2)</f>
        <v>0</v>
      </c>
      <c r="BL410" s="16" t="s">
        <v>207</v>
      </c>
      <c r="BM410" s="242" t="s">
        <v>763</v>
      </c>
    </row>
    <row r="411" s="13" customFormat="1">
      <c r="A411" s="13"/>
      <c r="B411" s="244"/>
      <c r="C411" s="245"/>
      <c r="D411" s="246" t="s">
        <v>142</v>
      </c>
      <c r="E411" s="247" t="s">
        <v>1</v>
      </c>
      <c r="F411" s="248" t="s">
        <v>764</v>
      </c>
      <c r="G411" s="245"/>
      <c r="H411" s="249">
        <v>57.200000000000003</v>
      </c>
      <c r="I411" s="250"/>
      <c r="J411" s="245"/>
      <c r="K411" s="245"/>
      <c r="L411" s="251"/>
      <c r="M411" s="252"/>
      <c r="N411" s="253"/>
      <c r="O411" s="253"/>
      <c r="P411" s="253"/>
      <c r="Q411" s="253"/>
      <c r="R411" s="253"/>
      <c r="S411" s="253"/>
      <c r="T411" s="25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5" t="s">
        <v>142</v>
      </c>
      <c r="AU411" s="255" t="s">
        <v>81</v>
      </c>
      <c r="AV411" s="13" t="s">
        <v>81</v>
      </c>
      <c r="AW411" s="13" t="s">
        <v>30</v>
      </c>
      <c r="AX411" s="13" t="s">
        <v>79</v>
      </c>
      <c r="AY411" s="255" t="s">
        <v>133</v>
      </c>
    </row>
    <row r="412" s="2" customFormat="1" ht="33" customHeight="1">
      <c r="A412" s="37"/>
      <c r="B412" s="38"/>
      <c r="C412" s="231" t="s">
        <v>765</v>
      </c>
      <c r="D412" s="231" t="s">
        <v>135</v>
      </c>
      <c r="E412" s="232" t="s">
        <v>766</v>
      </c>
      <c r="F412" s="233" t="s">
        <v>767</v>
      </c>
      <c r="G412" s="234" t="s">
        <v>195</v>
      </c>
      <c r="H412" s="235">
        <v>38</v>
      </c>
      <c r="I412" s="236"/>
      <c r="J412" s="237">
        <f>ROUND(I412*H412,2)</f>
        <v>0</v>
      </c>
      <c r="K412" s="233" t="s">
        <v>139</v>
      </c>
      <c r="L412" s="43"/>
      <c r="M412" s="238" t="s">
        <v>1</v>
      </c>
      <c r="N412" s="239" t="s">
        <v>40</v>
      </c>
      <c r="O412" s="91"/>
      <c r="P412" s="240">
        <f>O412*H412</f>
        <v>0</v>
      </c>
      <c r="Q412" s="240">
        <v>0</v>
      </c>
      <c r="R412" s="240">
        <f>Q412*H412</f>
        <v>0</v>
      </c>
      <c r="S412" s="240">
        <v>0.0070000000000000001</v>
      </c>
      <c r="T412" s="241">
        <f>S412*H412</f>
        <v>0.26600000000000001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42" t="s">
        <v>207</v>
      </c>
      <c r="AT412" s="242" t="s">
        <v>135</v>
      </c>
      <c r="AU412" s="242" t="s">
        <v>81</v>
      </c>
      <c r="AY412" s="16" t="s">
        <v>133</v>
      </c>
      <c r="BE412" s="243">
        <f>IF(N412="základní",J412,0)</f>
        <v>0</v>
      </c>
      <c r="BF412" s="243">
        <f>IF(N412="snížená",J412,0)</f>
        <v>0</v>
      </c>
      <c r="BG412" s="243">
        <f>IF(N412="zákl. přenesená",J412,0)</f>
        <v>0</v>
      </c>
      <c r="BH412" s="243">
        <f>IF(N412="sníž. přenesená",J412,0)</f>
        <v>0</v>
      </c>
      <c r="BI412" s="243">
        <f>IF(N412="nulová",J412,0)</f>
        <v>0</v>
      </c>
      <c r="BJ412" s="16" t="s">
        <v>140</v>
      </c>
      <c r="BK412" s="243">
        <f>ROUND(I412*H412,2)</f>
        <v>0</v>
      </c>
      <c r="BL412" s="16" t="s">
        <v>207</v>
      </c>
      <c r="BM412" s="242" t="s">
        <v>768</v>
      </c>
    </row>
    <row r="413" s="13" customFormat="1">
      <c r="A413" s="13"/>
      <c r="B413" s="244"/>
      <c r="C413" s="245"/>
      <c r="D413" s="246" t="s">
        <v>142</v>
      </c>
      <c r="E413" s="247" t="s">
        <v>1</v>
      </c>
      <c r="F413" s="248" t="s">
        <v>317</v>
      </c>
      <c r="G413" s="245"/>
      <c r="H413" s="249">
        <v>38</v>
      </c>
      <c r="I413" s="250"/>
      <c r="J413" s="245"/>
      <c r="K413" s="245"/>
      <c r="L413" s="251"/>
      <c r="M413" s="252"/>
      <c r="N413" s="253"/>
      <c r="O413" s="253"/>
      <c r="P413" s="253"/>
      <c r="Q413" s="253"/>
      <c r="R413" s="253"/>
      <c r="S413" s="253"/>
      <c r="T413" s="25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5" t="s">
        <v>142</v>
      </c>
      <c r="AU413" s="255" t="s">
        <v>81</v>
      </c>
      <c r="AV413" s="13" t="s">
        <v>81</v>
      </c>
      <c r="AW413" s="13" t="s">
        <v>30</v>
      </c>
      <c r="AX413" s="13" t="s">
        <v>79</v>
      </c>
      <c r="AY413" s="255" t="s">
        <v>133</v>
      </c>
    </row>
    <row r="414" s="2" customFormat="1" ht="33" customHeight="1">
      <c r="A414" s="37"/>
      <c r="B414" s="38"/>
      <c r="C414" s="231" t="s">
        <v>769</v>
      </c>
      <c r="D414" s="231" t="s">
        <v>135</v>
      </c>
      <c r="E414" s="232" t="s">
        <v>770</v>
      </c>
      <c r="F414" s="233" t="s">
        <v>771</v>
      </c>
      <c r="G414" s="234" t="s">
        <v>146</v>
      </c>
      <c r="H414" s="235">
        <v>18.071000000000002</v>
      </c>
      <c r="I414" s="236"/>
      <c r="J414" s="237">
        <f>ROUND(I414*H414,2)</f>
        <v>0</v>
      </c>
      <c r="K414" s="233" t="s">
        <v>139</v>
      </c>
      <c r="L414" s="43"/>
      <c r="M414" s="238" t="s">
        <v>1</v>
      </c>
      <c r="N414" s="239" t="s">
        <v>40</v>
      </c>
      <c r="O414" s="91"/>
      <c r="P414" s="240">
        <f>O414*H414</f>
        <v>0</v>
      </c>
      <c r="Q414" s="240">
        <v>0.023369999999999998</v>
      </c>
      <c r="R414" s="240">
        <f>Q414*H414</f>
        <v>0.42231927000000002</v>
      </c>
      <c r="S414" s="240">
        <v>0</v>
      </c>
      <c r="T414" s="241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42" t="s">
        <v>207</v>
      </c>
      <c r="AT414" s="242" t="s">
        <v>135</v>
      </c>
      <c r="AU414" s="242" t="s">
        <v>81</v>
      </c>
      <c r="AY414" s="16" t="s">
        <v>133</v>
      </c>
      <c r="BE414" s="243">
        <f>IF(N414="základní",J414,0)</f>
        <v>0</v>
      </c>
      <c r="BF414" s="243">
        <f>IF(N414="snížená",J414,0)</f>
        <v>0</v>
      </c>
      <c r="BG414" s="243">
        <f>IF(N414="zákl. přenesená",J414,0)</f>
        <v>0</v>
      </c>
      <c r="BH414" s="243">
        <f>IF(N414="sníž. přenesená",J414,0)</f>
        <v>0</v>
      </c>
      <c r="BI414" s="243">
        <f>IF(N414="nulová",J414,0)</f>
        <v>0</v>
      </c>
      <c r="BJ414" s="16" t="s">
        <v>140</v>
      </c>
      <c r="BK414" s="243">
        <f>ROUND(I414*H414,2)</f>
        <v>0</v>
      </c>
      <c r="BL414" s="16" t="s">
        <v>207</v>
      </c>
      <c r="BM414" s="242" t="s">
        <v>772</v>
      </c>
    </row>
    <row r="415" s="13" customFormat="1">
      <c r="A415" s="13"/>
      <c r="B415" s="244"/>
      <c r="C415" s="245"/>
      <c r="D415" s="246" t="s">
        <v>142</v>
      </c>
      <c r="E415" s="247" t="s">
        <v>1</v>
      </c>
      <c r="F415" s="248" t="s">
        <v>773</v>
      </c>
      <c r="G415" s="245"/>
      <c r="H415" s="249">
        <v>18.071000000000002</v>
      </c>
      <c r="I415" s="250"/>
      <c r="J415" s="245"/>
      <c r="K415" s="245"/>
      <c r="L415" s="251"/>
      <c r="M415" s="252"/>
      <c r="N415" s="253"/>
      <c r="O415" s="253"/>
      <c r="P415" s="253"/>
      <c r="Q415" s="253"/>
      <c r="R415" s="253"/>
      <c r="S415" s="253"/>
      <c r="T415" s="25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5" t="s">
        <v>142</v>
      </c>
      <c r="AU415" s="255" t="s">
        <v>81</v>
      </c>
      <c r="AV415" s="13" t="s">
        <v>81</v>
      </c>
      <c r="AW415" s="13" t="s">
        <v>30</v>
      </c>
      <c r="AX415" s="13" t="s">
        <v>79</v>
      </c>
      <c r="AY415" s="255" t="s">
        <v>133</v>
      </c>
    </row>
    <row r="416" s="2" customFormat="1" ht="33" customHeight="1">
      <c r="A416" s="37"/>
      <c r="B416" s="38"/>
      <c r="C416" s="231" t="s">
        <v>774</v>
      </c>
      <c r="D416" s="231" t="s">
        <v>135</v>
      </c>
      <c r="E416" s="232" t="s">
        <v>775</v>
      </c>
      <c r="F416" s="233" t="s">
        <v>776</v>
      </c>
      <c r="G416" s="234" t="s">
        <v>138</v>
      </c>
      <c r="H416" s="235">
        <v>26</v>
      </c>
      <c r="I416" s="236"/>
      <c r="J416" s="237">
        <f>ROUND(I416*H416,2)</f>
        <v>0</v>
      </c>
      <c r="K416" s="233" t="s">
        <v>139</v>
      </c>
      <c r="L416" s="43"/>
      <c r="M416" s="238" t="s">
        <v>1</v>
      </c>
      <c r="N416" s="239" t="s">
        <v>40</v>
      </c>
      <c r="O416" s="91"/>
      <c r="P416" s="240">
        <f>O416*H416</f>
        <v>0</v>
      </c>
      <c r="Q416" s="240">
        <v>0.01388</v>
      </c>
      <c r="R416" s="240">
        <f>Q416*H416</f>
        <v>0.36087999999999998</v>
      </c>
      <c r="S416" s="240">
        <v>0</v>
      </c>
      <c r="T416" s="241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42" t="s">
        <v>207</v>
      </c>
      <c r="AT416" s="242" t="s">
        <v>135</v>
      </c>
      <c r="AU416" s="242" t="s">
        <v>81</v>
      </c>
      <c r="AY416" s="16" t="s">
        <v>133</v>
      </c>
      <c r="BE416" s="243">
        <f>IF(N416="základní",J416,0)</f>
        <v>0</v>
      </c>
      <c r="BF416" s="243">
        <f>IF(N416="snížená",J416,0)</f>
        <v>0</v>
      </c>
      <c r="BG416" s="243">
        <f>IF(N416="zákl. přenesená",J416,0)</f>
        <v>0</v>
      </c>
      <c r="BH416" s="243">
        <f>IF(N416="sníž. přenesená",J416,0)</f>
        <v>0</v>
      </c>
      <c r="BI416" s="243">
        <f>IF(N416="nulová",J416,0)</f>
        <v>0</v>
      </c>
      <c r="BJ416" s="16" t="s">
        <v>140</v>
      </c>
      <c r="BK416" s="243">
        <f>ROUND(I416*H416,2)</f>
        <v>0</v>
      </c>
      <c r="BL416" s="16" t="s">
        <v>207</v>
      </c>
      <c r="BM416" s="242" t="s">
        <v>777</v>
      </c>
    </row>
    <row r="417" s="13" customFormat="1">
      <c r="A417" s="13"/>
      <c r="B417" s="244"/>
      <c r="C417" s="245"/>
      <c r="D417" s="246" t="s">
        <v>142</v>
      </c>
      <c r="E417" s="247" t="s">
        <v>1</v>
      </c>
      <c r="F417" s="248" t="s">
        <v>258</v>
      </c>
      <c r="G417" s="245"/>
      <c r="H417" s="249">
        <v>26</v>
      </c>
      <c r="I417" s="250"/>
      <c r="J417" s="245"/>
      <c r="K417" s="245"/>
      <c r="L417" s="251"/>
      <c r="M417" s="252"/>
      <c r="N417" s="253"/>
      <c r="O417" s="253"/>
      <c r="P417" s="253"/>
      <c r="Q417" s="253"/>
      <c r="R417" s="253"/>
      <c r="S417" s="253"/>
      <c r="T417" s="25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5" t="s">
        <v>142</v>
      </c>
      <c r="AU417" s="255" t="s">
        <v>81</v>
      </c>
      <c r="AV417" s="13" t="s">
        <v>81</v>
      </c>
      <c r="AW417" s="13" t="s">
        <v>30</v>
      </c>
      <c r="AX417" s="13" t="s">
        <v>79</v>
      </c>
      <c r="AY417" s="255" t="s">
        <v>133</v>
      </c>
    </row>
    <row r="418" s="2" customFormat="1" ht="21.75" customHeight="1">
      <c r="A418" s="37"/>
      <c r="B418" s="38"/>
      <c r="C418" s="231" t="s">
        <v>778</v>
      </c>
      <c r="D418" s="231" t="s">
        <v>135</v>
      </c>
      <c r="E418" s="232" t="s">
        <v>779</v>
      </c>
      <c r="F418" s="233" t="s">
        <v>780</v>
      </c>
      <c r="G418" s="234" t="s">
        <v>195</v>
      </c>
      <c r="H418" s="235">
        <v>20.800000000000001</v>
      </c>
      <c r="I418" s="236"/>
      <c r="J418" s="237">
        <f>ROUND(I418*H418,2)</f>
        <v>0</v>
      </c>
      <c r="K418" s="233" t="s">
        <v>139</v>
      </c>
      <c r="L418" s="43"/>
      <c r="M418" s="238" t="s">
        <v>1</v>
      </c>
      <c r="N418" s="239" t="s">
        <v>40</v>
      </c>
      <c r="O418" s="91"/>
      <c r="P418" s="240">
        <f>O418*H418</f>
        <v>0</v>
      </c>
      <c r="Q418" s="240">
        <v>1.0000000000000001E-05</v>
      </c>
      <c r="R418" s="240">
        <f>Q418*H418</f>
        <v>0.00020800000000000001</v>
      </c>
      <c r="S418" s="240">
        <v>0</v>
      </c>
      <c r="T418" s="241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42" t="s">
        <v>207</v>
      </c>
      <c r="AT418" s="242" t="s">
        <v>135</v>
      </c>
      <c r="AU418" s="242" t="s">
        <v>81</v>
      </c>
      <c r="AY418" s="16" t="s">
        <v>133</v>
      </c>
      <c r="BE418" s="243">
        <f>IF(N418="základní",J418,0)</f>
        <v>0</v>
      </c>
      <c r="BF418" s="243">
        <f>IF(N418="snížená",J418,0)</f>
        <v>0</v>
      </c>
      <c r="BG418" s="243">
        <f>IF(N418="zákl. přenesená",J418,0)</f>
        <v>0</v>
      </c>
      <c r="BH418" s="243">
        <f>IF(N418="sníž. přenesená",J418,0)</f>
        <v>0</v>
      </c>
      <c r="BI418" s="243">
        <f>IF(N418="nulová",J418,0)</f>
        <v>0</v>
      </c>
      <c r="BJ418" s="16" t="s">
        <v>140</v>
      </c>
      <c r="BK418" s="243">
        <f>ROUND(I418*H418,2)</f>
        <v>0</v>
      </c>
      <c r="BL418" s="16" t="s">
        <v>207</v>
      </c>
      <c r="BM418" s="242" t="s">
        <v>781</v>
      </c>
    </row>
    <row r="419" s="13" customFormat="1">
      <c r="A419" s="13"/>
      <c r="B419" s="244"/>
      <c r="C419" s="245"/>
      <c r="D419" s="246" t="s">
        <v>142</v>
      </c>
      <c r="E419" s="247" t="s">
        <v>1</v>
      </c>
      <c r="F419" s="248" t="s">
        <v>782</v>
      </c>
      <c r="G419" s="245"/>
      <c r="H419" s="249">
        <v>20.800000000000001</v>
      </c>
      <c r="I419" s="250"/>
      <c r="J419" s="245"/>
      <c r="K419" s="245"/>
      <c r="L419" s="251"/>
      <c r="M419" s="252"/>
      <c r="N419" s="253"/>
      <c r="O419" s="253"/>
      <c r="P419" s="253"/>
      <c r="Q419" s="253"/>
      <c r="R419" s="253"/>
      <c r="S419" s="253"/>
      <c r="T419" s="25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5" t="s">
        <v>142</v>
      </c>
      <c r="AU419" s="255" t="s">
        <v>81</v>
      </c>
      <c r="AV419" s="13" t="s">
        <v>81</v>
      </c>
      <c r="AW419" s="13" t="s">
        <v>30</v>
      </c>
      <c r="AX419" s="13" t="s">
        <v>79</v>
      </c>
      <c r="AY419" s="255" t="s">
        <v>133</v>
      </c>
    </row>
    <row r="420" s="2" customFormat="1" ht="16.5" customHeight="1">
      <c r="A420" s="37"/>
      <c r="B420" s="38"/>
      <c r="C420" s="256" t="s">
        <v>783</v>
      </c>
      <c r="D420" s="256" t="s">
        <v>243</v>
      </c>
      <c r="E420" s="257" t="s">
        <v>784</v>
      </c>
      <c r="F420" s="258" t="s">
        <v>785</v>
      </c>
      <c r="G420" s="259" t="s">
        <v>146</v>
      </c>
      <c r="H420" s="260">
        <v>0.45800000000000002</v>
      </c>
      <c r="I420" s="261"/>
      <c r="J420" s="262">
        <f>ROUND(I420*H420,2)</f>
        <v>0</v>
      </c>
      <c r="K420" s="258" t="s">
        <v>139</v>
      </c>
      <c r="L420" s="263"/>
      <c r="M420" s="264" t="s">
        <v>1</v>
      </c>
      <c r="N420" s="265" t="s">
        <v>40</v>
      </c>
      <c r="O420" s="91"/>
      <c r="P420" s="240">
        <f>O420*H420</f>
        <v>0</v>
      </c>
      <c r="Q420" s="240">
        <v>0.55000000000000004</v>
      </c>
      <c r="R420" s="240">
        <f>Q420*H420</f>
        <v>0.25190000000000001</v>
      </c>
      <c r="S420" s="240">
        <v>0</v>
      </c>
      <c r="T420" s="241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42" t="s">
        <v>288</v>
      </c>
      <c r="AT420" s="242" t="s">
        <v>243</v>
      </c>
      <c r="AU420" s="242" t="s">
        <v>81</v>
      </c>
      <c r="AY420" s="16" t="s">
        <v>133</v>
      </c>
      <c r="BE420" s="243">
        <f>IF(N420="základní",J420,0)</f>
        <v>0</v>
      </c>
      <c r="BF420" s="243">
        <f>IF(N420="snížená",J420,0)</f>
        <v>0</v>
      </c>
      <c r="BG420" s="243">
        <f>IF(N420="zákl. přenesená",J420,0)</f>
        <v>0</v>
      </c>
      <c r="BH420" s="243">
        <f>IF(N420="sníž. přenesená",J420,0)</f>
        <v>0</v>
      </c>
      <c r="BI420" s="243">
        <f>IF(N420="nulová",J420,0)</f>
        <v>0</v>
      </c>
      <c r="BJ420" s="16" t="s">
        <v>140</v>
      </c>
      <c r="BK420" s="243">
        <f>ROUND(I420*H420,2)</f>
        <v>0</v>
      </c>
      <c r="BL420" s="16" t="s">
        <v>207</v>
      </c>
      <c r="BM420" s="242" t="s">
        <v>786</v>
      </c>
    </row>
    <row r="421" s="13" customFormat="1">
      <c r="A421" s="13"/>
      <c r="B421" s="244"/>
      <c r="C421" s="245"/>
      <c r="D421" s="246" t="s">
        <v>142</v>
      </c>
      <c r="E421" s="247" t="s">
        <v>1</v>
      </c>
      <c r="F421" s="248" t="s">
        <v>787</v>
      </c>
      <c r="G421" s="245"/>
      <c r="H421" s="249">
        <v>0.45800000000000002</v>
      </c>
      <c r="I421" s="250"/>
      <c r="J421" s="245"/>
      <c r="K421" s="245"/>
      <c r="L421" s="251"/>
      <c r="M421" s="252"/>
      <c r="N421" s="253"/>
      <c r="O421" s="253"/>
      <c r="P421" s="253"/>
      <c r="Q421" s="253"/>
      <c r="R421" s="253"/>
      <c r="S421" s="253"/>
      <c r="T421" s="25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5" t="s">
        <v>142</v>
      </c>
      <c r="AU421" s="255" t="s">
        <v>81</v>
      </c>
      <c r="AV421" s="13" t="s">
        <v>81</v>
      </c>
      <c r="AW421" s="13" t="s">
        <v>30</v>
      </c>
      <c r="AX421" s="13" t="s">
        <v>79</v>
      </c>
      <c r="AY421" s="255" t="s">
        <v>133</v>
      </c>
    </row>
    <row r="422" s="2" customFormat="1" ht="21.75" customHeight="1">
      <c r="A422" s="37"/>
      <c r="B422" s="38"/>
      <c r="C422" s="231" t="s">
        <v>788</v>
      </c>
      <c r="D422" s="231" t="s">
        <v>135</v>
      </c>
      <c r="E422" s="232" t="s">
        <v>789</v>
      </c>
      <c r="F422" s="233" t="s">
        <v>790</v>
      </c>
      <c r="G422" s="234" t="s">
        <v>138</v>
      </c>
      <c r="H422" s="235">
        <v>85.859999999999999</v>
      </c>
      <c r="I422" s="236"/>
      <c r="J422" s="237">
        <f>ROUND(I422*H422,2)</f>
        <v>0</v>
      </c>
      <c r="K422" s="233" t="s">
        <v>139</v>
      </c>
      <c r="L422" s="43"/>
      <c r="M422" s="238" t="s">
        <v>1</v>
      </c>
      <c r="N422" s="239" t="s">
        <v>40</v>
      </c>
      <c r="O422" s="91"/>
      <c r="P422" s="240">
        <f>O422*H422</f>
        <v>0</v>
      </c>
      <c r="Q422" s="240">
        <v>0</v>
      </c>
      <c r="R422" s="240">
        <f>Q422*H422</f>
        <v>0</v>
      </c>
      <c r="S422" s="240">
        <v>0.040000000000000001</v>
      </c>
      <c r="T422" s="241">
        <f>S422*H422</f>
        <v>3.4344000000000001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42" t="s">
        <v>207</v>
      </c>
      <c r="AT422" s="242" t="s">
        <v>135</v>
      </c>
      <c r="AU422" s="242" t="s">
        <v>81</v>
      </c>
      <c r="AY422" s="16" t="s">
        <v>133</v>
      </c>
      <c r="BE422" s="243">
        <f>IF(N422="základní",J422,0)</f>
        <v>0</v>
      </c>
      <c r="BF422" s="243">
        <f>IF(N422="snížená",J422,0)</f>
        <v>0</v>
      </c>
      <c r="BG422" s="243">
        <f>IF(N422="zákl. přenesená",J422,0)</f>
        <v>0</v>
      </c>
      <c r="BH422" s="243">
        <f>IF(N422="sníž. přenesená",J422,0)</f>
        <v>0</v>
      </c>
      <c r="BI422" s="243">
        <f>IF(N422="nulová",J422,0)</f>
        <v>0</v>
      </c>
      <c r="BJ422" s="16" t="s">
        <v>140</v>
      </c>
      <c r="BK422" s="243">
        <f>ROUND(I422*H422,2)</f>
        <v>0</v>
      </c>
      <c r="BL422" s="16" t="s">
        <v>207</v>
      </c>
      <c r="BM422" s="242" t="s">
        <v>791</v>
      </c>
    </row>
    <row r="423" s="13" customFormat="1">
      <c r="A423" s="13"/>
      <c r="B423" s="244"/>
      <c r="C423" s="245"/>
      <c r="D423" s="246" t="s">
        <v>142</v>
      </c>
      <c r="E423" s="247" t="s">
        <v>1</v>
      </c>
      <c r="F423" s="248" t="s">
        <v>792</v>
      </c>
      <c r="G423" s="245"/>
      <c r="H423" s="249">
        <v>85.859999999999999</v>
      </c>
      <c r="I423" s="250"/>
      <c r="J423" s="245"/>
      <c r="K423" s="245"/>
      <c r="L423" s="251"/>
      <c r="M423" s="252"/>
      <c r="N423" s="253"/>
      <c r="O423" s="253"/>
      <c r="P423" s="253"/>
      <c r="Q423" s="253"/>
      <c r="R423" s="253"/>
      <c r="S423" s="253"/>
      <c r="T423" s="25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5" t="s">
        <v>142</v>
      </c>
      <c r="AU423" s="255" t="s">
        <v>81</v>
      </c>
      <c r="AV423" s="13" t="s">
        <v>81</v>
      </c>
      <c r="AW423" s="13" t="s">
        <v>30</v>
      </c>
      <c r="AX423" s="13" t="s">
        <v>79</v>
      </c>
      <c r="AY423" s="255" t="s">
        <v>133</v>
      </c>
    </row>
    <row r="424" s="2" customFormat="1" ht="44.25" customHeight="1">
      <c r="A424" s="37"/>
      <c r="B424" s="38"/>
      <c r="C424" s="231" t="s">
        <v>793</v>
      </c>
      <c r="D424" s="231" t="s">
        <v>135</v>
      </c>
      <c r="E424" s="232" t="s">
        <v>794</v>
      </c>
      <c r="F424" s="233" t="s">
        <v>795</v>
      </c>
      <c r="G424" s="234" t="s">
        <v>213</v>
      </c>
      <c r="H424" s="235">
        <v>6.0620000000000003</v>
      </c>
      <c r="I424" s="236"/>
      <c r="J424" s="237">
        <f>ROUND(I424*H424,2)</f>
        <v>0</v>
      </c>
      <c r="K424" s="233" t="s">
        <v>139</v>
      </c>
      <c r="L424" s="43"/>
      <c r="M424" s="238" t="s">
        <v>1</v>
      </c>
      <c r="N424" s="239" t="s">
        <v>40</v>
      </c>
      <c r="O424" s="91"/>
      <c r="P424" s="240">
        <f>O424*H424</f>
        <v>0</v>
      </c>
      <c r="Q424" s="240">
        <v>0</v>
      </c>
      <c r="R424" s="240">
        <f>Q424*H424</f>
        <v>0</v>
      </c>
      <c r="S424" s="240">
        <v>0</v>
      </c>
      <c r="T424" s="241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42" t="s">
        <v>207</v>
      </c>
      <c r="AT424" s="242" t="s">
        <v>135</v>
      </c>
      <c r="AU424" s="242" t="s">
        <v>81</v>
      </c>
      <c r="AY424" s="16" t="s">
        <v>133</v>
      </c>
      <c r="BE424" s="243">
        <f>IF(N424="základní",J424,0)</f>
        <v>0</v>
      </c>
      <c r="BF424" s="243">
        <f>IF(N424="snížená",J424,0)</f>
        <v>0</v>
      </c>
      <c r="BG424" s="243">
        <f>IF(N424="zákl. přenesená",J424,0)</f>
        <v>0</v>
      </c>
      <c r="BH424" s="243">
        <f>IF(N424="sníž. přenesená",J424,0)</f>
        <v>0</v>
      </c>
      <c r="BI424" s="243">
        <f>IF(N424="nulová",J424,0)</f>
        <v>0</v>
      </c>
      <c r="BJ424" s="16" t="s">
        <v>140</v>
      </c>
      <c r="BK424" s="243">
        <f>ROUND(I424*H424,2)</f>
        <v>0</v>
      </c>
      <c r="BL424" s="16" t="s">
        <v>207</v>
      </c>
      <c r="BM424" s="242" t="s">
        <v>796</v>
      </c>
    </row>
    <row r="425" s="12" customFormat="1" ht="22.8" customHeight="1">
      <c r="A425" s="12"/>
      <c r="B425" s="215"/>
      <c r="C425" s="216"/>
      <c r="D425" s="217" t="s">
        <v>72</v>
      </c>
      <c r="E425" s="229" t="s">
        <v>797</v>
      </c>
      <c r="F425" s="229" t="s">
        <v>798</v>
      </c>
      <c r="G425" s="216"/>
      <c r="H425" s="216"/>
      <c r="I425" s="219"/>
      <c r="J425" s="230">
        <f>BK425</f>
        <v>0</v>
      </c>
      <c r="K425" s="216"/>
      <c r="L425" s="221"/>
      <c r="M425" s="222"/>
      <c r="N425" s="223"/>
      <c r="O425" s="223"/>
      <c r="P425" s="224">
        <f>SUM(P426:P432)</f>
        <v>0</v>
      </c>
      <c r="Q425" s="223"/>
      <c r="R425" s="224">
        <f>SUM(R426:R432)</f>
        <v>1.911114</v>
      </c>
      <c r="S425" s="223"/>
      <c r="T425" s="225">
        <f>SUM(T426:T432)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26" t="s">
        <v>81</v>
      </c>
      <c r="AT425" s="227" t="s">
        <v>72</v>
      </c>
      <c r="AU425" s="227" t="s">
        <v>79</v>
      </c>
      <c r="AY425" s="226" t="s">
        <v>133</v>
      </c>
      <c r="BK425" s="228">
        <f>SUM(BK426:BK432)</f>
        <v>0</v>
      </c>
    </row>
    <row r="426" s="2" customFormat="1" ht="33" customHeight="1">
      <c r="A426" s="37"/>
      <c r="B426" s="38"/>
      <c r="C426" s="231" t="s">
        <v>799</v>
      </c>
      <c r="D426" s="231" t="s">
        <v>135</v>
      </c>
      <c r="E426" s="232" t="s">
        <v>800</v>
      </c>
      <c r="F426" s="233" t="s">
        <v>801</v>
      </c>
      <c r="G426" s="234" t="s">
        <v>138</v>
      </c>
      <c r="H426" s="235">
        <v>81</v>
      </c>
      <c r="I426" s="236"/>
      <c r="J426" s="237">
        <f>ROUND(I426*H426,2)</f>
        <v>0</v>
      </c>
      <c r="K426" s="233" t="s">
        <v>139</v>
      </c>
      <c r="L426" s="43"/>
      <c r="M426" s="238" t="s">
        <v>1</v>
      </c>
      <c r="N426" s="239" t="s">
        <v>40</v>
      </c>
      <c r="O426" s="91"/>
      <c r="P426" s="240">
        <f>O426*H426</f>
        <v>0</v>
      </c>
      <c r="Q426" s="240">
        <v>0</v>
      </c>
      <c r="R426" s="240">
        <f>Q426*H426</f>
        <v>0</v>
      </c>
      <c r="S426" s="240">
        <v>0</v>
      </c>
      <c r="T426" s="241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42" t="s">
        <v>207</v>
      </c>
      <c r="AT426" s="242" t="s">
        <v>135</v>
      </c>
      <c r="AU426" s="242" t="s">
        <v>81</v>
      </c>
      <c r="AY426" s="16" t="s">
        <v>133</v>
      </c>
      <c r="BE426" s="243">
        <f>IF(N426="základní",J426,0)</f>
        <v>0</v>
      </c>
      <c r="BF426" s="243">
        <f>IF(N426="snížená",J426,0)</f>
        <v>0</v>
      </c>
      <c r="BG426" s="243">
        <f>IF(N426="zákl. přenesená",J426,0)</f>
        <v>0</v>
      </c>
      <c r="BH426" s="243">
        <f>IF(N426="sníž. přenesená",J426,0)</f>
        <v>0</v>
      </c>
      <c r="BI426" s="243">
        <f>IF(N426="nulová",J426,0)</f>
        <v>0</v>
      </c>
      <c r="BJ426" s="16" t="s">
        <v>140</v>
      </c>
      <c r="BK426" s="243">
        <f>ROUND(I426*H426,2)</f>
        <v>0</v>
      </c>
      <c r="BL426" s="16" t="s">
        <v>207</v>
      </c>
      <c r="BM426" s="242" t="s">
        <v>802</v>
      </c>
    </row>
    <row r="427" s="13" customFormat="1">
      <c r="A427" s="13"/>
      <c r="B427" s="244"/>
      <c r="C427" s="245"/>
      <c r="D427" s="246" t="s">
        <v>142</v>
      </c>
      <c r="E427" s="247" t="s">
        <v>1</v>
      </c>
      <c r="F427" s="248" t="s">
        <v>803</v>
      </c>
      <c r="G427" s="245"/>
      <c r="H427" s="249">
        <v>81</v>
      </c>
      <c r="I427" s="250"/>
      <c r="J427" s="245"/>
      <c r="K427" s="245"/>
      <c r="L427" s="251"/>
      <c r="M427" s="252"/>
      <c r="N427" s="253"/>
      <c r="O427" s="253"/>
      <c r="P427" s="253"/>
      <c r="Q427" s="253"/>
      <c r="R427" s="253"/>
      <c r="S427" s="253"/>
      <c r="T427" s="25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5" t="s">
        <v>142</v>
      </c>
      <c r="AU427" s="255" t="s">
        <v>81</v>
      </c>
      <c r="AV427" s="13" t="s">
        <v>81</v>
      </c>
      <c r="AW427" s="13" t="s">
        <v>30</v>
      </c>
      <c r="AX427" s="13" t="s">
        <v>79</v>
      </c>
      <c r="AY427" s="255" t="s">
        <v>133</v>
      </c>
    </row>
    <row r="428" s="2" customFormat="1" ht="21.75" customHeight="1">
      <c r="A428" s="37"/>
      <c r="B428" s="38"/>
      <c r="C428" s="256" t="s">
        <v>804</v>
      </c>
      <c r="D428" s="256" t="s">
        <v>243</v>
      </c>
      <c r="E428" s="257" t="s">
        <v>805</v>
      </c>
      <c r="F428" s="258" t="s">
        <v>806</v>
      </c>
      <c r="G428" s="259" t="s">
        <v>138</v>
      </c>
      <c r="H428" s="260">
        <v>89.099999999999994</v>
      </c>
      <c r="I428" s="261"/>
      <c r="J428" s="262">
        <f>ROUND(I428*H428,2)</f>
        <v>0</v>
      </c>
      <c r="K428" s="258" t="s">
        <v>139</v>
      </c>
      <c r="L428" s="263"/>
      <c r="M428" s="264" t="s">
        <v>1</v>
      </c>
      <c r="N428" s="265" t="s">
        <v>40</v>
      </c>
      <c r="O428" s="91"/>
      <c r="P428" s="240">
        <f>O428*H428</f>
        <v>0</v>
      </c>
      <c r="Q428" s="240">
        <v>0.00013999999999999999</v>
      </c>
      <c r="R428" s="240">
        <f>Q428*H428</f>
        <v>0.012473999999999999</v>
      </c>
      <c r="S428" s="240">
        <v>0</v>
      </c>
      <c r="T428" s="241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42" t="s">
        <v>288</v>
      </c>
      <c r="AT428" s="242" t="s">
        <v>243</v>
      </c>
      <c r="AU428" s="242" t="s">
        <v>81</v>
      </c>
      <c r="AY428" s="16" t="s">
        <v>133</v>
      </c>
      <c r="BE428" s="243">
        <f>IF(N428="základní",J428,0)</f>
        <v>0</v>
      </c>
      <c r="BF428" s="243">
        <f>IF(N428="snížená",J428,0)</f>
        <v>0</v>
      </c>
      <c r="BG428" s="243">
        <f>IF(N428="zákl. přenesená",J428,0)</f>
        <v>0</v>
      </c>
      <c r="BH428" s="243">
        <f>IF(N428="sníž. přenesená",J428,0)</f>
        <v>0</v>
      </c>
      <c r="BI428" s="243">
        <f>IF(N428="nulová",J428,0)</f>
        <v>0</v>
      </c>
      <c r="BJ428" s="16" t="s">
        <v>140</v>
      </c>
      <c r="BK428" s="243">
        <f>ROUND(I428*H428,2)</f>
        <v>0</v>
      </c>
      <c r="BL428" s="16" t="s">
        <v>207</v>
      </c>
      <c r="BM428" s="242" t="s">
        <v>807</v>
      </c>
    </row>
    <row r="429" s="13" customFormat="1">
      <c r="A429" s="13"/>
      <c r="B429" s="244"/>
      <c r="C429" s="245"/>
      <c r="D429" s="246" t="s">
        <v>142</v>
      </c>
      <c r="E429" s="247" t="s">
        <v>1</v>
      </c>
      <c r="F429" s="248" t="s">
        <v>808</v>
      </c>
      <c r="G429" s="245"/>
      <c r="H429" s="249">
        <v>89.099999999999994</v>
      </c>
      <c r="I429" s="250"/>
      <c r="J429" s="245"/>
      <c r="K429" s="245"/>
      <c r="L429" s="251"/>
      <c r="M429" s="252"/>
      <c r="N429" s="253"/>
      <c r="O429" s="253"/>
      <c r="P429" s="253"/>
      <c r="Q429" s="253"/>
      <c r="R429" s="253"/>
      <c r="S429" s="253"/>
      <c r="T429" s="25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5" t="s">
        <v>142</v>
      </c>
      <c r="AU429" s="255" t="s">
        <v>81</v>
      </c>
      <c r="AV429" s="13" t="s">
        <v>81</v>
      </c>
      <c r="AW429" s="13" t="s">
        <v>30</v>
      </c>
      <c r="AX429" s="13" t="s">
        <v>79</v>
      </c>
      <c r="AY429" s="255" t="s">
        <v>133</v>
      </c>
    </row>
    <row r="430" s="2" customFormat="1" ht="44.25" customHeight="1">
      <c r="A430" s="37"/>
      <c r="B430" s="38"/>
      <c r="C430" s="231" t="s">
        <v>809</v>
      </c>
      <c r="D430" s="231" t="s">
        <v>135</v>
      </c>
      <c r="E430" s="232" t="s">
        <v>810</v>
      </c>
      <c r="F430" s="233" t="s">
        <v>811</v>
      </c>
      <c r="G430" s="234" t="s">
        <v>138</v>
      </c>
      <c r="H430" s="235">
        <v>81</v>
      </c>
      <c r="I430" s="236"/>
      <c r="J430" s="237">
        <f>ROUND(I430*H430,2)</f>
        <v>0</v>
      </c>
      <c r="K430" s="233" t="s">
        <v>139</v>
      </c>
      <c r="L430" s="43"/>
      <c r="M430" s="238" t="s">
        <v>1</v>
      </c>
      <c r="N430" s="239" t="s">
        <v>40</v>
      </c>
      <c r="O430" s="91"/>
      <c r="P430" s="240">
        <f>O430*H430</f>
        <v>0</v>
      </c>
      <c r="Q430" s="240">
        <v>0.023439999999999999</v>
      </c>
      <c r="R430" s="240">
        <f>Q430*H430</f>
        <v>1.8986399999999999</v>
      </c>
      <c r="S430" s="240">
        <v>0</v>
      </c>
      <c r="T430" s="241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42" t="s">
        <v>207</v>
      </c>
      <c r="AT430" s="242" t="s">
        <v>135</v>
      </c>
      <c r="AU430" s="242" t="s">
        <v>81</v>
      </c>
      <c r="AY430" s="16" t="s">
        <v>133</v>
      </c>
      <c r="BE430" s="243">
        <f>IF(N430="základní",J430,0)</f>
        <v>0</v>
      </c>
      <c r="BF430" s="243">
        <f>IF(N430="snížená",J430,0)</f>
        <v>0</v>
      </c>
      <c r="BG430" s="243">
        <f>IF(N430="zákl. přenesená",J430,0)</f>
        <v>0</v>
      </c>
      <c r="BH430" s="243">
        <f>IF(N430="sníž. přenesená",J430,0)</f>
        <v>0</v>
      </c>
      <c r="BI430" s="243">
        <f>IF(N430="nulová",J430,0)</f>
        <v>0</v>
      </c>
      <c r="BJ430" s="16" t="s">
        <v>140</v>
      </c>
      <c r="BK430" s="243">
        <f>ROUND(I430*H430,2)</f>
        <v>0</v>
      </c>
      <c r="BL430" s="16" t="s">
        <v>207</v>
      </c>
      <c r="BM430" s="242" t="s">
        <v>812</v>
      </c>
    </row>
    <row r="431" s="13" customFormat="1">
      <c r="A431" s="13"/>
      <c r="B431" s="244"/>
      <c r="C431" s="245"/>
      <c r="D431" s="246" t="s">
        <v>142</v>
      </c>
      <c r="E431" s="247" t="s">
        <v>1</v>
      </c>
      <c r="F431" s="248" t="s">
        <v>803</v>
      </c>
      <c r="G431" s="245"/>
      <c r="H431" s="249">
        <v>81</v>
      </c>
      <c r="I431" s="250"/>
      <c r="J431" s="245"/>
      <c r="K431" s="245"/>
      <c r="L431" s="251"/>
      <c r="M431" s="252"/>
      <c r="N431" s="253"/>
      <c r="O431" s="253"/>
      <c r="P431" s="253"/>
      <c r="Q431" s="253"/>
      <c r="R431" s="253"/>
      <c r="S431" s="253"/>
      <c r="T431" s="25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5" t="s">
        <v>142</v>
      </c>
      <c r="AU431" s="255" t="s">
        <v>81</v>
      </c>
      <c r="AV431" s="13" t="s">
        <v>81</v>
      </c>
      <c r="AW431" s="13" t="s">
        <v>30</v>
      </c>
      <c r="AX431" s="13" t="s">
        <v>79</v>
      </c>
      <c r="AY431" s="255" t="s">
        <v>133</v>
      </c>
    </row>
    <row r="432" s="2" customFormat="1" ht="55.5" customHeight="1">
      <c r="A432" s="37"/>
      <c r="B432" s="38"/>
      <c r="C432" s="231" t="s">
        <v>813</v>
      </c>
      <c r="D432" s="231" t="s">
        <v>135</v>
      </c>
      <c r="E432" s="232" t="s">
        <v>814</v>
      </c>
      <c r="F432" s="233" t="s">
        <v>815</v>
      </c>
      <c r="G432" s="234" t="s">
        <v>213</v>
      </c>
      <c r="H432" s="235">
        <v>1.911</v>
      </c>
      <c r="I432" s="236"/>
      <c r="J432" s="237">
        <f>ROUND(I432*H432,2)</f>
        <v>0</v>
      </c>
      <c r="K432" s="233" t="s">
        <v>139</v>
      </c>
      <c r="L432" s="43"/>
      <c r="M432" s="238" t="s">
        <v>1</v>
      </c>
      <c r="N432" s="239" t="s">
        <v>40</v>
      </c>
      <c r="O432" s="91"/>
      <c r="P432" s="240">
        <f>O432*H432</f>
        <v>0</v>
      </c>
      <c r="Q432" s="240">
        <v>0</v>
      </c>
      <c r="R432" s="240">
        <f>Q432*H432</f>
        <v>0</v>
      </c>
      <c r="S432" s="240">
        <v>0</v>
      </c>
      <c r="T432" s="241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42" t="s">
        <v>207</v>
      </c>
      <c r="AT432" s="242" t="s">
        <v>135</v>
      </c>
      <c r="AU432" s="242" t="s">
        <v>81</v>
      </c>
      <c r="AY432" s="16" t="s">
        <v>133</v>
      </c>
      <c r="BE432" s="243">
        <f>IF(N432="základní",J432,0)</f>
        <v>0</v>
      </c>
      <c r="BF432" s="243">
        <f>IF(N432="snížená",J432,0)</f>
        <v>0</v>
      </c>
      <c r="BG432" s="243">
        <f>IF(N432="zákl. přenesená",J432,0)</f>
        <v>0</v>
      </c>
      <c r="BH432" s="243">
        <f>IF(N432="sníž. přenesená",J432,0)</f>
        <v>0</v>
      </c>
      <c r="BI432" s="243">
        <f>IF(N432="nulová",J432,0)</f>
        <v>0</v>
      </c>
      <c r="BJ432" s="16" t="s">
        <v>140</v>
      </c>
      <c r="BK432" s="243">
        <f>ROUND(I432*H432,2)</f>
        <v>0</v>
      </c>
      <c r="BL432" s="16" t="s">
        <v>207</v>
      </c>
      <c r="BM432" s="242" t="s">
        <v>816</v>
      </c>
    </row>
    <row r="433" s="12" customFormat="1" ht="22.8" customHeight="1">
      <c r="A433" s="12"/>
      <c r="B433" s="215"/>
      <c r="C433" s="216"/>
      <c r="D433" s="217" t="s">
        <v>72</v>
      </c>
      <c r="E433" s="229" t="s">
        <v>817</v>
      </c>
      <c r="F433" s="229" t="s">
        <v>818</v>
      </c>
      <c r="G433" s="216"/>
      <c r="H433" s="216"/>
      <c r="I433" s="219"/>
      <c r="J433" s="230">
        <f>BK433</f>
        <v>0</v>
      </c>
      <c r="K433" s="216"/>
      <c r="L433" s="221"/>
      <c r="M433" s="222"/>
      <c r="N433" s="223"/>
      <c r="O433" s="223"/>
      <c r="P433" s="224">
        <f>SUM(P434:P484)</f>
        <v>0</v>
      </c>
      <c r="Q433" s="223"/>
      <c r="R433" s="224">
        <f>SUM(R434:R484)</f>
        <v>1.5839350000000001</v>
      </c>
      <c r="S433" s="223"/>
      <c r="T433" s="225">
        <f>SUM(T434:T484)</f>
        <v>1.5192510000000001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26" t="s">
        <v>81</v>
      </c>
      <c r="AT433" s="227" t="s">
        <v>72</v>
      </c>
      <c r="AU433" s="227" t="s">
        <v>79</v>
      </c>
      <c r="AY433" s="226" t="s">
        <v>133</v>
      </c>
      <c r="BK433" s="228">
        <f>SUM(BK434:BK484)</f>
        <v>0</v>
      </c>
    </row>
    <row r="434" s="2" customFormat="1" ht="21.75" customHeight="1">
      <c r="A434" s="37"/>
      <c r="B434" s="38"/>
      <c r="C434" s="231" t="s">
        <v>819</v>
      </c>
      <c r="D434" s="231" t="s">
        <v>135</v>
      </c>
      <c r="E434" s="232" t="s">
        <v>820</v>
      </c>
      <c r="F434" s="233" t="s">
        <v>821</v>
      </c>
      <c r="G434" s="234" t="s">
        <v>138</v>
      </c>
      <c r="H434" s="235">
        <v>133</v>
      </c>
      <c r="I434" s="236"/>
      <c r="J434" s="237">
        <f>ROUND(I434*H434,2)</f>
        <v>0</v>
      </c>
      <c r="K434" s="233" t="s">
        <v>139</v>
      </c>
      <c r="L434" s="43"/>
      <c r="M434" s="238" t="s">
        <v>1</v>
      </c>
      <c r="N434" s="239" t="s">
        <v>40</v>
      </c>
      <c r="O434" s="91"/>
      <c r="P434" s="240">
        <f>O434*H434</f>
        <v>0</v>
      </c>
      <c r="Q434" s="240">
        <v>0</v>
      </c>
      <c r="R434" s="240">
        <f>Q434*H434</f>
        <v>0</v>
      </c>
      <c r="S434" s="240">
        <v>0.00594</v>
      </c>
      <c r="T434" s="241">
        <f>S434*H434</f>
        <v>0.79001999999999994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42" t="s">
        <v>207</v>
      </c>
      <c r="AT434" s="242" t="s">
        <v>135</v>
      </c>
      <c r="AU434" s="242" t="s">
        <v>81</v>
      </c>
      <c r="AY434" s="16" t="s">
        <v>133</v>
      </c>
      <c r="BE434" s="243">
        <f>IF(N434="základní",J434,0)</f>
        <v>0</v>
      </c>
      <c r="BF434" s="243">
        <f>IF(N434="snížená",J434,0)</f>
        <v>0</v>
      </c>
      <c r="BG434" s="243">
        <f>IF(N434="zákl. přenesená",J434,0)</f>
        <v>0</v>
      </c>
      <c r="BH434" s="243">
        <f>IF(N434="sníž. přenesená",J434,0)</f>
        <v>0</v>
      </c>
      <c r="BI434" s="243">
        <f>IF(N434="nulová",J434,0)</f>
        <v>0</v>
      </c>
      <c r="BJ434" s="16" t="s">
        <v>140</v>
      </c>
      <c r="BK434" s="243">
        <f>ROUND(I434*H434,2)</f>
        <v>0</v>
      </c>
      <c r="BL434" s="16" t="s">
        <v>207</v>
      </c>
      <c r="BM434" s="242" t="s">
        <v>822</v>
      </c>
    </row>
    <row r="435" s="13" customFormat="1">
      <c r="A435" s="13"/>
      <c r="B435" s="244"/>
      <c r="C435" s="245"/>
      <c r="D435" s="246" t="s">
        <v>142</v>
      </c>
      <c r="E435" s="247" t="s">
        <v>1</v>
      </c>
      <c r="F435" s="248" t="s">
        <v>823</v>
      </c>
      <c r="G435" s="245"/>
      <c r="H435" s="249">
        <v>133</v>
      </c>
      <c r="I435" s="250"/>
      <c r="J435" s="245"/>
      <c r="K435" s="245"/>
      <c r="L435" s="251"/>
      <c r="M435" s="252"/>
      <c r="N435" s="253"/>
      <c r="O435" s="253"/>
      <c r="P435" s="253"/>
      <c r="Q435" s="253"/>
      <c r="R435" s="253"/>
      <c r="S435" s="253"/>
      <c r="T435" s="25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5" t="s">
        <v>142</v>
      </c>
      <c r="AU435" s="255" t="s">
        <v>81</v>
      </c>
      <c r="AV435" s="13" t="s">
        <v>81</v>
      </c>
      <c r="AW435" s="13" t="s">
        <v>30</v>
      </c>
      <c r="AX435" s="13" t="s">
        <v>79</v>
      </c>
      <c r="AY435" s="255" t="s">
        <v>133</v>
      </c>
    </row>
    <row r="436" s="2" customFormat="1" ht="21.75" customHeight="1">
      <c r="A436" s="37"/>
      <c r="B436" s="38"/>
      <c r="C436" s="231" t="s">
        <v>824</v>
      </c>
      <c r="D436" s="231" t="s">
        <v>135</v>
      </c>
      <c r="E436" s="232" t="s">
        <v>825</v>
      </c>
      <c r="F436" s="233" t="s">
        <v>826</v>
      </c>
      <c r="G436" s="234" t="s">
        <v>195</v>
      </c>
      <c r="H436" s="235">
        <v>20</v>
      </c>
      <c r="I436" s="236"/>
      <c r="J436" s="237">
        <f>ROUND(I436*H436,2)</f>
        <v>0</v>
      </c>
      <c r="K436" s="233" t="s">
        <v>139</v>
      </c>
      <c r="L436" s="43"/>
      <c r="M436" s="238" t="s">
        <v>1</v>
      </c>
      <c r="N436" s="239" t="s">
        <v>40</v>
      </c>
      <c r="O436" s="91"/>
      <c r="P436" s="240">
        <f>O436*H436</f>
        <v>0</v>
      </c>
      <c r="Q436" s="240">
        <v>0</v>
      </c>
      <c r="R436" s="240">
        <f>Q436*H436</f>
        <v>0</v>
      </c>
      <c r="S436" s="240">
        <v>0.0018699999999999999</v>
      </c>
      <c r="T436" s="241">
        <f>S436*H436</f>
        <v>0.037399999999999996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42" t="s">
        <v>207</v>
      </c>
      <c r="AT436" s="242" t="s">
        <v>135</v>
      </c>
      <c r="AU436" s="242" t="s">
        <v>81</v>
      </c>
      <c r="AY436" s="16" t="s">
        <v>133</v>
      </c>
      <c r="BE436" s="243">
        <f>IF(N436="základní",J436,0)</f>
        <v>0</v>
      </c>
      <c r="BF436" s="243">
        <f>IF(N436="snížená",J436,0)</f>
        <v>0</v>
      </c>
      <c r="BG436" s="243">
        <f>IF(N436="zákl. přenesená",J436,0)</f>
        <v>0</v>
      </c>
      <c r="BH436" s="243">
        <f>IF(N436="sníž. přenesená",J436,0)</f>
        <v>0</v>
      </c>
      <c r="BI436" s="243">
        <f>IF(N436="nulová",J436,0)</f>
        <v>0</v>
      </c>
      <c r="BJ436" s="16" t="s">
        <v>140</v>
      </c>
      <c r="BK436" s="243">
        <f>ROUND(I436*H436,2)</f>
        <v>0</v>
      </c>
      <c r="BL436" s="16" t="s">
        <v>207</v>
      </c>
      <c r="BM436" s="242" t="s">
        <v>827</v>
      </c>
    </row>
    <row r="437" s="13" customFormat="1">
      <c r="A437" s="13"/>
      <c r="B437" s="244"/>
      <c r="C437" s="245"/>
      <c r="D437" s="246" t="s">
        <v>142</v>
      </c>
      <c r="E437" s="247" t="s">
        <v>1</v>
      </c>
      <c r="F437" s="248" t="s">
        <v>230</v>
      </c>
      <c r="G437" s="245"/>
      <c r="H437" s="249">
        <v>20</v>
      </c>
      <c r="I437" s="250"/>
      <c r="J437" s="245"/>
      <c r="K437" s="245"/>
      <c r="L437" s="251"/>
      <c r="M437" s="252"/>
      <c r="N437" s="253"/>
      <c r="O437" s="253"/>
      <c r="P437" s="253"/>
      <c r="Q437" s="253"/>
      <c r="R437" s="253"/>
      <c r="S437" s="253"/>
      <c r="T437" s="25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5" t="s">
        <v>142</v>
      </c>
      <c r="AU437" s="255" t="s">
        <v>81</v>
      </c>
      <c r="AV437" s="13" t="s">
        <v>81</v>
      </c>
      <c r="AW437" s="13" t="s">
        <v>30</v>
      </c>
      <c r="AX437" s="13" t="s">
        <v>79</v>
      </c>
      <c r="AY437" s="255" t="s">
        <v>133</v>
      </c>
    </row>
    <row r="438" s="2" customFormat="1" ht="21.75" customHeight="1">
      <c r="A438" s="37"/>
      <c r="B438" s="38"/>
      <c r="C438" s="231" t="s">
        <v>828</v>
      </c>
      <c r="D438" s="231" t="s">
        <v>135</v>
      </c>
      <c r="E438" s="232" t="s">
        <v>829</v>
      </c>
      <c r="F438" s="233" t="s">
        <v>830</v>
      </c>
      <c r="G438" s="234" t="s">
        <v>195</v>
      </c>
      <c r="H438" s="235">
        <v>24.100000000000001</v>
      </c>
      <c r="I438" s="236"/>
      <c r="J438" s="237">
        <f>ROUND(I438*H438,2)</f>
        <v>0</v>
      </c>
      <c r="K438" s="233" t="s">
        <v>139</v>
      </c>
      <c r="L438" s="43"/>
      <c r="M438" s="238" t="s">
        <v>1</v>
      </c>
      <c r="N438" s="239" t="s">
        <v>40</v>
      </c>
      <c r="O438" s="91"/>
      <c r="P438" s="240">
        <f>O438*H438</f>
        <v>0</v>
      </c>
      <c r="Q438" s="240">
        <v>0</v>
      </c>
      <c r="R438" s="240">
        <f>Q438*H438</f>
        <v>0</v>
      </c>
      <c r="S438" s="240">
        <v>0.00348</v>
      </c>
      <c r="T438" s="241">
        <f>S438*H438</f>
        <v>0.083868000000000012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42" t="s">
        <v>207</v>
      </c>
      <c r="AT438" s="242" t="s">
        <v>135</v>
      </c>
      <c r="AU438" s="242" t="s">
        <v>81</v>
      </c>
      <c r="AY438" s="16" t="s">
        <v>133</v>
      </c>
      <c r="BE438" s="243">
        <f>IF(N438="základní",J438,0)</f>
        <v>0</v>
      </c>
      <c r="BF438" s="243">
        <f>IF(N438="snížená",J438,0)</f>
        <v>0</v>
      </c>
      <c r="BG438" s="243">
        <f>IF(N438="zákl. přenesená",J438,0)</f>
        <v>0</v>
      </c>
      <c r="BH438" s="243">
        <f>IF(N438="sníž. přenesená",J438,0)</f>
        <v>0</v>
      </c>
      <c r="BI438" s="243">
        <f>IF(N438="nulová",J438,0)</f>
        <v>0</v>
      </c>
      <c r="BJ438" s="16" t="s">
        <v>140</v>
      </c>
      <c r="BK438" s="243">
        <f>ROUND(I438*H438,2)</f>
        <v>0</v>
      </c>
      <c r="BL438" s="16" t="s">
        <v>207</v>
      </c>
      <c r="BM438" s="242" t="s">
        <v>831</v>
      </c>
    </row>
    <row r="439" s="13" customFormat="1">
      <c r="A439" s="13"/>
      <c r="B439" s="244"/>
      <c r="C439" s="245"/>
      <c r="D439" s="246" t="s">
        <v>142</v>
      </c>
      <c r="E439" s="247" t="s">
        <v>1</v>
      </c>
      <c r="F439" s="248" t="s">
        <v>832</v>
      </c>
      <c r="G439" s="245"/>
      <c r="H439" s="249">
        <v>24.100000000000001</v>
      </c>
      <c r="I439" s="250"/>
      <c r="J439" s="245"/>
      <c r="K439" s="245"/>
      <c r="L439" s="251"/>
      <c r="M439" s="252"/>
      <c r="N439" s="253"/>
      <c r="O439" s="253"/>
      <c r="P439" s="253"/>
      <c r="Q439" s="253"/>
      <c r="R439" s="253"/>
      <c r="S439" s="253"/>
      <c r="T439" s="25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5" t="s">
        <v>142</v>
      </c>
      <c r="AU439" s="255" t="s">
        <v>81</v>
      </c>
      <c r="AV439" s="13" t="s">
        <v>81</v>
      </c>
      <c r="AW439" s="13" t="s">
        <v>30</v>
      </c>
      <c r="AX439" s="13" t="s">
        <v>79</v>
      </c>
      <c r="AY439" s="255" t="s">
        <v>133</v>
      </c>
    </row>
    <row r="440" s="2" customFormat="1" ht="16.5" customHeight="1">
      <c r="A440" s="37"/>
      <c r="B440" s="38"/>
      <c r="C440" s="231" t="s">
        <v>833</v>
      </c>
      <c r="D440" s="231" t="s">
        <v>135</v>
      </c>
      <c r="E440" s="232" t="s">
        <v>834</v>
      </c>
      <c r="F440" s="233" t="s">
        <v>835</v>
      </c>
      <c r="G440" s="234" t="s">
        <v>195</v>
      </c>
      <c r="H440" s="235">
        <v>13.699999999999999</v>
      </c>
      <c r="I440" s="236"/>
      <c r="J440" s="237">
        <f>ROUND(I440*H440,2)</f>
        <v>0</v>
      </c>
      <c r="K440" s="233" t="s">
        <v>139</v>
      </c>
      <c r="L440" s="43"/>
      <c r="M440" s="238" t="s">
        <v>1</v>
      </c>
      <c r="N440" s="239" t="s">
        <v>40</v>
      </c>
      <c r="O440" s="91"/>
      <c r="P440" s="240">
        <f>O440*H440</f>
        <v>0</v>
      </c>
      <c r="Q440" s="240">
        <v>0</v>
      </c>
      <c r="R440" s="240">
        <f>Q440*H440</f>
        <v>0</v>
      </c>
      <c r="S440" s="240">
        <v>0.0016999999999999999</v>
      </c>
      <c r="T440" s="241">
        <f>S440*H440</f>
        <v>0.023289999999999998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42" t="s">
        <v>207</v>
      </c>
      <c r="AT440" s="242" t="s">
        <v>135</v>
      </c>
      <c r="AU440" s="242" t="s">
        <v>81</v>
      </c>
      <c r="AY440" s="16" t="s">
        <v>133</v>
      </c>
      <c r="BE440" s="243">
        <f>IF(N440="základní",J440,0)</f>
        <v>0</v>
      </c>
      <c r="BF440" s="243">
        <f>IF(N440="snížená",J440,0)</f>
        <v>0</v>
      </c>
      <c r="BG440" s="243">
        <f>IF(N440="zákl. přenesená",J440,0)</f>
        <v>0</v>
      </c>
      <c r="BH440" s="243">
        <f>IF(N440="sníž. přenesená",J440,0)</f>
        <v>0</v>
      </c>
      <c r="BI440" s="243">
        <f>IF(N440="nulová",J440,0)</f>
        <v>0</v>
      </c>
      <c r="BJ440" s="16" t="s">
        <v>140</v>
      </c>
      <c r="BK440" s="243">
        <f>ROUND(I440*H440,2)</f>
        <v>0</v>
      </c>
      <c r="BL440" s="16" t="s">
        <v>207</v>
      </c>
      <c r="BM440" s="242" t="s">
        <v>836</v>
      </c>
    </row>
    <row r="441" s="13" customFormat="1">
      <c r="A441" s="13"/>
      <c r="B441" s="244"/>
      <c r="C441" s="245"/>
      <c r="D441" s="246" t="s">
        <v>142</v>
      </c>
      <c r="E441" s="247" t="s">
        <v>1</v>
      </c>
      <c r="F441" s="248" t="s">
        <v>837</v>
      </c>
      <c r="G441" s="245"/>
      <c r="H441" s="249">
        <v>13.699999999999999</v>
      </c>
      <c r="I441" s="250"/>
      <c r="J441" s="245"/>
      <c r="K441" s="245"/>
      <c r="L441" s="251"/>
      <c r="M441" s="252"/>
      <c r="N441" s="253"/>
      <c r="O441" s="253"/>
      <c r="P441" s="253"/>
      <c r="Q441" s="253"/>
      <c r="R441" s="253"/>
      <c r="S441" s="253"/>
      <c r="T441" s="25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5" t="s">
        <v>142</v>
      </c>
      <c r="AU441" s="255" t="s">
        <v>81</v>
      </c>
      <c r="AV441" s="13" t="s">
        <v>81</v>
      </c>
      <c r="AW441" s="13" t="s">
        <v>30</v>
      </c>
      <c r="AX441" s="13" t="s">
        <v>79</v>
      </c>
      <c r="AY441" s="255" t="s">
        <v>133</v>
      </c>
    </row>
    <row r="442" s="2" customFormat="1" ht="21.75" customHeight="1">
      <c r="A442" s="37"/>
      <c r="B442" s="38"/>
      <c r="C442" s="231" t="s">
        <v>838</v>
      </c>
      <c r="D442" s="231" t="s">
        <v>135</v>
      </c>
      <c r="E442" s="232" t="s">
        <v>839</v>
      </c>
      <c r="F442" s="233" t="s">
        <v>840</v>
      </c>
      <c r="G442" s="234" t="s">
        <v>195</v>
      </c>
      <c r="H442" s="235">
        <v>38.899999999999999</v>
      </c>
      <c r="I442" s="236"/>
      <c r="J442" s="237">
        <f>ROUND(I442*H442,2)</f>
        <v>0</v>
      </c>
      <c r="K442" s="233" t="s">
        <v>139</v>
      </c>
      <c r="L442" s="43"/>
      <c r="M442" s="238" t="s">
        <v>1</v>
      </c>
      <c r="N442" s="239" t="s">
        <v>40</v>
      </c>
      <c r="O442" s="91"/>
      <c r="P442" s="240">
        <f>O442*H442</f>
        <v>0</v>
      </c>
      <c r="Q442" s="240">
        <v>0</v>
      </c>
      <c r="R442" s="240">
        <f>Q442*H442</f>
        <v>0</v>
      </c>
      <c r="S442" s="240">
        <v>0.0017700000000000001</v>
      </c>
      <c r="T442" s="241">
        <f>S442*H442</f>
        <v>0.068852999999999998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42" t="s">
        <v>207</v>
      </c>
      <c r="AT442" s="242" t="s">
        <v>135</v>
      </c>
      <c r="AU442" s="242" t="s">
        <v>81</v>
      </c>
      <c r="AY442" s="16" t="s">
        <v>133</v>
      </c>
      <c r="BE442" s="243">
        <f>IF(N442="základní",J442,0)</f>
        <v>0</v>
      </c>
      <c r="BF442" s="243">
        <f>IF(N442="snížená",J442,0)</f>
        <v>0</v>
      </c>
      <c r="BG442" s="243">
        <f>IF(N442="zákl. přenesená",J442,0)</f>
        <v>0</v>
      </c>
      <c r="BH442" s="243">
        <f>IF(N442="sníž. přenesená",J442,0)</f>
        <v>0</v>
      </c>
      <c r="BI442" s="243">
        <f>IF(N442="nulová",J442,0)</f>
        <v>0</v>
      </c>
      <c r="BJ442" s="16" t="s">
        <v>140</v>
      </c>
      <c r="BK442" s="243">
        <f>ROUND(I442*H442,2)</f>
        <v>0</v>
      </c>
      <c r="BL442" s="16" t="s">
        <v>207</v>
      </c>
      <c r="BM442" s="242" t="s">
        <v>841</v>
      </c>
    </row>
    <row r="443" s="13" customFormat="1">
      <c r="A443" s="13"/>
      <c r="B443" s="244"/>
      <c r="C443" s="245"/>
      <c r="D443" s="246" t="s">
        <v>142</v>
      </c>
      <c r="E443" s="247" t="s">
        <v>1</v>
      </c>
      <c r="F443" s="248" t="s">
        <v>842</v>
      </c>
      <c r="G443" s="245"/>
      <c r="H443" s="249">
        <v>38.899999999999999</v>
      </c>
      <c r="I443" s="250"/>
      <c r="J443" s="245"/>
      <c r="K443" s="245"/>
      <c r="L443" s="251"/>
      <c r="M443" s="252"/>
      <c r="N443" s="253"/>
      <c r="O443" s="253"/>
      <c r="P443" s="253"/>
      <c r="Q443" s="253"/>
      <c r="R443" s="253"/>
      <c r="S443" s="253"/>
      <c r="T443" s="25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5" t="s">
        <v>142</v>
      </c>
      <c r="AU443" s="255" t="s">
        <v>81</v>
      </c>
      <c r="AV443" s="13" t="s">
        <v>81</v>
      </c>
      <c r="AW443" s="13" t="s">
        <v>30</v>
      </c>
      <c r="AX443" s="13" t="s">
        <v>79</v>
      </c>
      <c r="AY443" s="255" t="s">
        <v>133</v>
      </c>
    </row>
    <row r="444" s="2" customFormat="1" ht="21.75" customHeight="1">
      <c r="A444" s="37"/>
      <c r="B444" s="38"/>
      <c r="C444" s="231" t="s">
        <v>843</v>
      </c>
      <c r="D444" s="231" t="s">
        <v>135</v>
      </c>
      <c r="E444" s="232" t="s">
        <v>844</v>
      </c>
      <c r="F444" s="233" t="s">
        <v>845</v>
      </c>
      <c r="G444" s="234" t="s">
        <v>280</v>
      </c>
      <c r="H444" s="235">
        <v>1</v>
      </c>
      <c r="I444" s="236"/>
      <c r="J444" s="237">
        <f>ROUND(I444*H444,2)</f>
        <v>0</v>
      </c>
      <c r="K444" s="233" t="s">
        <v>139</v>
      </c>
      <c r="L444" s="43"/>
      <c r="M444" s="238" t="s">
        <v>1</v>
      </c>
      <c r="N444" s="239" t="s">
        <v>40</v>
      </c>
      <c r="O444" s="91"/>
      <c r="P444" s="240">
        <f>O444*H444</f>
        <v>0</v>
      </c>
      <c r="Q444" s="240">
        <v>0</v>
      </c>
      <c r="R444" s="240">
        <f>Q444*H444</f>
        <v>0</v>
      </c>
      <c r="S444" s="240">
        <v>0.0090600000000000003</v>
      </c>
      <c r="T444" s="241">
        <f>S444*H444</f>
        <v>0.0090600000000000003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42" t="s">
        <v>207</v>
      </c>
      <c r="AT444" s="242" t="s">
        <v>135</v>
      </c>
      <c r="AU444" s="242" t="s">
        <v>81</v>
      </c>
      <c r="AY444" s="16" t="s">
        <v>133</v>
      </c>
      <c r="BE444" s="243">
        <f>IF(N444="základní",J444,0)</f>
        <v>0</v>
      </c>
      <c r="BF444" s="243">
        <f>IF(N444="snížená",J444,0)</f>
        <v>0</v>
      </c>
      <c r="BG444" s="243">
        <f>IF(N444="zákl. přenesená",J444,0)</f>
        <v>0</v>
      </c>
      <c r="BH444" s="243">
        <f>IF(N444="sníž. přenesená",J444,0)</f>
        <v>0</v>
      </c>
      <c r="BI444" s="243">
        <f>IF(N444="nulová",J444,0)</f>
        <v>0</v>
      </c>
      <c r="BJ444" s="16" t="s">
        <v>140</v>
      </c>
      <c r="BK444" s="243">
        <f>ROUND(I444*H444,2)</f>
        <v>0</v>
      </c>
      <c r="BL444" s="16" t="s">
        <v>207</v>
      </c>
      <c r="BM444" s="242" t="s">
        <v>846</v>
      </c>
    </row>
    <row r="445" s="13" customFormat="1">
      <c r="A445" s="13"/>
      <c r="B445" s="244"/>
      <c r="C445" s="245"/>
      <c r="D445" s="246" t="s">
        <v>142</v>
      </c>
      <c r="E445" s="247" t="s">
        <v>1</v>
      </c>
      <c r="F445" s="248" t="s">
        <v>79</v>
      </c>
      <c r="G445" s="245"/>
      <c r="H445" s="249">
        <v>1</v>
      </c>
      <c r="I445" s="250"/>
      <c r="J445" s="245"/>
      <c r="K445" s="245"/>
      <c r="L445" s="251"/>
      <c r="M445" s="252"/>
      <c r="N445" s="253"/>
      <c r="O445" s="253"/>
      <c r="P445" s="253"/>
      <c r="Q445" s="253"/>
      <c r="R445" s="253"/>
      <c r="S445" s="253"/>
      <c r="T445" s="25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5" t="s">
        <v>142</v>
      </c>
      <c r="AU445" s="255" t="s">
        <v>81</v>
      </c>
      <c r="AV445" s="13" t="s">
        <v>81</v>
      </c>
      <c r="AW445" s="13" t="s">
        <v>30</v>
      </c>
      <c r="AX445" s="13" t="s">
        <v>79</v>
      </c>
      <c r="AY445" s="255" t="s">
        <v>133</v>
      </c>
    </row>
    <row r="446" s="2" customFormat="1" ht="21.75" customHeight="1">
      <c r="A446" s="37"/>
      <c r="B446" s="38"/>
      <c r="C446" s="231" t="s">
        <v>847</v>
      </c>
      <c r="D446" s="231" t="s">
        <v>135</v>
      </c>
      <c r="E446" s="232" t="s">
        <v>848</v>
      </c>
      <c r="F446" s="233" t="s">
        <v>849</v>
      </c>
      <c r="G446" s="234" t="s">
        <v>195</v>
      </c>
      <c r="H446" s="235">
        <v>44</v>
      </c>
      <c r="I446" s="236"/>
      <c r="J446" s="237">
        <f>ROUND(I446*H446,2)</f>
        <v>0</v>
      </c>
      <c r="K446" s="233" t="s">
        <v>139</v>
      </c>
      <c r="L446" s="43"/>
      <c r="M446" s="238" t="s">
        <v>1</v>
      </c>
      <c r="N446" s="239" t="s">
        <v>40</v>
      </c>
      <c r="O446" s="91"/>
      <c r="P446" s="240">
        <f>O446*H446</f>
        <v>0</v>
      </c>
      <c r="Q446" s="240">
        <v>0</v>
      </c>
      <c r="R446" s="240">
        <f>Q446*H446</f>
        <v>0</v>
      </c>
      <c r="S446" s="240">
        <v>0.0022300000000000002</v>
      </c>
      <c r="T446" s="241">
        <f>S446*H446</f>
        <v>0.098120000000000013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42" t="s">
        <v>207</v>
      </c>
      <c r="AT446" s="242" t="s">
        <v>135</v>
      </c>
      <c r="AU446" s="242" t="s">
        <v>81</v>
      </c>
      <c r="AY446" s="16" t="s">
        <v>133</v>
      </c>
      <c r="BE446" s="243">
        <f>IF(N446="základní",J446,0)</f>
        <v>0</v>
      </c>
      <c r="BF446" s="243">
        <f>IF(N446="snížená",J446,0)</f>
        <v>0</v>
      </c>
      <c r="BG446" s="243">
        <f>IF(N446="zákl. přenesená",J446,0)</f>
        <v>0</v>
      </c>
      <c r="BH446" s="243">
        <f>IF(N446="sníž. přenesená",J446,0)</f>
        <v>0</v>
      </c>
      <c r="BI446" s="243">
        <f>IF(N446="nulová",J446,0)</f>
        <v>0</v>
      </c>
      <c r="BJ446" s="16" t="s">
        <v>140</v>
      </c>
      <c r="BK446" s="243">
        <f>ROUND(I446*H446,2)</f>
        <v>0</v>
      </c>
      <c r="BL446" s="16" t="s">
        <v>207</v>
      </c>
      <c r="BM446" s="242" t="s">
        <v>850</v>
      </c>
    </row>
    <row r="447" s="13" customFormat="1">
      <c r="A447" s="13"/>
      <c r="B447" s="244"/>
      <c r="C447" s="245"/>
      <c r="D447" s="246" t="s">
        <v>142</v>
      </c>
      <c r="E447" s="247" t="s">
        <v>1</v>
      </c>
      <c r="F447" s="248" t="s">
        <v>341</v>
      </c>
      <c r="G447" s="245"/>
      <c r="H447" s="249">
        <v>44</v>
      </c>
      <c r="I447" s="250"/>
      <c r="J447" s="245"/>
      <c r="K447" s="245"/>
      <c r="L447" s="251"/>
      <c r="M447" s="252"/>
      <c r="N447" s="253"/>
      <c r="O447" s="253"/>
      <c r="P447" s="253"/>
      <c r="Q447" s="253"/>
      <c r="R447" s="253"/>
      <c r="S447" s="253"/>
      <c r="T447" s="25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5" t="s">
        <v>142</v>
      </c>
      <c r="AU447" s="255" t="s">
        <v>81</v>
      </c>
      <c r="AV447" s="13" t="s">
        <v>81</v>
      </c>
      <c r="AW447" s="13" t="s">
        <v>30</v>
      </c>
      <c r="AX447" s="13" t="s">
        <v>79</v>
      </c>
      <c r="AY447" s="255" t="s">
        <v>133</v>
      </c>
    </row>
    <row r="448" s="2" customFormat="1" ht="16.5" customHeight="1">
      <c r="A448" s="37"/>
      <c r="B448" s="38"/>
      <c r="C448" s="231" t="s">
        <v>851</v>
      </c>
      <c r="D448" s="231" t="s">
        <v>135</v>
      </c>
      <c r="E448" s="232" t="s">
        <v>852</v>
      </c>
      <c r="F448" s="233" t="s">
        <v>853</v>
      </c>
      <c r="G448" s="234" t="s">
        <v>195</v>
      </c>
      <c r="H448" s="235">
        <v>30.199999999999999</v>
      </c>
      <c r="I448" s="236"/>
      <c r="J448" s="237">
        <f>ROUND(I448*H448,2)</f>
        <v>0</v>
      </c>
      <c r="K448" s="233" t="s">
        <v>139</v>
      </c>
      <c r="L448" s="43"/>
      <c r="M448" s="238" t="s">
        <v>1</v>
      </c>
      <c r="N448" s="239" t="s">
        <v>40</v>
      </c>
      <c r="O448" s="91"/>
      <c r="P448" s="240">
        <f>O448*H448</f>
        <v>0</v>
      </c>
      <c r="Q448" s="240">
        <v>0</v>
      </c>
      <c r="R448" s="240">
        <f>Q448*H448</f>
        <v>0</v>
      </c>
      <c r="S448" s="240">
        <v>0.00175</v>
      </c>
      <c r="T448" s="241">
        <f>S448*H448</f>
        <v>0.052850000000000001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42" t="s">
        <v>207</v>
      </c>
      <c r="AT448" s="242" t="s">
        <v>135</v>
      </c>
      <c r="AU448" s="242" t="s">
        <v>81</v>
      </c>
      <c r="AY448" s="16" t="s">
        <v>133</v>
      </c>
      <c r="BE448" s="243">
        <f>IF(N448="základní",J448,0)</f>
        <v>0</v>
      </c>
      <c r="BF448" s="243">
        <f>IF(N448="snížená",J448,0)</f>
        <v>0</v>
      </c>
      <c r="BG448" s="243">
        <f>IF(N448="zákl. přenesená",J448,0)</f>
        <v>0</v>
      </c>
      <c r="BH448" s="243">
        <f>IF(N448="sníž. přenesená",J448,0)</f>
        <v>0</v>
      </c>
      <c r="BI448" s="243">
        <f>IF(N448="nulová",J448,0)</f>
        <v>0</v>
      </c>
      <c r="BJ448" s="16" t="s">
        <v>140</v>
      </c>
      <c r="BK448" s="243">
        <f>ROUND(I448*H448,2)</f>
        <v>0</v>
      </c>
      <c r="BL448" s="16" t="s">
        <v>207</v>
      </c>
      <c r="BM448" s="242" t="s">
        <v>854</v>
      </c>
    </row>
    <row r="449" s="13" customFormat="1">
      <c r="A449" s="13"/>
      <c r="B449" s="244"/>
      <c r="C449" s="245"/>
      <c r="D449" s="246" t="s">
        <v>142</v>
      </c>
      <c r="E449" s="247" t="s">
        <v>1</v>
      </c>
      <c r="F449" s="248" t="s">
        <v>855</v>
      </c>
      <c r="G449" s="245"/>
      <c r="H449" s="249">
        <v>30.199999999999999</v>
      </c>
      <c r="I449" s="250"/>
      <c r="J449" s="245"/>
      <c r="K449" s="245"/>
      <c r="L449" s="251"/>
      <c r="M449" s="252"/>
      <c r="N449" s="253"/>
      <c r="O449" s="253"/>
      <c r="P449" s="253"/>
      <c r="Q449" s="253"/>
      <c r="R449" s="253"/>
      <c r="S449" s="253"/>
      <c r="T449" s="25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5" t="s">
        <v>142</v>
      </c>
      <c r="AU449" s="255" t="s">
        <v>81</v>
      </c>
      <c r="AV449" s="13" t="s">
        <v>81</v>
      </c>
      <c r="AW449" s="13" t="s">
        <v>30</v>
      </c>
      <c r="AX449" s="13" t="s">
        <v>79</v>
      </c>
      <c r="AY449" s="255" t="s">
        <v>133</v>
      </c>
    </row>
    <row r="450" s="2" customFormat="1" ht="21.75" customHeight="1">
      <c r="A450" s="37"/>
      <c r="B450" s="38"/>
      <c r="C450" s="231" t="s">
        <v>856</v>
      </c>
      <c r="D450" s="231" t="s">
        <v>135</v>
      </c>
      <c r="E450" s="232" t="s">
        <v>857</v>
      </c>
      <c r="F450" s="233" t="s">
        <v>858</v>
      </c>
      <c r="G450" s="234" t="s">
        <v>138</v>
      </c>
      <c r="H450" s="235">
        <v>3</v>
      </c>
      <c r="I450" s="236"/>
      <c r="J450" s="237">
        <f>ROUND(I450*H450,2)</f>
        <v>0</v>
      </c>
      <c r="K450" s="233" t="s">
        <v>139</v>
      </c>
      <c r="L450" s="43"/>
      <c r="M450" s="238" t="s">
        <v>1</v>
      </c>
      <c r="N450" s="239" t="s">
        <v>40</v>
      </c>
      <c r="O450" s="91"/>
      <c r="P450" s="240">
        <f>O450*H450</f>
        <v>0</v>
      </c>
      <c r="Q450" s="240">
        <v>0</v>
      </c>
      <c r="R450" s="240">
        <f>Q450*H450</f>
        <v>0</v>
      </c>
      <c r="S450" s="240">
        <v>0.0058399999999999997</v>
      </c>
      <c r="T450" s="241">
        <f>S450*H450</f>
        <v>0.017520000000000001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42" t="s">
        <v>207</v>
      </c>
      <c r="AT450" s="242" t="s">
        <v>135</v>
      </c>
      <c r="AU450" s="242" t="s">
        <v>81</v>
      </c>
      <c r="AY450" s="16" t="s">
        <v>133</v>
      </c>
      <c r="BE450" s="243">
        <f>IF(N450="základní",J450,0)</f>
        <v>0</v>
      </c>
      <c r="BF450" s="243">
        <f>IF(N450="snížená",J450,0)</f>
        <v>0</v>
      </c>
      <c r="BG450" s="243">
        <f>IF(N450="zákl. přenesená",J450,0)</f>
        <v>0</v>
      </c>
      <c r="BH450" s="243">
        <f>IF(N450="sníž. přenesená",J450,0)</f>
        <v>0</v>
      </c>
      <c r="BI450" s="243">
        <f>IF(N450="nulová",J450,0)</f>
        <v>0</v>
      </c>
      <c r="BJ450" s="16" t="s">
        <v>140</v>
      </c>
      <c r="BK450" s="243">
        <f>ROUND(I450*H450,2)</f>
        <v>0</v>
      </c>
      <c r="BL450" s="16" t="s">
        <v>207</v>
      </c>
      <c r="BM450" s="242" t="s">
        <v>859</v>
      </c>
    </row>
    <row r="451" s="13" customFormat="1">
      <c r="A451" s="13"/>
      <c r="B451" s="244"/>
      <c r="C451" s="245"/>
      <c r="D451" s="246" t="s">
        <v>142</v>
      </c>
      <c r="E451" s="247" t="s">
        <v>1</v>
      </c>
      <c r="F451" s="248" t="s">
        <v>149</v>
      </c>
      <c r="G451" s="245"/>
      <c r="H451" s="249">
        <v>3</v>
      </c>
      <c r="I451" s="250"/>
      <c r="J451" s="245"/>
      <c r="K451" s="245"/>
      <c r="L451" s="251"/>
      <c r="M451" s="252"/>
      <c r="N451" s="253"/>
      <c r="O451" s="253"/>
      <c r="P451" s="253"/>
      <c r="Q451" s="253"/>
      <c r="R451" s="253"/>
      <c r="S451" s="253"/>
      <c r="T451" s="25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5" t="s">
        <v>142</v>
      </c>
      <c r="AU451" s="255" t="s">
        <v>81</v>
      </c>
      <c r="AV451" s="13" t="s">
        <v>81</v>
      </c>
      <c r="AW451" s="13" t="s">
        <v>30</v>
      </c>
      <c r="AX451" s="13" t="s">
        <v>79</v>
      </c>
      <c r="AY451" s="255" t="s">
        <v>133</v>
      </c>
    </row>
    <row r="452" s="2" customFormat="1" ht="21.75" customHeight="1">
      <c r="A452" s="37"/>
      <c r="B452" s="38"/>
      <c r="C452" s="231" t="s">
        <v>860</v>
      </c>
      <c r="D452" s="231" t="s">
        <v>135</v>
      </c>
      <c r="E452" s="232" t="s">
        <v>861</v>
      </c>
      <c r="F452" s="233" t="s">
        <v>862</v>
      </c>
      <c r="G452" s="234" t="s">
        <v>195</v>
      </c>
      <c r="H452" s="235">
        <v>65.700000000000003</v>
      </c>
      <c r="I452" s="236"/>
      <c r="J452" s="237">
        <f>ROUND(I452*H452,2)</f>
        <v>0</v>
      </c>
      <c r="K452" s="233" t="s">
        <v>139</v>
      </c>
      <c r="L452" s="43"/>
      <c r="M452" s="238" t="s">
        <v>1</v>
      </c>
      <c r="N452" s="239" t="s">
        <v>40</v>
      </c>
      <c r="O452" s="91"/>
      <c r="P452" s="240">
        <f>O452*H452</f>
        <v>0</v>
      </c>
      <c r="Q452" s="240">
        <v>0</v>
      </c>
      <c r="R452" s="240">
        <f>Q452*H452</f>
        <v>0</v>
      </c>
      <c r="S452" s="240">
        <v>0.0025999999999999999</v>
      </c>
      <c r="T452" s="241">
        <f>S452*H452</f>
        <v>0.17082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42" t="s">
        <v>207</v>
      </c>
      <c r="AT452" s="242" t="s">
        <v>135</v>
      </c>
      <c r="AU452" s="242" t="s">
        <v>81</v>
      </c>
      <c r="AY452" s="16" t="s">
        <v>133</v>
      </c>
      <c r="BE452" s="243">
        <f>IF(N452="základní",J452,0)</f>
        <v>0</v>
      </c>
      <c r="BF452" s="243">
        <f>IF(N452="snížená",J452,0)</f>
        <v>0</v>
      </c>
      <c r="BG452" s="243">
        <f>IF(N452="zákl. přenesená",J452,0)</f>
        <v>0</v>
      </c>
      <c r="BH452" s="243">
        <f>IF(N452="sníž. přenesená",J452,0)</f>
        <v>0</v>
      </c>
      <c r="BI452" s="243">
        <f>IF(N452="nulová",J452,0)</f>
        <v>0</v>
      </c>
      <c r="BJ452" s="16" t="s">
        <v>140</v>
      </c>
      <c r="BK452" s="243">
        <f>ROUND(I452*H452,2)</f>
        <v>0</v>
      </c>
      <c r="BL452" s="16" t="s">
        <v>207</v>
      </c>
      <c r="BM452" s="242" t="s">
        <v>863</v>
      </c>
    </row>
    <row r="453" s="13" customFormat="1">
      <c r="A453" s="13"/>
      <c r="B453" s="244"/>
      <c r="C453" s="245"/>
      <c r="D453" s="246" t="s">
        <v>142</v>
      </c>
      <c r="E453" s="247" t="s">
        <v>1</v>
      </c>
      <c r="F453" s="248" t="s">
        <v>864</v>
      </c>
      <c r="G453" s="245"/>
      <c r="H453" s="249">
        <v>65.700000000000003</v>
      </c>
      <c r="I453" s="250"/>
      <c r="J453" s="245"/>
      <c r="K453" s="245"/>
      <c r="L453" s="251"/>
      <c r="M453" s="252"/>
      <c r="N453" s="253"/>
      <c r="O453" s="253"/>
      <c r="P453" s="253"/>
      <c r="Q453" s="253"/>
      <c r="R453" s="253"/>
      <c r="S453" s="253"/>
      <c r="T453" s="25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5" t="s">
        <v>142</v>
      </c>
      <c r="AU453" s="255" t="s">
        <v>81</v>
      </c>
      <c r="AV453" s="13" t="s">
        <v>81</v>
      </c>
      <c r="AW453" s="13" t="s">
        <v>30</v>
      </c>
      <c r="AX453" s="13" t="s">
        <v>79</v>
      </c>
      <c r="AY453" s="255" t="s">
        <v>133</v>
      </c>
    </row>
    <row r="454" s="2" customFormat="1" ht="16.5" customHeight="1">
      <c r="A454" s="37"/>
      <c r="B454" s="38"/>
      <c r="C454" s="231" t="s">
        <v>865</v>
      </c>
      <c r="D454" s="231" t="s">
        <v>135</v>
      </c>
      <c r="E454" s="232" t="s">
        <v>866</v>
      </c>
      <c r="F454" s="233" t="s">
        <v>867</v>
      </c>
      <c r="G454" s="234" t="s">
        <v>195</v>
      </c>
      <c r="H454" s="235">
        <v>42.5</v>
      </c>
      <c r="I454" s="236"/>
      <c r="J454" s="237">
        <f>ROUND(I454*H454,2)</f>
        <v>0</v>
      </c>
      <c r="K454" s="233" t="s">
        <v>139</v>
      </c>
      <c r="L454" s="43"/>
      <c r="M454" s="238" t="s">
        <v>1</v>
      </c>
      <c r="N454" s="239" t="s">
        <v>40</v>
      </c>
      <c r="O454" s="91"/>
      <c r="P454" s="240">
        <f>O454*H454</f>
        <v>0</v>
      </c>
      <c r="Q454" s="240">
        <v>0</v>
      </c>
      <c r="R454" s="240">
        <f>Q454*H454</f>
        <v>0</v>
      </c>
      <c r="S454" s="240">
        <v>0.0039399999999999999</v>
      </c>
      <c r="T454" s="241">
        <f>S454*H454</f>
        <v>0.16744999999999999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42" t="s">
        <v>207</v>
      </c>
      <c r="AT454" s="242" t="s">
        <v>135</v>
      </c>
      <c r="AU454" s="242" t="s">
        <v>81</v>
      </c>
      <c r="AY454" s="16" t="s">
        <v>133</v>
      </c>
      <c r="BE454" s="243">
        <f>IF(N454="základní",J454,0)</f>
        <v>0</v>
      </c>
      <c r="BF454" s="243">
        <f>IF(N454="snížená",J454,0)</f>
        <v>0</v>
      </c>
      <c r="BG454" s="243">
        <f>IF(N454="zákl. přenesená",J454,0)</f>
        <v>0</v>
      </c>
      <c r="BH454" s="243">
        <f>IF(N454="sníž. přenesená",J454,0)</f>
        <v>0</v>
      </c>
      <c r="BI454" s="243">
        <f>IF(N454="nulová",J454,0)</f>
        <v>0</v>
      </c>
      <c r="BJ454" s="16" t="s">
        <v>140</v>
      </c>
      <c r="BK454" s="243">
        <f>ROUND(I454*H454,2)</f>
        <v>0</v>
      </c>
      <c r="BL454" s="16" t="s">
        <v>207</v>
      </c>
      <c r="BM454" s="242" t="s">
        <v>868</v>
      </c>
    </row>
    <row r="455" s="13" customFormat="1">
      <c r="A455" s="13"/>
      <c r="B455" s="244"/>
      <c r="C455" s="245"/>
      <c r="D455" s="246" t="s">
        <v>142</v>
      </c>
      <c r="E455" s="247" t="s">
        <v>1</v>
      </c>
      <c r="F455" s="248" t="s">
        <v>869</v>
      </c>
      <c r="G455" s="245"/>
      <c r="H455" s="249">
        <v>42.5</v>
      </c>
      <c r="I455" s="250"/>
      <c r="J455" s="245"/>
      <c r="K455" s="245"/>
      <c r="L455" s="251"/>
      <c r="M455" s="252"/>
      <c r="N455" s="253"/>
      <c r="O455" s="253"/>
      <c r="P455" s="253"/>
      <c r="Q455" s="253"/>
      <c r="R455" s="253"/>
      <c r="S455" s="253"/>
      <c r="T455" s="25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5" t="s">
        <v>142</v>
      </c>
      <c r="AU455" s="255" t="s">
        <v>81</v>
      </c>
      <c r="AV455" s="13" t="s">
        <v>81</v>
      </c>
      <c r="AW455" s="13" t="s">
        <v>30</v>
      </c>
      <c r="AX455" s="13" t="s">
        <v>79</v>
      </c>
      <c r="AY455" s="255" t="s">
        <v>133</v>
      </c>
    </row>
    <row r="456" s="2" customFormat="1" ht="55.5" customHeight="1">
      <c r="A456" s="37"/>
      <c r="B456" s="38"/>
      <c r="C456" s="231" t="s">
        <v>870</v>
      </c>
      <c r="D456" s="231" t="s">
        <v>135</v>
      </c>
      <c r="E456" s="232" t="s">
        <v>871</v>
      </c>
      <c r="F456" s="233" t="s">
        <v>872</v>
      </c>
      <c r="G456" s="234" t="s">
        <v>138</v>
      </c>
      <c r="H456" s="235">
        <v>133</v>
      </c>
      <c r="I456" s="236"/>
      <c r="J456" s="237">
        <f>ROUND(I456*H456,2)</f>
        <v>0</v>
      </c>
      <c r="K456" s="233" t="s">
        <v>139</v>
      </c>
      <c r="L456" s="43"/>
      <c r="M456" s="238" t="s">
        <v>1</v>
      </c>
      <c r="N456" s="239" t="s">
        <v>40</v>
      </c>
      <c r="O456" s="91"/>
      <c r="P456" s="240">
        <f>O456*H456</f>
        <v>0</v>
      </c>
      <c r="Q456" s="240">
        <v>0.0066100000000000004</v>
      </c>
      <c r="R456" s="240">
        <f>Q456*H456</f>
        <v>0.87913000000000008</v>
      </c>
      <c r="S456" s="240">
        <v>0</v>
      </c>
      <c r="T456" s="241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42" t="s">
        <v>207</v>
      </c>
      <c r="AT456" s="242" t="s">
        <v>135</v>
      </c>
      <c r="AU456" s="242" t="s">
        <v>81</v>
      </c>
      <c r="AY456" s="16" t="s">
        <v>133</v>
      </c>
      <c r="BE456" s="243">
        <f>IF(N456="základní",J456,0)</f>
        <v>0</v>
      </c>
      <c r="BF456" s="243">
        <f>IF(N456="snížená",J456,0)</f>
        <v>0</v>
      </c>
      <c r="BG456" s="243">
        <f>IF(N456="zákl. přenesená",J456,0)</f>
        <v>0</v>
      </c>
      <c r="BH456" s="243">
        <f>IF(N456="sníž. přenesená",J456,0)</f>
        <v>0</v>
      </c>
      <c r="BI456" s="243">
        <f>IF(N456="nulová",J456,0)</f>
        <v>0</v>
      </c>
      <c r="BJ456" s="16" t="s">
        <v>140</v>
      </c>
      <c r="BK456" s="243">
        <f>ROUND(I456*H456,2)</f>
        <v>0</v>
      </c>
      <c r="BL456" s="16" t="s">
        <v>207</v>
      </c>
      <c r="BM456" s="242" t="s">
        <v>873</v>
      </c>
    </row>
    <row r="457" s="13" customFormat="1">
      <c r="A457" s="13"/>
      <c r="B457" s="244"/>
      <c r="C457" s="245"/>
      <c r="D457" s="246" t="s">
        <v>142</v>
      </c>
      <c r="E457" s="247" t="s">
        <v>1</v>
      </c>
      <c r="F457" s="248" t="s">
        <v>765</v>
      </c>
      <c r="G457" s="245"/>
      <c r="H457" s="249">
        <v>133</v>
      </c>
      <c r="I457" s="250"/>
      <c r="J457" s="245"/>
      <c r="K457" s="245"/>
      <c r="L457" s="251"/>
      <c r="M457" s="252"/>
      <c r="N457" s="253"/>
      <c r="O457" s="253"/>
      <c r="P457" s="253"/>
      <c r="Q457" s="253"/>
      <c r="R457" s="253"/>
      <c r="S457" s="253"/>
      <c r="T457" s="25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5" t="s">
        <v>142</v>
      </c>
      <c r="AU457" s="255" t="s">
        <v>81</v>
      </c>
      <c r="AV457" s="13" t="s">
        <v>81</v>
      </c>
      <c r="AW457" s="13" t="s">
        <v>30</v>
      </c>
      <c r="AX457" s="13" t="s">
        <v>79</v>
      </c>
      <c r="AY457" s="255" t="s">
        <v>133</v>
      </c>
    </row>
    <row r="458" s="2" customFormat="1" ht="21.75" customHeight="1">
      <c r="A458" s="37"/>
      <c r="B458" s="38"/>
      <c r="C458" s="231" t="s">
        <v>874</v>
      </c>
      <c r="D458" s="231" t="s">
        <v>135</v>
      </c>
      <c r="E458" s="232" t="s">
        <v>875</v>
      </c>
      <c r="F458" s="233" t="s">
        <v>876</v>
      </c>
      <c r="G458" s="234" t="s">
        <v>195</v>
      </c>
      <c r="H458" s="235">
        <v>63</v>
      </c>
      <c r="I458" s="236"/>
      <c r="J458" s="237">
        <f>ROUND(I458*H458,2)</f>
        <v>0</v>
      </c>
      <c r="K458" s="233" t="s">
        <v>139</v>
      </c>
      <c r="L458" s="43"/>
      <c r="M458" s="238" t="s">
        <v>1</v>
      </c>
      <c r="N458" s="239" t="s">
        <v>40</v>
      </c>
      <c r="O458" s="91"/>
      <c r="P458" s="240">
        <f>O458*H458</f>
        <v>0</v>
      </c>
      <c r="Q458" s="240">
        <v>0</v>
      </c>
      <c r="R458" s="240">
        <f>Q458*H458</f>
        <v>0</v>
      </c>
      <c r="S458" s="240">
        <v>0</v>
      </c>
      <c r="T458" s="241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42" t="s">
        <v>207</v>
      </c>
      <c r="AT458" s="242" t="s">
        <v>135</v>
      </c>
      <c r="AU458" s="242" t="s">
        <v>81</v>
      </c>
      <c r="AY458" s="16" t="s">
        <v>133</v>
      </c>
      <c r="BE458" s="243">
        <f>IF(N458="základní",J458,0)</f>
        <v>0</v>
      </c>
      <c r="BF458" s="243">
        <f>IF(N458="snížená",J458,0)</f>
        <v>0</v>
      </c>
      <c r="BG458" s="243">
        <f>IF(N458="zákl. přenesená",J458,0)</f>
        <v>0</v>
      </c>
      <c r="BH458" s="243">
        <f>IF(N458="sníž. přenesená",J458,0)</f>
        <v>0</v>
      </c>
      <c r="BI458" s="243">
        <f>IF(N458="nulová",J458,0)</f>
        <v>0</v>
      </c>
      <c r="BJ458" s="16" t="s">
        <v>140</v>
      </c>
      <c r="BK458" s="243">
        <f>ROUND(I458*H458,2)</f>
        <v>0</v>
      </c>
      <c r="BL458" s="16" t="s">
        <v>207</v>
      </c>
      <c r="BM458" s="242" t="s">
        <v>877</v>
      </c>
    </row>
    <row r="459" s="13" customFormat="1">
      <c r="A459" s="13"/>
      <c r="B459" s="244"/>
      <c r="C459" s="245"/>
      <c r="D459" s="246" t="s">
        <v>142</v>
      </c>
      <c r="E459" s="247" t="s">
        <v>1</v>
      </c>
      <c r="F459" s="248" t="s">
        <v>878</v>
      </c>
      <c r="G459" s="245"/>
      <c r="H459" s="249">
        <v>63</v>
      </c>
      <c r="I459" s="250"/>
      <c r="J459" s="245"/>
      <c r="K459" s="245"/>
      <c r="L459" s="251"/>
      <c r="M459" s="252"/>
      <c r="N459" s="253"/>
      <c r="O459" s="253"/>
      <c r="P459" s="253"/>
      <c r="Q459" s="253"/>
      <c r="R459" s="253"/>
      <c r="S459" s="253"/>
      <c r="T459" s="25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5" t="s">
        <v>142</v>
      </c>
      <c r="AU459" s="255" t="s">
        <v>81</v>
      </c>
      <c r="AV459" s="13" t="s">
        <v>81</v>
      </c>
      <c r="AW459" s="13" t="s">
        <v>30</v>
      </c>
      <c r="AX459" s="13" t="s">
        <v>79</v>
      </c>
      <c r="AY459" s="255" t="s">
        <v>133</v>
      </c>
    </row>
    <row r="460" s="2" customFormat="1" ht="33" customHeight="1">
      <c r="A460" s="37"/>
      <c r="B460" s="38"/>
      <c r="C460" s="231" t="s">
        <v>879</v>
      </c>
      <c r="D460" s="231" t="s">
        <v>135</v>
      </c>
      <c r="E460" s="232" t="s">
        <v>880</v>
      </c>
      <c r="F460" s="233" t="s">
        <v>881</v>
      </c>
      <c r="G460" s="234" t="s">
        <v>195</v>
      </c>
      <c r="H460" s="235">
        <v>20</v>
      </c>
      <c r="I460" s="236"/>
      <c r="J460" s="237">
        <f>ROUND(I460*H460,2)</f>
        <v>0</v>
      </c>
      <c r="K460" s="233" t="s">
        <v>139</v>
      </c>
      <c r="L460" s="43"/>
      <c r="M460" s="238" t="s">
        <v>1</v>
      </c>
      <c r="N460" s="239" t="s">
        <v>40</v>
      </c>
      <c r="O460" s="91"/>
      <c r="P460" s="240">
        <f>O460*H460</f>
        <v>0</v>
      </c>
      <c r="Q460" s="240">
        <v>0.0025300000000000001</v>
      </c>
      <c r="R460" s="240">
        <f>Q460*H460</f>
        <v>0.050600000000000006</v>
      </c>
      <c r="S460" s="240">
        <v>0</v>
      </c>
      <c r="T460" s="241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42" t="s">
        <v>207</v>
      </c>
      <c r="AT460" s="242" t="s">
        <v>135</v>
      </c>
      <c r="AU460" s="242" t="s">
        <v>81</v>
      </c>
      <c r="AY460" s="16" t="s">
        <v>133</v>
      </c>
      <c r="BE460" s="243">
        <f>IF(N460="základní",J460,0)</f>
        <v>0</v>
      </c>
      <c r="BF460" s="243">
        <f>IF(N460="snížená",J460,0)</f>
        <v>0</v>
      </c>
      <c r="BG460" s="243">
        <f>IF(N460="zákl. přenesená",J460,0)</f>
        <v>0</v>
      </c>
      <c r="BH460" s="243">
        <f>IF(N460="sníž. přenesená",J460,0)</f>
        <v>0</v>
      </c>
      <c r="BI460" s="243">
        <f>IF(N460="nulová",J460,0)</f>
        <v>0</v>
      </c>
      <c r="BJ460" s="16" t="s">
        <v>140</v>
      </c>
      <c r="BK460" s="243">
        <f>ROUND(I460*H460,2)</f>
        <v>0</v>
      </c>
      <c r="BL460" s="16" t="s">
        <v>207</v>
      </c>
      <c r="BM460" s="242" t="s">
        <v>882</v>
      </c>
    </row>
    <row r="461" s="13" customFormat="1">
      <c r="A461" s="13"/>
      <c r="B461" s="244"/>
      <c r="C461" s="245"/>
      <c r="D461" s="246" t="s">
        <v>142</v>
      </c>
      <c r="E461" s="247" t="s">
        <v>1</v>
      </c>
      <c r="F461" s="248" t="s">
        <v>230</v>
      </c>
      <c r="G461" s="245"/>
      <c r="H461" s="249">
        <v>20</v>
      </c>
      <c r="I461" s="250"/>
      <c r="J461" s="245"/>
      <c r="K461" s="245"/>
      <c r="L461" s="251"/>
      <c r="M461" s="252"/>
      <c r="N461" s="253"/>
      <c r="O461" s="253"/>
      <c r="P461" s="253"/>
      <c r="Q461" s="253"/>
      <c r="R461" s="253"/>
      <c r="S461" s="253"/>
      <c r="T461" s="254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5" t="s">
        <v>142</v>
      </c>
      <c r="AU461" s="255" t="s">
        <v>81</v>
      </c>
      <c r="AV461" s="13" t="s">
        <v>81</v>
      </c>
      <c r="AW461" s="13" t="s">
        <v>30</v>
      </c>
      <c r="AX461" s="13" t="s">
        <v>79</v>
      </c>
      <c r="AY461" s="255" t="s">
        <v>133</v>
      </c>
    </row>
    <row r="462" s="2" customFormat="1" ht="21.75" customHeight="1">
      <c r="A462" s="37"/>
      <c r="B462" s="38"/>
      <c r="C462" s="231" t="s">
        <v>883</v>
      </c>
      <c r="D462" s="231" t="s">
        <v>135</v>
      </c>
      <c r="E462" s="232" t="s">
        <v>884</v>
      </c>
      <c r="F462" s="233" t="s">
        <v>885</v>
      </c>
      <c r="G462" s="234" t="s">
        <v>195</v>
      </c>
      <c r="H462" s="235">
        <v>24.100000000000001</v>
      </c>
      <c r="I462" s="236"/>
      <c r="J462" s="237">
        <f>ROUND(I462*H462,2)</f>
        <v>0</v>
      </c>
      <c r="K462" s="233" t="s">
        <v>139</v>
      </c>
      <c r="L462" s="43"/>
      <c r="M462" s="238" t="s">
        <v>1</v>
      </c>
      <c r="N462" s="239" t="s">
        <v>40</v>
      </c>
      <c r="O462" s="91"/>
      <c r="P462" s="240">
        <f>O462*H462</f>
        <v>0</v>
      </c>
      <c r="Q462" s="240">
        <v>0.0058100000000000001</v>
      </c>
      <c r="R462" s="240">
        <f>Q462*H462</f>
        <v>0.14002100000000001</v>
      </c>
      <c r="S462" s="240">
        <v>0</v>
      </c>
      <c r="T462" s="241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42" t="s">
        <v>207</v>
      </c>
      <c r="AT462" s="242" t="s">
        <v>135</v>
      </c>
      <c r="AU462" s="242" t="s">
        <v>81</v>
      </c>
      <c r="AY462" s="16" t="s">
        <v>133</v>
      </c>
      <c r="BE462" s="243">
        <f>IF(N462="základní",J462,0)</f>
        <v>0</v>
      </c>
      <c r="BF462" s="243">
        <f>IF(N462="snížená",J462,0)</f>
        <v>0</v>
      </c>
      <c r="BG462" s="243">
        <f>IF(N462="zákl. přenesená",J462,0)</f>
        <v>0</v>
      </c>
      <c r="BH462" s="243">
        <f>IF(N462="sníž. přenesená",J462,0)</f>
        <v>0</v>
      </c>
      <c r="BI462" s="243">
        <f>IF(N462="nulová",J462,0)</f>
        <v>0</v>
      </c>
      <c r="BJ462" s="16" t="s">
        <v>140</v>
      </c>
      <c r="BK462" s="243">
        <f>ROUND(I462*H462,2)</f>
        <v>0</v>
      </c>
      <c r="BL462" s="16" t="s">
        <v>207</v>
      </c>
      <c r="BM462" s="242" t="s">
        <v>886</v>
      </c>
    </row>
    <row r="463" s="13" customFormat="1">
      <c r="A463" s="13"/>
      <c r="B463" s="244"/>
      <c r="C463" s="245"/>
      <c r="D463" s="246" t="s">
        <v>142</v>
      </c>
      <c r="E463" s="247" t="s">
        <v>1</v>
      </c>
      <c r="F463" s="248" t="s">
        <v>832</v>
      </c>
      <c r="G463" s="245"/>
      <c r="H463" s="249">
        <v>24.100000000000001</v>
      </c>
      <c r="I463" s="250"/>
      <c r="J463" s="245"/>
      <c r="K463" s="245"/>
      <c r="L463" s="251"/>
      <c r="M463" s="252"/>
      <c r="N463" s="253"/>
      <c r="O463" s="253"/>
      <c r="P463" s="253"/>
      <c r="Q463" s="253"/>
      <c r="R463" s="253"/>
      <c r="S463" s="253"/>
      <c r="T463" s="25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5" t="s">
        <v>142</v>
      </c>
      <c r="AU463" s="255" t="s">
        <v>81</v>
      </c>
      <c r="AV463" s="13" t="s">
        <v>81</v>
      </c>
      <c r="AW463" s="13" t="s">
        <v>30</v>
      </c>
      <c r="AX463" s="13" t="s">
        <v>79</v>
      </c>
      <c r="AY463" s="255" t="s">
        <v>133</v>
      </c>
    </row>
    <row r="464" s="2" customFormat="1" ht="21.75" customHeight="1">
      <c r="A464" s="37"/>
      <c r="B464" s="38"/>
      <c r="C464" s="231" t="s">
        <v>887</v>
      </c>
      <c r="D464" s="231" t="s">
        <v>135</v>
      </c>
      <c r="E464" s="232" t="s">
        <v>888</v>
      </c>
      <c r="F464" s="233" t="s">
        <v>889</v>
      </c>
      <c r="G464" s="234" t="s">
        <v>195</v>
      </c>
      <c r="H464" s="235">
        <v>13.699999999999999</v>
      </c>
      <c r="I464" s="236"/>
      <c r="J464" s="237">
        <f>ROUND(I464*H464,2)</f>
        <v>0</v>
      </c>
      <c r="K464" s="233" t="s">
        <v>139</v>
      </c>
      <c r="L464" s="43"/>
      <c r="M464" s="238" t="s">
        <v>1</v>
      </c>
      <c r="N464" s="239" t="s">
        <v>40</v>
      </c>
      <c r="O464" s="91"/>
      <c r="P464" s="240">
        <f>O464*H464</f>
        <v>0</v>
      </c>
      <c r="Q464" s="240">
        <v>0.0021800000000000001</v>
      </c>
      <c r="R464" s="240">
        <f>Q464*H464</f>
        <v>0.029866</v>
      </c>
      <c r="S464" s="240">
        <v>0</v>
      </c>
      <c r="T464" s="241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42" t="s">
        <v>207</v>
      </c>
      <c r="AT464" s="242" t="s">
        <v>135</v>
      </c>
      <c r="AU464" s="242" t="s">
        <v>81</v>
      </c>
      <c r="AY464" s="16" t="s">
        <v>133</v>
      </c>
      <c r="BE464" s="243">
        <f>IF(N464="základní",J464,0)</f>
        <v>0</v>
      </c>
      <c r="BF464" s="243">
        <f>IF(N464="snížená",J464,0)</f>
        <v>0</v>
      </c>
      <c r="BG464" s="243">
        <f>IF(N464="zákl. přenesená",J464,0)</f>
        <v>0</v>
      </c>
      <c r="BH464" s="243">
        <f>IF(N464="sníž. přenesená",J464,0)</f>
        <v>0</v>
      </c>
      <c r="BI464" s="243">
        <f>IF(N464="nulová",J464,0)</f>
        <v>0</v>
      </c>
      <c r="BJ464" s="16" t="s">
        <v>140</v>
      </c>
      <c r="BK464" s="243">
        <f>ROUND(I464*H464,2)</f>
        <v>0</v>
      </c>
      <c r="BL464" s="16" t="s">
        <v>207</v>
      </c>
      <c r="BM464" s="242" t="s">
        <v>890</v>
      </c>
    </row>
    <row r="465" s="13" customFormat="1">
      <c r="A465" s="13"/>
      <c r="B465" s="244"/>
      <c r="C465" s="245"/>
      <c r="D465" s="246" t="s">
        <v>142</v>
      </c>
      <c r="E465" s="247" t="s">
        <v>1</v>
      </c>
      <c r="F465" s="248" t="s">
        <v>837</v>
      </c>
      <c r="G465" s="245"/>
      <c r="H465" s="249">
        <v>13.699999999999999</v>
      </c>
      <c r="I465" s="250"/>
      <c r="J465" s="245"/>
      <c r="K465" s="245"/>
      <c r="L465" s="251"/>
      <c r="M465" s="252"/>
      <c r="N465" s="253"/>
      <c r="O465" s="253"/>
      <c r="P465" s="253"/>
      <c r="Q465" s="253"/>
      <c r="R465" s="253"/>
      <c r="S465" s="253"/>
      <c r="T465" s="25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5" t="s">
        <v>142</v>
      </c>
      <c r="AU465" s="255" t="s">
        <v>81</v>
      </c>
      <c r="AV465" s="13" t="s">
        <v>81</v>
      </c>
      <c r="AW465" s="13" t="s">
        <v>30</v>
      </c>
      <c r="AX465" s="13" t="s">
        <v>79</v>
      </c>
      <c r="AY465" s="255" t="s">
        <v>133</v>
      </c>
    </row>
    <row r="466" s="2" customFormat="1" ht="33" customHeight="1">
      <c r="A466" s="37"/>
      <c r="B466" s="38"/>
      <c r="C466" s="231" t="s">
        <v>891</v>
      </c>
      <c r="D466" s="231" t="s">
        <v>135</v>
      </c>
      <c r="E466" s="232" t="s">
        <v>892</v>
      </c>
      <c r="F466" s="233" t="s">
        <v>893</v>
      </c>
      <c r="G466" s="234" t="s">
        <v>195</v>
      </c>
      <c r="H466" s="235">
        <v>4.7999999999999998</v>
      </c>
      <c r="I466" s="236"/>
      <c r="J466" s="237">
        <f>ROUND(I466*H466,2)</f>
        <v>0</v>
      </c>
      <c r="K466" s="233" t="s">
        <v>139</v>
      </c>
      <c r="L466" s="43"/>
      <c r="M466" s="238" t="s">
        <v>1</v>
      </c>
      <c r="N466" s="239" t="s">
        <v>40</v>
      </c>
      <c r="O466" s="91"/>
      <c r="P466" s="240">
        <f>O466*H466</f>
        <v>0</v>
      </c>
      <c r="Q466" s="240">
        <v>0.0022200000000000002</v>
      </c>
      <c r="R466" s="240">
        <f>Q466*H466</f>
        <v>0.010656000000000001</v>
      </c>
      <c r="S466" s="240">
        <v>0</v>
      </c>
      <c r="T466" s="241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42" t="s">
        <v>207</v>
      </c>
      <c r="AT466" s="242" t="s">
        <v>135</v>
      </c>
      <c r="AU466" s="242" t="s">
        <v>81</v>
      </c>
      <c r="AY466" s="16" t="s">
        <v>133</v>
      </c>
      <c r="BE466" s="243">
        <f>IF(N466="základní",J466,0)</f>
        <v>0</v>
      </c>
      <c r="BF466" s="243">
        <f>IF(N466="snížená",J466,0)</f>
        <v>0</v>
      </c>
      <c r="BG466" s="243">
        <f>IF(N466="zákl. přenesená",J466,0)</f>
        <v>0</v>
      </c>
      <c r="BH466" s="243">
        <f>IF(N466="sníž. přenesená",J466,0)</f>
        <v>0</v>
      </c>
      <c r="BI466" s="243">
        <f>IF(N466="nulová",J466,0)</f>
        <v>0</v>
      </c>
      <c r="BJ466" s="16" t="s">
        <v>140</v>
      </c>
      <c r="BK466" s="243">
        <f>ROUND(I466*H466,2)</f>
        <v>0</v>
      </c>
      <c r="BL466" s="16" t="s">
        <v>207</v>
      </c>
      <c r="BM466" s="242" t="s">
        <v>894</v>
      </c>
    </row>
    <row r="467" s="13" customFormat="1">
      <c r="A467" s="13"/>
      <c r="B467" s="244"/>
      <c r="C467" s="245"/>
      <c r="D467" s="246" t="s">
        <v>142</v>
      </c>
      <c r="E467" s="247" t="s">
        <v>1</v>
      </c>
      <c r="F467" s="248" t="s">
        <v>895</v>
      </c>
      <c r="G467" s="245"/>
      <c r="H467" s="249">
        <v>4.7999999999999998</v>
      </c>
      <c r="I467" s="250"/>
      <c r="J467" s="245"/>
      <c r="K467" s="245"/>
      <c r="L467" s="251"/>
      <c r="M467" s="252"/>
      <c r="N467" s="253"/>
      <c r="O467" s="253"/>
      <c r="P467" s="253"/>
      <c r="Q467" s="253"/>
      <c r="R467" s="253"/>
      <c r="S467" s="253"/>
      <c r="T467" s="25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5" t="s">
        <v>142</v>
      </c>
      <c r="AU467" s="255" t="s">
        <v>81</v>
      </c>
      <c r="AV467" s="13" t="s">
        <v>81</v>
      </c>
      <c r="AW467" s="13" t="s">
        <v>30</v>
      </c>
      <c r="AX467" s="13" t="s">
        <v>79</v>
      </c>
      <c r="AY467" s="255" t="s">
        <v>133</v>
      </c>
    </row>
    <row r="468" s="2" customFormat="1" ht="33" customHeight="1">
      <c r="A468" s="37"/>
      <c r="B468" s="38"/>
      <c r="C468" s="231" t="s">
        <v>896</v>
      </c>
      <c r="D468" s="231" t="s">
        <v>135</v>
      </c>
      <c r="E468" s="232" t="s">
        <v>897</v>
      </c>
      <c r="F468" s="233" t="s">
        <v>898</v>
      </c>
      <c r="G468" s="234" t="s">
        <v>195</v>
      </c>
      <c r="H468" s="235">
        <v>7.0999999999999996</v>
      </c>
      <c r="I468" s="236"/>
      <c r="J468" s="237">
        <f>ROUND(I468*H468,2)</f>
        <v>0</v>
      </c>
      <c r="K468" s="233" t="s">
        <v>139</v>
      </c>
      <c r="L468" s="43"/>
      <c r="M468" s="238" t="s">
        <v>1</v>
      </c>
      <c r="N468" s="239" t="s">
        <v>40</v>
      </c>
      <c r="O468" s="91"/>
      <c r="P468" s="240">
        <f>O468*H468</f>
        <v>0</v>
      </c>
      <c r="Q468" s="240">
        <v>0.0029099999999999998</v>
      </c>
      <c r="R468" s="240">
        <f>Q468*H468</f>
        <v>0.020660999999999999</v>
      </c>
      <c r="S468" s="240">
        <v>0</v>
      </c>
      <c r="T468" s="241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42" t="s">
        <v>207</v>
      </c>
      <c r="AT468" s="242" t="s">
        <v>135</v>
      </c>
      <c r="AU468" s="242" t="s">
        <v>81</v>
      </c>
      <c r="AY468" s="16" t="s">
        <v>133</v>
      </c>
      <c r="BE468" s="243">
        <f>IF(N468="základní",J468,0)</f>
        <v>0</v>
      </c>
      <c r="BF468" s="243">
        <f>IF(N468="snížená",J468,0)</f>
        <v>0</v>
      </c>
      <c r="BG468" s="243">
        <f>IF(N468="zákl. přenesená",J468,0)</f>
        <v>0</v>
      </c>
      <c r="BH468" s="243">
        <f>IF(N468="sníž. přenesená",J468,0)</f>
        <v>0</v>
      </c>
      <c r="BI468" s="243">
        <f>IF(N468="nulová",J468,0)</f>
        <v>0</v>
      </c>
      <c r="BJ468" s="16" t="s">
        <v>140</v>
      </c>
      <c r="BK468" s="243">
        <f>ROUND(I468*H468,2)</f>
        <v>0</v>
      </c>
      <c r="BL468" s="16" t="s">
        <v>207</v>
      </c>
      <c r="BM468" s="242" t="s">
        <v>899</v>
      </c>
    </row>
    <row r="469" s="13" customFormat="1">
      <c r="A469" s="13"/>
      <c r="B469" s="244"/>
      <c r="C469" s="245"/>
      <c r="D469" s="246" t="s">
        <v>142</v>
      </c>
      <c r="E469" s="247" t="s">
        <v>1</v>
      </c>
      <c r="F469" s="248" t="s">
        <v>900</v>
      </c>
      <c r="G469" s="245"/>
      <c r="H469" s="249">
        <v>7.0999999999999996</v>
      </c>
      <c r="I469" s="250"/>
      <c r="J469" s="245"/>
      <c r="K469" s="245"/>
      <c r="L469" s="251"/>
      <c r="M469" s="252"/>
      <c r="N469" s="253"/>
      <c r="O469" s="253"/>
      <c r="P469" s="253"/>
      <c r="Q469" s="253"/>
      <c r="R469" s="253"/>
      <c r="S469" s="253"/>
      <c r="T469" s="25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5" t="s">
        <v>142</v>
      </c>
      <c r="AU469" s="255" t="s">
        <v>81</v>
      </c>
      <c r="AV469" s="13" t="s">
        <v>81</v>
      </c>
      <c r="AW469" s="13" t="s">
        <v>30</v>
      </c>
      <c r="AX469" s="13" t="s">
        <v>79</v>
      </c>
      <c r="AY469" s="255" t="s">
        <v>133</v>
      </c>
    </row>
    <row r="470" s="2" customFormat="1" ht="33" customHeight="1">
      <c r="A470" s="37"/>
      <c r="B470" s="38"/>
      <c r="C470" s="231" t="s">
        <v>901</v>
      </c>
      <c r="D470" s="231" t="s">
        <v>135</v>
      </c>
      <c r="E470" s="232" t="s">
        <v>902</v>
      </c>
      <c r="F470" s="233" t="s">
        <v>903</v>
      </c>
      <c r="G470" s="234" t="s">
        <v>195</v>
      </c>
      <c r="H470" s="235">
        <v>2</v>
      </c>
      <c r="I470" s="236"/>
      <c r="J470" s="237">
        <f>ROUND(I470*H470,2)</f>
        <v>0</v>
      </c>
      <c r="K470" s="233" t="s">
        <v>139</v>
      </c>
      <c r="L470" s="43"/>
      <c r="M470" s="238" t="s">
        <v>1</v>
      </c>
      <c r="N470" s="239" t="s">
        <v>40</v>
      </c>
      <c r="O470" s="91"/>
      <c r="P470" s="240">
        <f>O470*H470</f>
        <v>0</v>
      </c>
      <c r="Q470" s="240">
        <v>0.0035200000000000001</v>
      </c>
      <c r="R470" s="240">
        <f>Q470*H470</f>
        <v>0.0070400000000000003</v>
      </c>
      <c r="S470" s="240">
        <v>0</v>
      </c>
      <c r="T470" s="241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42" t="s">
        <v>207</v>
      </c>
      <c r="AT470" s="242" t="s">
        <v>135</v>
      </c>
      <c r="AU470" s="242" t="s">
        <v>81</v>
      </c>
      <c r="AY470" s="16" t="s">
        <v>133</v>
      </c>
      <c r="BE470" s="243">
        <f>IF(N470="základní",J470,0)</f>
        <v>0</v>
      </c>
      <c r="BF470" s="243">
        <f>IF(N470="snížená",J470,0)</f>
        <v>0</v>
      </c>
      <c r="BG470" s="243">
        <f>IF(N470="zákl. přenesená",J470,0)</f>
        <v>0</v>
      </c>
      <c r="BH470" s="243">
        <f>IF(N470="sníž. přenesená",J470,0)</f>
        <v>0</v>
      </c>
      <c r="BI470" s="243">
        <f>IF(N470="nulová",J470,0)</f>
        <v>0</v>
      </c>
      <c r="BJ470" s="16" t="s">
        <v>140</v>
      </c>
      <c r="BK470" s="243">
        <f>ROUND(I470*H470,2)</f>
        <v>0</v>
      </c>
      <c r="BL470" s="16" t="s">
        <v>207</v>
      </c>
      <c r="BM470" s="242" t="s">
        <v>904</v>
      </c>
    </row>
    <row r="471" s="13" customFormat="1">
      <c r="A471" s="13"/>
      <c r="B471" s="244"/>
      <c r="C471" s="245"/>
      <c r="D471" s="246" t="s">
        <v>142</v>
      </c>
      <c r="E471" s="247" t="s">
        <v>1</v>
      </c>
      <c r="F471" s="248" t="s">
        <v>81</v>
      </c>
      <c r="G471" s="245"/>
      <c r="H471" s="249">
        <v>2</v>
      </c>
      <c r="I471" s="250"/>
      <c r="J471" s="245"/>
      <c r="K471" s="245"/>
      <c r="L471" s="251"/>
      <c r="M471" s="252"/>
      <c r="N471" s="253"/>
      <c r="O471" s="253"/>
      <c r="P471" s="253"/>
      <c r="Q471" s="253"/>
      <c r="R471" s="253"/>
      <c r="S471" s="253"/>
      <c r="T471" s="25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5" t="s">
        <v>142</v>
      </c>
      <c r="AU471" s="255" t="s">
        <v>81</v>
      </c>
      <c r="AV471" s="13" t="s">
        <v>81</v>
      </c>
      <c r="AW471" s="13" t="s">
        <v>30</v>
      </c>
      <c r="AX471" s="13" t="s">
        <v>79</v>
      </c>
      <c r="AY471" s="255" t="s">
        <v>133</v>
      </c>
    </row>
    <row r="472" s="2" customFormat="1" ht="33" customHeight="1">
      <c r="A472" s="37"/>
      <c r="B472" s="38"/>
      <c r="C472" s="231" t="s">
        <v>905</v>
      </c>
      <c r="D472" s="231" t="s">
        <v>135</v>
      </c>
      <c r="E472" s="232" t="s">
        <v>906</v>
      </c>
      <c r="F472" s="233" t="s">
        <v>907</v>
      </c>
      <c r="G472" s="234" t="s">
        <v>195</v>
      </c>
      <c r="H472" s="235">
        <v>44</v>
      </c>
      <c r="I472" s="236"/>
      <c r="J472" s="237">
        <f>ROUND(I472*H472,2)</f>
        <v>0</v>
      </c>
      <c r="K472" s="233" t="s">
        <v>139</v>
      </c>
      <c r="L472" s="43"/>
      <c r="M472" s="238" t="s">
        <v>1</v>
      </c>
      <c r="N472" s="239" t="s">
        <v>40</v>
      </c>
      <c r="O472" s="91"/>
      <c r="P472" s="240">
        <f>O472*H472</f>
        <v>0</v>
      </c>
      <c r="Q472" s="240">
        <v>0.0035100000000000001</v>
      </c>
      <c r="R472" s="240">
        <f>Q472*H472</f>
        <v>0.15443999999999999</v>
      </c>
      <c r="S472" s="240">
        <v>0</v>
      </c>
      <c r="T472" s="241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42" t="s">
        <v>207</v>
      </c>
      <c r="AT472" s="242" t="s">
        <v>135</v>
      </c>
      <c r="AU472" s="242" t="s">
        <v>81</v>
      </c>
      <c r="AY472" s="16" t="s">
        <v>133</v>
      </c>
      <c r="BE472" s="243">
        <f>IF(N472="základní",J472,0)</f>
        <v>0</v>
      </c>
      <c r="BF472" s="243">
        <f>IF(N472="snížená",J472,0)</f>
        <v>0</v>
      </c>
      <c r="BG472" s="243">
        <f>IF(N472="zákl. přenesená",J472,0)</f>
        <v>0</v>
      </c>
      <c r="BH472" s="243">
        <f>IF(N472="sníž. přenesená",J472,0)</f>
        <v>0</v>
      </c>
      <c r="BI472" s="243">
        <f>IF(N472="nulová",J472,0)</f>
        <v>0</v>
      </c>
      <c r="BJ472" s="16" t="s">
        <v>140</v>
      </c>
      <c r="BK472" s="243">
        <f>ROUND(I472*H472,2)</f>
        <v>0</v>
      </c>
      <c r="BL472" s="16" t="s">
        <v>207</v>
      </c>
      <c r="BM472" s="242" t="s">
        <v>908</v>
      </c>
    </row>
    <row r="473" s="13" customFormat="1">
      <c r="A473" s="13"/>
      <c r="B473" s="244"/>
      <c r="C473" s="245"/>
      <c r="D473" s="246" t="s">
        <v>142</v>
      </c>
      <c r="E473" s="247" t="s">
        <v>1</v>
      </c>
      <c r="F473" s="248" t="s">
        <v>341</v>
      </c>
      <c r="G473" s="245"/>
      <c r="H473" s="249">
        <v>44</v>
      </c>
      <c r="I473" s="250"/>
      <c r="J473" s="245"/>
      <c r="K473" s="245"/>
      <c r="L473" s="251"/>
      <c r="M473" s="252"/>
      <c r="N473" s="253"/>
      <c r="O473" s="253"/>
      <c r="P473" s="253"/>
      <c r="Q473" s="253"/>
      <c r="R473" s="253"/>
      <c r="S473" s="253"/>
      <c r="T473" s="25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5" t="s">
        <v>142</v>
      </c>
      <c r="AU473" s="255" t="s">
        <v>81</v>
      </c>
      <c r="AV473" s="13" t="s">
        <v>81</v>
      </c>
      <c r="AW473" s="13" t="s">
        <v>30</v>
      </c>
      <c r="AX473" s="13" t="s">
        <v>79</v>
      </c>
      <c r="AY473" s="255" t="s">
        <v>133</v>
      </c>
    </row>
    <row r="474" s="2" customFormat="1" ht="44.25" customHeight="1">
      <c r="A474" s="37"/>
      <c r="B474" s="38"/>
      <c r="C474" s="231" t="s">
        <v>909</v>
      </c>
      <c r="D474" s="231" t="s">
        <v>135</v>
      </c>
      <c r="E474" s="232" t="s">
        <v>910</v>
      </c>
      <c r="F474" s="233" t="s">
        <v>911</v>
      </c>
      <c r="G474" s="234" t="s">
        <v>280</v>
      </c>
      <c r="H474" s="235">
        <v>8</v>
      </c>
      <c r="I474" s="236"/>
      <c r="J474" s="237">
        <f>ROUND(I474*H474,2)</f>
        <v>0</v>
      </c>
      <c r="K474" s="233" t="s">
        <v>139</v>
      </c>
      <c r="L474" s="43"/>
      <c r="M474" s="238" t="s">
        <v>1</v>
      </c>
      <c r="N474" s="239" t="s">
        <v>40</v>
      </c>
      <c r="O474" s="91"/>
      <c r="P474" s="240">
        <f>O474*H474</f>
        <v>0</v>
      </c>
      <c r="Q474" s="240">
        <v>0</v>
      </c>
      <c r="R474" s="240">
        <f>Q474*H474</f>
        <v>0</v>
      </c>
      <c r="S474" s="240">
        <v>0</v>
      </c>
      <c r="T474" s="241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42" t="s">
        <v>207</v>
      </c>
      <c r="AT474" s="242" t="s">
        <v>135</v>
      </c>
      <c r="AU474" s="242" t="s">
        <v>81</v>
      </c>
      <c r="AY474" s="16" t="s">
        <v>133</v>
      </c>
      <c r="BE474" s="243">
        <f>IF(N474="základní",J474,0)</f>
        <v>0</v>
      </c>
      <c r="BF474" s="243">
        <f>IF(N474="snížená",J474,0)</f>
        <v>0</v>
      </c>
      <c r="BG474" s="243">
        <f>IF(N474="zákl. přenesená",J474,0)</f>
        <v>0</v>
      </c>
      <c r="BH474" s="243">
        <f>IF(N474="sníž. přenesená",J474,0)</f>
        <v>0</v>
      </c>
      <c r="BI474" s="243">
        <f>IF(N474="nulová",J474,0)</f>
        <v>0</v>
      </c>
      <c r="BJ474" s="16" t="s">
        <v>140</v>
      </c>
      <c r="BK474" s="243">
        <f>ROUND(I474*H474,2)</f>
        <v>0</v>
      </c>
      <c r="BL474" s="16" t="s">
        <v>207</v>
      </c>
      <c r="BM474" s="242" t="s">
        <v>912</v>
      </c>
    </row>
    <row r="475" s="13" customFormat="1">
      <c r="A475" s="13"/>
      <c r="B475" s="244"/>
      <c r="C475" s="245"/>
      <c r="D475" s="246" t="s">
        <v>142</v>
      </c>
      <c r="E475" s="247" t="s">
        <v>1</v>
      </c>
      <c r="F475" s="248" t="s">
        <v>171</v>
      </c>
      <c r="G475" s="245"/>
      <c r="H475" s="249">
        <v>8</v>
      </c>
      <c r="I475" s="250"/>
      <c r="J475" s="245"/>
      <c r="K475" s="245"/>
      <c r="L475" s="251"/>
      <c r="M475" s="252"/>
      <c r="N475" s="253"/>
      <c r="O475" s="253"/>
      <c r="P475" s="253"/>
      <c r="Q475" s="253"/>
      <c r="R475" s="253"/>
      <c r="S475" s="253"/>
      <c r="T475" s="25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5" t="s">
        <v>142</v>
      </c>
      <c r="AU475" s="255" t="s">
        <v>81</v>
      </c>
      <c r="AV475" s="13" t="s">
        <v>81</v>
      </c>
      <c r="AW475" s="13" t="s">
        <v>30</v>
      </c>
      <c r="AX475" s="13" t="s">
        <v>79</v>
      </c>
      <c r="AY475" s="255" t="s">
        <v>133</v>
      </c>
    </row>
    <row r="476" s="2" customFormat="1" ht="33" customHeight="1">
      <c r="A476" s="37"/>
      <c r="B476" s="38"/>
      <c r="C476" s="231" t="s">
        <v>913</v>
      </c>
      <c r="D476" s="231" t="s">
        <v>135</v>
      </c>
      <c r="E476" s="232" t="s">
        <v>914</v>
      </c>
      <c r="F476" s="233" t="s">
        <v>915</v>
      </c>
      <c r="G476" s="234" t="s">
        <v>195</v>
      </c>
      <c r="H476" s="235">
        <v>30.199999999999999</v>
      </c>
      <c r="I476" s="236"/>
      <c r="J476" s="237">
        <f>ROUND(I476*H476,2)</f>
        <v>0</v>
      </c>
      <c r="K476" s="233" t="s">
        <v>139</v>
      </c>
      <c r="L476" s="43"/>
      <c r="M476" s="238" t="s">
        <v>1</v>
      </c>
      <c r="N476" s="239" t="s">
        <v>40</v>
      </c>
      <c r="O476" s="91"/>
      <c r="P476" s="240">
        <f>O476*H476</f>
        <v>0</v>
      </c>
      <c r="Q476" s="240">
        <v>0.0028900000000000002</v>
      </c>
      <c r="R476" s="240">
        <f>Q476*H476</f>
        <v>0.087278000000000008</v>
      </c>
      <c r="S476" s="240">
        <v>0</v>
      </c>
      <c r="T476" s="241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42" t="s">
        <v>207</v>
      </c>
      <c r="AT476" s="242" t="s">
        <v>135</v>
      </c>
      <c r="AU476" s="242" t="s">
        <v>81</v>
      </c>
      <c r="AY476" s="16" t="s">
        <v>133</v>
      </c>
      <c r="BE476" s="243">
        <f>IF(N476="základní",J476,0)</f>
        <v>0</v>
      </c>
      <c r="BF476" s="243">
        <f>IF(N476="snížená",J476,0)</f>
        <v>0</v>
      </c>
      <c r="BG476" s="243">
        <f>IF(N476="zákl. přenesená",J476,0)</f>
        <v>0</v>
      </c>
      <c r="BH476" s="243">
        <f>IF(N476="sníž. přenesená",J476,0)</f>
        <v>0</v>
      </c>
      <c r="BI476" s="243">
        <f>IF(N476="nulová",J476,0)</f>
        <v>0</v>
      </c>
      <c r="BJ476" s="16" t="s">
        <v>140</v>
      </c>
      <c r="BK476" s="243">
        <f>ROUND(I476*H476,2)</f>
        <v>0</v>
      </c>
      <c r="BL476" s="16" t="s">
        <v>207</v>
      </c>
      <c r="BM476" s="242" t="s">
        <v>916</v>
      </c>
    </row>
    <row r="477" s="13" customFormat="1">
      <c r="A477" s="13"/>
      <c r="B477" s="244"/>
      <c r="C477" s="245"/>
      <c r="D477" s="246" t="s">
        <v>142</v>
      </c>
      <c r="E477" s="247" t="s">
        <v>1</v>
      </c>
      <c r="F477" s="248" t="s">
        <v>855</v>
      </c>
      <c r="G477" s="245"/>
      <c r="H477" s="249">
        <v>30.199999999999999</v>
      </c>
      <c r="I477" s="250"/>
      <c r="J477" s="245"/>
      <c r="K477" s="245"/>
      <c r="L477" s="251"/>
      <c r="M477" s="252"/>
      <c r="N477" s="253"/>
      <c r="O477" s="253"/>
      <c r="P477" s="253"/>
      <c r="Q477" s="253"/>
      <c r="R477" s="253"/>
      <c r="S477" s="253"/>
      <c r="T477" s="25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5" t="s">
        <v>142</v>
      </c>
      <c r="AU477" s="255" t="s">
        <v>81</v>
      </c>
      <c r="AV477" s="13" t="s">
        <v>81</v>
      </c>
      <c r="AW477" s="13" t="s">
        <v>30</v>
      </c>
      <c r="AX477" s="13" t="s">
        <v>79</v>
      </c>
      <c r="AY477" s="255" t="s">
        <v>133</v>
      </c>
    </row>
    <row r="478" s="2" customFormat="1" ht="21.75" customHeight="1">
      <c r="A478" s="37"/>
      <c r="B478" s="38"/>
      <c r="C478" s="231" t="s">
        <v>917</v>
      </c>
      <c r="D478" s="231" t="s">
        <v>135</v>
      </c>
      <c r="E478" s="232" t="s">
        <v>918</v>
      </c>
      <c r="F478" s="233" t="s">
        <v>919</v>
      </c>
      <c r="G478" s="234" t="s">
        <v>195</v>
      </c>
      <c r="H478" s="235">
        <v>65.700000000000003</v>
      </c>
      <c r="I478" s="236"/>
      <c r="J478" s="237">
        <f>ROUND(I478*H478,2)</f>
        <v>0</v>
      </c>
      <c r="K478" s="233" t="s">
        <v>139</v>
      </c>
      <c r="L478" s="43"/>
      <c r="M478" s="238" t="s">
        <v>1</v>
      </c>
      <c r="N478" s="239" t="s">
        <v>40</v>
      </c>
      <c r="O478" s="91"/>
      <c r="P478" s="240">
        <f>O478*H478</f>
        <v>0</v>
      </c>
      <c r="Q478" s="240">
        <v>0.0016900000000000001</v>
      </c>
      <c r="R478" s="240">
        <f>Q478*H478</f>
        <v>0.11103300000000001</v>
      </c>
      <c r="S478" s="240">
        <v>0</v>
      </c>
      <c r="T478" s="241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42" t="s">
        <v>207</v>
      </c>
      <c r="AT478" s="242" t="s">
        <v>135</v>
      </c>
      <c r="AU478" s="242" t="s">
        <v>81</v>
      </c>
      <c r="AY478" s="16" t="s">
        <v>133</v>
      </c>
      <c r="BE478" s="243">
        <f>IF(N478="základní",J478,0)</f>
        <v>0</v>
      </c>
      <c r="BF478" s="243">
        <f>IF(N478="snížená",J478,0)</f>
        <v>0</v>
      </c>
      <c r="BG478" s="243">
        <f>IF(N478="zákl. přenesená",J478,0)</f>
        <v>0</v>
      </c>
      <c r="BH478" s="243">
        <f>IF(N478="sníž. přenesená",J478,0)</f>
        <v>0</v>
      </c>
      <c r="BI478" s="243">
        <f>IF(N478="nulová",J478,0)</f>
        <v>0</v>
      </c>
      <c r="BJ478" s="16" t="s">
        <v>140</v>
      </c>
      <c r="BK478" s="243">
        <f>ROUND(I478*H478,2)</f>
        <v>0</v>
      </c>
      <c r="BL478" s="16" t="s">
        <v>207</v>
      </c>
      <c r="BM478" s="242" t="s">
        <v>920</v>
      </c>
    </row>
    <row r="479" s="13" customFormat="1">
      <c r="A479" s="13"/>
      <c r="B479" s="244"/>
      <c r="C479" s="245"/>
      <c r="D479" s="246" t="s">
        <v>142</v>
      </c>
      <c r="E479" s="247" t="s">
        <v>1</v>
      </c>
      <c r="F479" s="248" t="s">
        <v>864</v>
      </c>
      <c r="G479" s="245"/>
      <c r="H479" s="249">
        <v>65.700000000000003</v>
      </c>
      <c r="I479" s="250"/>
      <c r="J479" s="245"/>
      <c r="K479" s="245"/>
      <c r="L479" s="251"/>
      <c r="M479" s="252"/>
      <c r="N479" s="253"/>
      <c r="O479" s="253"/>
      <c r="P479" s="253"/>
      <c r="Q479" s="253"/>
      <c r="R479" s="253"/>
      <c r="S479" s="253"/>
      <c r="T479" s="25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5" t="s">
        <v>142</v>
      </c>
      <c r="AU479" s="255" t="s">
        <v>81</v>
      </c>
      <c r="AV479" s="13" t="s">
        <v>81</v>
      </c>
      <c r="AW479" s="13" t="s">
        <v>30</v>
      </c>
      <c r="AX479" s="13" t="s">
        <v>79</v>
      </c>
      <c r="AY479" s="255" t="s">
        <v>133</v>
      </c>
    </row>
    <row r="480" s="2" customFormat="1" ht="33" customHeight="1">
      <c r="A480" s="37"/>
      <c r="B480" s="38"/>
      <c r="C480" s="231" t="s">
        <v>921</v>
      </c>
      <c r="D480" s="231" t="s">
        <v>135</v>
      </c>
      <c r="E480" s="232" t="s">
        <v>922</v>
      </c>
      <c r="F480" s="233" t="s">
        <v>923</v>
      </c>
      <c r="G480" s="234" t="s">
        <v>280</v>
      </c>
      <c r="H480" s="235">
        <v>11</v>
      </c>
      <c r="I480" s="236"/>
      <c r="J480" s="237">
        <f>ROUND(I480*H480,2)</f>
        <v>0</v>
      </c>
      <c r="K480" s="233" t="s">
        <v>139</v>
      </c>
      <c r="L480" s="43"/>
      <c r="M480" s="238" t="s">
        <v>1</v>
      </c>
      <c r="N480" s="239" t="s">
        <v>40</v>
      </c>
      <c r="O480" s="91"/>
      <c r="P480" s="240">
        <f>O480*H480</f>
        <v>0</v>
      </c>
      <c r="Q480" s="240">
        <v>0.00036000000000000002</v>
      </c>
      <c r="R480" s="240">
        <f>Q480*H480</f>
        <v>0.00396</v>
      </c>
      <c r="S480" s="240">
        <v>0</v>
      </c>
      <c r="T480" s="241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42" t="s">
        <v>207</v>
      </c>
      <c r="AT480" s="242" t="s">
        <v>135</v>
      </c>
      <c r="AU480" s="242" t="s">
        <v>81</v>
      </c>
      <c r="AY480" s="16" t="s">
        <v>133</v>
      </c>
      <c r="BE480" s="243">
        <f>IF(N480="základní",J480,0)</f>
        <v>0</v>
      </c>
      <c r="BF480" s="243">
        <f>IF(N480="snížená",J480,0)</f>
        <v>0</v>
      </c>
      <c r="BG480" s="243">
        <f>IF(N480="zákl. přenesená",J480,0)</f>
        <v>0</v>
      </c>
      <c r="BH480" s="243">
        <f>IF(N480="sníž. přenesená",J480,0)</f>
        <v>0</v>
      </c>
      <c r="BI480" s="243">
        <f>IF(N480="nulová",J480,0)</f>
        <v>0</v>
      </c>
      <c r="BJ480" s="16" t="s">
        <v>140</v>
      </c>
      <c r="BK480" s="243">
        <f>ROUND(I480*H480,2)</f>
        <v>0</v>
      </c>
      <c r="BL480" s="16" t="s">
        <v>207</v>
      </c>
      <c r="BM480" s="242" t="s">
        <v>924</v>
      </c>
    </row>
    <row r="481" s="13" customFormat="1">
      <c r="A481" s="13"/>
      <c r="B481" s="244"/>
      <c r="C481" s="245"/>
      <c r="D481" s="246" t="s">
        <v>142</v>
      </c>
      <c r="E481" s="247" t="s">
        <v>1</v>
      </c>
      <c r="F481" s="248" t="s">
        <v>187</v>
      </c>
      <c r="G481" s="245"/>
      <c r="H481" s="249">
        <v>11</v>
      </c>
      <c r="I481" s="250"/>
      <c r="J481" s="245"/>
      <c r="K481" s="245"/>
      <c r="L481" s="251"/>
      <c r="M481" s="252"/>
      <c r="N481" s="253"/>
      <c r="O481" s="253"/>
      <c r="P481" s="253"/>
      <c r="Q481" s="253"/>
      <c r="R481" s="253"/>
      <c r="S481" s="253"/>
      <c r="T481" s="25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5" t="s">
        <v>142</v>
      </c>
      <c r="AU481" s="255" t="s">
        <v>81</v>
      </c>
      <c r="AV481" s="13" t="s">
        <v>81</v>
      </c>
      <c r="AW481" s="13" t="s">
        <v>30</v>
      </c>
      <c r="AX481" s="13" t="s">
        <v>79</v>
      </c>
      <c r="AY481" s="255" t="s">
        <v>133</v>
      </c>
    </row>
    <row r="482" s="2" customFormat="1" ht="33" customHeight="1">
      <c r="A482" s="37"/>
      <c r="B482" s="38"/>
      <c r="C482" s="231" t="s">
        <v>925</v>
      </c>
      <c r="D482" s="231" t="s">
        <v>135</v>
      </c>
      <c r="E482" s="232" t="s">
        <v>926</v>
      </c>
      <c r="F482" s="233" t="s">
        <v>927</v>
      </c>
      <c r="G482" s="234" t="s">
        <v>195</v>
      </c>
      <c r="H482" s="235">
        <v>42.5</v>
      </c>
      <c r="I482" s="236"/>
      <c r="J482" s="237">
        <f>ROUND(I482*H482,2)</f>
        <v>0</v>
      </c>
      <c r="K482" s="233" t="s">
        <v>139</v>
      </c>
      <c r="L482" s="43"/>
      <c r="M482" s="238" t="s">
        <v>1</v>
      </c>
      <c r="N482" s="239" t="s">
        <v>40</v>
      </c>
      <c r="O482" s="91"/>
      <c r="P482" s="240">
        <f>O482*H482</f>
        <v>0</v>
      </c>
      <c r="Q482" s="240">
        <v>0.0020999999999999999</v>
      </c>
      <c r="R482" s="240">
        <f>Q482*H482</f>
        <v>0.089249999999999996</v>
      </c>
      <c r="S482" s="240">
        <v>0</v>
      </c>
      <c r="T482" s="241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42" t="s">
        <v>207</v>
      </c>
      <c r="AT482" s="242" t="s">
        <v>135</v>
      </c>
      <c r="AU482" s="242" t="s">
        <v>81</v>
      </c>
      <c r="AY482" s="16" t="s">
        <v>133</v>
      </c>
      <c r="BE482" s="243">
        <f>IF(N482="základní",J482,0)</f>
        <v>0</v>
      </c>
      <c r="BF482" s="243">
        <f>IF(N482="snížená",J482,0)</f>
        <v>0</v>
      </c>
      <c r="BG482" s="243">
        <f>IF(N482="zákl. přenesená",J482,0)</f>
        <v>0</v>
      </c>
      <c r="BH482" s="243">
        <f>IF(N482="sníž. přenesená",J482,0)</f>
        <v>0</v>
      </c>
      <c r="BI482" s="243">
        <f>IF(N482="nulová",J482,0)</f>
        <v>0</v>
      </c>
      <c r="BJ482" s="16" t="s">
        <v>140</v>
      </c>
      <c r="BK482" s="243">
        <f>ROUND(I482*H482,2)</f>
        <v>0</v>
      </c>
      <c r="BL482" s="16" t="s">
        <v>207</v>
      </c>
      <c r="BM482" s="242" t="s">
        <v>928</v>
      </c>
    </row>
    <row r="483" s="13" customFormat="1">
      <c r="A483" s="13"/>
      <c r="B483" s="244"/>
      <c r="C483" s="245"/>
      <c r="D483" s="246" t="s">
        <v>142</v>
      </c>
      <c r="E483" s="247" t="s">
        <v>1</v>
      </c>
      <c r="F483" s="248" t="s">
        <v>869</v>
      </c>
      <c r="G483" s="245"/>
      <c r="H483" s="249">
        <v>42.5</v>
      </c>
      <c r="I483" s="250"/>
      <c r="J483" s="245"/>
      <c r="K483" s="245"/>
      <c r="L483" s="251"/>
      <c r="M483" s="252"/>
      <c r="N483" s="253"/>
      <c r="O483" s="253"/>
      <c r="P483" s="253"/>
      <c r="Q483" s="253"/>
      <c r="R483" s="253"/>
      <c r="S483" s="253"/>
      <c r="T483" s="25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5" t="s">
        <v>142</v>
      </c>
      <c r="AU483" s="255" t="s">
        <v>81</v>
      </c>
      <c r="AV483" s="13" t="s">
        <v>81</v>
      </c>
      <c r="AW483" s="13" t="s">
        <v>30</v>
      </c>
      <c r="AX483" s="13" t="s">
        <v>79</v>
      </c>
      <c r="AY483" s="255" t="s">
        <v>133</v>
      </c>
    </row>
    <row r="484" s="2" customFormat="1" ht="21.75" customHeight="1">
      <c r="A484" s="37"/>
      <c r="B484" s="38"/>
      <c r="C484" s="231" t="s">
        <v>929</v>
      </c>
      <c r="D484" s="231" t="s">
        <v>135</v>
      </c>
      <c r="E484" s="232" t="s">
        <v>930</v>
      </c>
      <c r="F484" s="233" t="s">
        <v>931</v>
      </c>
      <c r="G484" s="234" t="s">
        <v>213</v>
      </c>
      <c r="H484" s="235">
        <v>1.5840000000000001</v>
      </c>
      <c r="I484" s="236"/>
      <c r="J484" s="237">
        <f>ROUND(I484*H484,2)</f>
        <v>0</v>
      </c>
      <c r="K484" s="233" t="s">
        <v>139</v>
      </c>
      <c r="L484" s="43"/>
      <c r="M484" s="238" t="s">
        <v>1</v>
      </c>
      <c r="N484" s="239" t="s">
        <v>40</v>
      </c>
      <c r="O484" s="91"/>
      <c r="P484" s="240">
        <f>O484*H484</f>
        <v>0</v>
      </c>
      <c r="Q484" s="240">
        <v>0</v>
      </c>
      <c r="R484" s="240">
        <f>Q484*H484</f>
        <v>0</v>
      </c>
      <c r="S484" s="240">
        <v>0</v>
      </c>
      <c r="T484" s="241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42" t="s">
        <v>207</v>
      </c>
      <c r="AT484" s="242" t="s">
        <v>135</v>
      </c>
      <c r="AU484" s="242" t="s">
        <v>81</v>
      </c>
      <c r="AY484" s="16" t="s">
        <v>133</v>
      </c>
      <c r="BE484" s="243">
        <f>IF(N484="základní",J484,0)</f>
        <v>0</v>
      </c>
      <c r="BF484" s="243">
        <f>IF(N484="snížená",J484,0)</f>
        <v>0</v>
      </c>
      <c r="BG484" s="243">
        <f>IF(N484="zákl. přenesená",J484,0)</f>
        <v>0</v>
      </c>
      <c r="BH484" s="243">
        <f>IF(N484="sníž. přenesená",J484,0)</f>
        <v>0</v>
      </c>
      <c r="BI484" s="243">
        <f>IF(N484="nulová",J484,0)</f>
        <v>0</v>
      </c>
      <c r="BJ484" s="16" t="s">
        <v>140</v>
      </c>
      <c r="BK484" s="243">
        <f>ROUND(I484*H484,2)</f>
        <v>0</v>
      </c>
      <c r="BL484" s="16" t="s">
        <v>207</v>
      </c>
      <c r="BM484" s="242" t="s">
        <v>932</v>
      </c>
    </row>
    <row r="485" s="12" customFormat="1" ht="22.8" customHeight="1">
      <c r="A485" s="12"/>
      <c r="B485" s="215"/>
      <c r="C485" s="216"/>
      <c r="D485" s="217" t="s">
        <v>72</v>
      </c>
      <c r="E485" s="229" t="s">
        <v>933</v>
      </c>
      <c r="F485" s="229" t="s">
        <v>934</v>
      </c>
      <c r="G485" s="216"/>
      <c r="H485" s="216"/>
      <c r="I485" s="219"/>
      <c r="J485" s="230">
        <f>BK485</f>
        <v>0</v>
      </c>
      <c r="K485" s="216"/>
      <c r="L485" s="221"/>
      <c r="M485" s="222"/>
      <c r="N485" s="223"/>
      <c r="O485" s="223"/>
      <c r="P485" s="224">
        <f>SUM(P486:P521)</f>
        <v>0</v>
      </c>
      <c r="Q485" s="223"/>
      <c r="R485" s="224">
        <f>SUM(R486:R521)</f>
        <v>12.80203755</v>
      </c>
      <c r="S485" s="223"/>
      <c r="T485" s="225">
        <f>SUM(T486:T521)</f>
        <v>10.986248999999999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26" t="s">
        <v>81</v>
      </c>
      <c r="AT485" s="227" t="s">
        <v>72</v>
      </c>
      <c r="AU485" s="227" t="s">
        <v>79</v>
      </c>
      <c r="AY485" s="226" t="s">
        <v>133</v>
      </c>
      <c r="BK485" s="228">
        <f>SUM(BK486:BK521)</f>
        <v>0</v>
      </c>
    </row>
    <row r="486" s="2" customFormat="1" ht="21.75" customHeight="1">
      <c r="A486" s="37"/>
      <c r="B486" s="38"/>
      <c r="C486" s="231" t="s">
        <v>935</v>
      </c>
      <c r="D486" s="231" t="s">
        <v>135</v>
      </c>
      <c r="E486" s="232" t="s">
        <v>936</v>
      </c>
      <c r="F486" s="233" t="s">
        <v>937</v>
      </c>
      <c r="G486" s="234" t="s">
        <v>138</v>
      </c>
      <c r="H486" s="235">
        <v>240</v>
      </c>
      <c r="I486" s="236"/>
      <c r="J486" s="237">
        <f>ROUND(I486*H486,2)</f>
        <v>0</v>
      </c>
      <c r="K486" s="233" t="s">
        <v>139</v>
      </c>
      <c r="L486" s="43"/>
      <c r="M486" s="238" t="s">
        <v>1</v>
      </c>
      <c r="N486" s="239" t="s">
        <v>40</v>
      </c>
      <c r="O486" s="91"/>
      <c r="P486" s="240">
        <f>O486*H486</f>
        <v>0</v>
      </c>
      <c r="Q486" s="240">
        <v>0</v>
      </c>
      <c r="R486" s="240">
        <f>Q486*H486</f>
        <v>0</v>
      </c>
      <c r="S486" s="240">
        <v>0.044499999999999998</v>
      </c>
      <c r="T486" s="241">
        <f>S486*H486</f>
        <v>10.68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42" t="s">
        <v>207</v>
      </c>
      <c r="AT486" s="242" t="s">
        <v>135</v>
      </c>
      <c r="AU486" s="242" t="s">
        <v>81</v>
      </c>
      <c r="AY486" s="16" t="s">
        <v>133</v>
      </c>
      <c r="BE486" s="243">
        <f>IF(N486="základní",J486,0)</f>
        <v>0</v>
      </c>
      <c r="BF486" s="243">
        <f>IF(N486="snížená",J486,0)</f>
        <v>0</v>
      </c>
      <c r="BG486" s="243">
        <f>IF(N486="zákl. přenesená",J486,0)</f>
        <v>0</v>
      </c>
      <c r="BH486" s="243">
        <f>IF(N486="sníž. přenesená",J486,0)</f>
        <v>0</v>
      </c>
      <c r="BI486" s="243">
        <f>IF(N486="nulová",J486,0)</f>
        <v>0</v>
      </c>
      <c r="BJ486" s="16" t="s">
        <v>140</v>
      </c>
      <c r="BK486" s="243">
        <f>ROUND(I486*H486,2)</f>
        <v>0</v>
      </c>
      <c r="BL486" s="16" t="s">
        <v>207</v>
      </c>
      <c r="BM486" s="242" t="s">
        <v>938</v>
      </c>
    </row>
    <row r="487" s="13" customFormat="1">
      <c r="A487" s="13"/>
      <c r="B487" s="244"/>
      <c r="C487" s="245"/>
      <c r="D487" s="246" t="s">
        <v>142</v>
      </c>
      <c r="E487" s="247" t="s">
        <v>1</v>
      </c>
      <c r="F487" s="248" t="s">
        <v>939</v>
      </c>
      <c r="G487" s="245"/>
      <c r="H487" s="249">
        <v>240</v>
      </c>
      <c r="I487" s="250"/>
      <c r="J487" s="245"/>
      <c r="K487" s="245"/>
      <c r="L487" s="251"/>
      <c r="M487" s="252"/>
      <c r="N487" s="253"/>
      <c r="O487" s="253"/>
      <c r="P487" s="253"/>
      <c r="Q487" s="253"/>
      <c r="R487" s="253"/>
      <c r="S487" s="253"/>
      <c r="T487" s="25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5" t="s">
        <v>142</v>
      </c>
      <c r="AU487" s="255" t="s">
        <v>81</v>
      </c>
      <c r="AV487" s="13" t="s">
        <v>81</v>
      </c>
      <c r="AW487" s="13" t="s">
        <v>30</v>
      </c>
      <c r="AX487" s="13" t="s">
        <v>79</v>
      </c>
      <c r="AY487" s="255" t="s">
        <v>133</v>
      </c>
    </row>
    <row r="488" s="2" customFormat="1" ht="21.75" customHeight="1">
      <c r="A488" s="37"/>
      <c r="B488" s="38"/>
      <c r="C488" s="231" t="s">
        <v>940</v>
      </c>
      <c r="D488" s="231" t="s">
        <v>135</v>
      </c>
      <c r="E488" s="232" t="s">
        <v>941</v>
      </c>
      <c r="F488" s="233" t="s">
        <v>942</v>
      </c>
      <c r="G488" s="234" t="s">
        <v>195</v>
      </c>
      <c r="H488" s="235">
        <v>26.699999999999999</v>
      </c>
      <c r="I488" s="236"/>
      <c r="J488" s="237">
        <f>ROUND(I488*H488,2)</f>
        <v>0</v>
      </c>
      <c r="K488" s="233" t="s">
        <v>139</v>
      </c>
      <c r="L488" s="43"/>
      <c r="M488" s="238" t="s">
        <v>1</v>
      </c>
      <c r="N488" s="239" t="s">
        <v>40</v>
      </c>
      <c r="O488" s="91"/>
      <c r="P488" s="240">
        <f>O488*H488</f>
        <v>0</v>
      </c>
      <c r="Q488" s="240">
        <v>0</v>
      </c>
      <c r="R488" s="240">
        <f>Q488*H488</f>
        <v>0</v>
      </c>
      <c r="S488" s="240">
        <v>0.011469999999999999</v>
      </c>
      <c r="T488" s="241">
        <f>S488*H488</f>
        <v>0.30624899999999999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42" t="s">
        <v>207</v>
      </c>
      <c r="AT488" s="242" t="s">
        <v>135</v>
      </c>
      <c r="AU488" s="242" t="s">
        <v>81</v>
      </c>
      <c r="AY488" s="16" t="s">
        <v>133</v>
      </c>
      <c r="BE488" s="243">
        <f>IF(N488="základní",J488,0)</f>
        <v>0</v>
      </c>
      <c r="BF488" s="243">
        <f>IF(N488="snížená",J488,0)</f>
        <v>0</v>
      </c>
      <c r="BG488" s="243">
        <f>IF(N488="zákl. přenesená",J488,0)</f>
        <v>0</v>
      </c>
      <c r="BH488" s="243">
        <f>IF(N488="sníž. přenesená",J488,0)</f>
        <v>0</v>
      </c>
      <c r="BI488" s="243">
        <f>IF(N488="nulová",J488,0)</f>
        <v>0</v>
      </c>
      <c r="BJ488" s="16" t="s">
        <v>140</v>
      </c>
      <c r="BK488" s="243">
        <f>ROUND(I488*H488,2)</f>
        <v>0</v>
      </c>
      <c r="BL488" s="16" t="s">
        <v>207</v>
      </c>
      <c r="BM488" s="242" t="s">
        <v>943</v>
      </c>
    </row>
    <row r="489" s="13" customFormat="1">
      <c r="A489" s="13"/>
      <c r="B489" s="244"/>
      <c r="C489" s="245"/>
      <c r="D489" s="246" t="s">
        <v>142</v>
      </c>
      <c r="E489" s="247" t="s">
        <v>1</v>
      </c>
      <c r="F489" s="248" t="s">
        <v>944</v>
      </c>
      <c r="G489" s="245"/>
      <c r="H489" s="249">
        <v>26.699999999999999</v>
      </c>
      <c r="I489" s="250"/>
      <c r="J489" s="245"/>
      <c r="K489" s="245"/>
      <c r="L489" s="251"/>
      <c r="M489" s="252"/>
      <c r="N489" s="253"/>
      <c r="O489" s="253"/>
      <c r="P489" s="253"/>
      <c r="Q489" s="253"/>
      <c r="R489" s="253"/>
      <c r="S489" s="253"/>
      <c r="T489" s="25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5" t="s">
        <v>142</v>
      </c>
      <c r="AU489" s="255" t="s">
        <v>81</v>
      </c>
      <c r="AV489" s="13" t="s">
        <v>81</v>
      </c>
      <c r="AW489" s="13" t="s">
        <v>30</v>
      </c>
      <c r="AX489" s="13" t="s">
        <v>79</v>
      </c>
      <c r="AY489" s="255" t="s">
        <v>133</v>
      </c>
    </row>
    <row r="490" s="2" customFormat="1" ht="21.75" customHeight="1">
      <c r="A490" s="37"/>
      <c r="B490" s="38"/>
      <c r="C490" s="231" t="s">
        <v>945</v>
      </c>
      <c r="D490" s="231" t="s">
        <v>135</v>
      </c>
      <c r="E490" s="232" t="s">
        <v>946</v>
      </c>
      <c r="F490" s="233" t="s">
        <v>947</v>
      </c>
      <c r="G490" s="234" t="s">
        <v>138</v>
      </c>
      <c r="H490" s="235">
        <v>240</v>
      </c>
      <c r="I490" s="236"/>
      <c r="J490" s="237">
        <f>ROUND(I490*H490,2)</f>
        <v>0</v>
      </c>
      <c r="K490" s="233" t="s">
        <v>139</v>
      </c>
      <c r="L490" s="43"/>
      <c r="M490" s="238" t="s">
        <v>1</v>
      </c>
      <c r="N490" s="239" t="s">
        <v>40</v>
      </c>
      <c r="O490" s="91"/>
      <c r="P490" s="240">
        <f>O490*H490</f>
        <v>0</v>
      </c>
      <c r="Q490" s="240">
        <v>0.046440000000000002</v>
      </c>
      <c r="R490" s="240">
        <f>Q490*H490</f>
        <v>11.1456</v>
      </c>
      <c r="S490" s="240">
        <v>0</v>
      </c>
      <c r="T490" s="241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42" t="s">
        <v>207</v>
      </c>
      <c r="AT490" s="242" t="s">
        <v>135</v>
      </c>
      <c r="AU490" s="242" t="s">
        <v>81</v>
      </c>
      <c r="AY490" s="16" t="s">
        <v>133</v>
      </c>
      <c r="BE490" s="243">
        <f>IF(N490="základní",J490,0)</f>
        <v>0</v>
      </c>
      <c r="BF490" s="243">
        <f>IF(N490="snížená",J490,0)</f>
        <v>0</v>
      </c>
      <c r="BG490" s="243">
        <f>IF(N490="zákl. přenesená",J490,0)</f>
        <v>0</v>
      </c>
      <c r="BH490" s="243">
        <f>IF(N490="sníž. přenesená",J490,0)</f>
        <v>0</v>
      </c>
      <c r="BI490" s="243">
        <f>IF(N490="nulová",J490,0)</f>
        <v>0</v>
      </c>
      <c r="BJ490" s="16" t="s">
        <v>140</v>
      </c>
      <c r="BK490" s="243">
        <f>ROUND(I490*H490,2)</f>
        <v>0</v>
      </c>
      <c r="BL490" s="16" t="s">
        <v>207</v>
      </c>
      <c r="BM490" s="242" t="s">
        <v>948</v>
      </c>
    </row>
    <row r="491" s="13" customFormat="1">
      <c r="A491" s="13"/>
      <c r="B491" s="244"/>
      <c r="C491" s="245"/>
      <c r="D491" s="246" t="s">
        <v>142</v>
      </c>
      <c r="E491" s="247" t="s">
        <v>1</v>
      </c>
      <c r="F491" s="248" t="s">
        <v>939</v>
      </c>
      <c r="G491" s="245"/>
      <c r="H491" s="249">
        <v>240</v>
      </c>
      <c r="I491" s="250"/>
      <c r="J491" s="245"/>
      <c r="K491" s="245"/>
      <c r="L491" s="251"/>
      <c r="M491" s="252"/>
      <c r="N491" s="253"/>
      <c r="O491" s="253"/>
      <c r="P491" s="253"/>
      <c r="Q491" s="253"/>
      <c r="R491" s="253"/>
      <c r="S491" s="253"/>
      <c r="T491" s="25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5" t="s">
        <v>142</v>
      </c>
      <c r="AU491" s="255" t="s">
        <v>81</v>
      </c>
      <c r="AV491" s="13" t="s">
        <v>81</v>
      </c>
      <c r="AW491" s="13" t="s">
        <v>30</v>
      </c>
      <c r="AX491" s="13" t="s">
        <v>79</v>
      </c>
      <c r="AY491" s="255" t="s">
        <v>133</v>
      </c>
    </row>
    <row r="492" s="2" customFormat="1" ht="33" customHeight="1">
      <c r="A492" s="37"/>
      <c r="B492" s="38"/>
      <c r="C492" s="231" t="s">
        <v>949</v>
      </c>
      <c r="D492" s="231" t="s">
        <v>135</v>
      </c>
      <c r="E492" s="232" t="s">
        <v>950</v>
      </c>
      <c r="F492" s="233" t="s">
        <v>951</v>
      </c>
      <c r="G492" s="234" t="s">
        <v>195</v>
      </c>
      <c r="H492" s="235">
        <v>39.200000000000003</v>
      </c>
      <c r="I492" s="236"/>
      <c r="J492" s="237">
        <f>ROUND(I492*H492,2)</f>
        <v>0</v>
      </c>
      <c r="K492" s="233" t="s">
        <v>139</v>
      </c>
      <c r="L492" s="43"/>
      <c r="M492" s="238" t="s">
        <v>1</v>
      </c>
      <c r="N492" s="239" t="s">
        <v>40</v>
      </c>
      <c r="O492" s="91"/>
      <c r="P492" s="240">
        <f>O492*H492</f>
        <v>0</v>
      </c>
      <c r="Q492" s="240">
        <v>0.00032000000000000003</v>
      </c>
      <c r="R492" s="240">
        <f>Q492*H492</f>
        <v>0.012544000000000001</v>
      </c>
      <c r="S492" s="240">
        <v>0</v>
      </c>
      <c r="T492" s="241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42" t="s">
        <v>207</v>
      </c>
      <c r="AT492" s="242" t="s">
        <v>135</v>
      </c>
      <c r="AU492" s="242" t="s">
        <v>81</v>
      </c>
      <c r="AY492" s="16" t="s">
        <v>133</v>
      </c>
      <c r="BE492" s="243">
        <f>IF(N492="základní",J492,0)</f>
        <v>0</v>
      </c>
      <c r="BF492" s="243">
        <f>IF(N492="snížená",J492,0)</f>
        <v>0</v>
      </c>
      <c r="BG492" s="243">
        <f>IF(N492="zákl. přenesená",J492,0)</f>
        <v>0</v>
      </c>
      <c r="BH492" s="243">
        <f>IF(N492="sníž. přenesená",J492,0)</f>
        <v>0</v>
      </c>
      <c r="BI492" s="243">
        <f>IF(N492="nulová",J492,0)</f>
        <v>0</v>
      </c>
      <c r="BJ492" s="16" t="s">
        <v>140</v>
      </c>
      <c r="BK492" s="243">
        <f>ROUND(I492*H492,2)</f>
        <v>0</v>
      </c>
      <c r="BL492" s="16" t="s">
        <v>207</v>
      </c>
      <c r="BM492" s="242" t="s">
        <v>952</v>
      </c>
    </row>
    <row r="493" s="13" customFormat="1">
      <c r="A493" s="13"/>
      <c r="B493" s="244"/>
      <c r="C493" s="245"/>
      <c r="D493" s="246" t="s">
        <v>142</v>
      </c>
      <c r="E493" s="247" t="s">
        <v>1</v>
      </c>
      <c r="F493" s="248" t="s">
        <v>953</v>
      </c>
      <c r="G493" s="245"/>
      <c r="H493" s="249">
        <v>39.200000000000003</v>
      </c>
      <c r="I493" s="250"/>
      <c r="J493" s="245"/>
      <c r="K493" s="245"/>
      <c r="L493" s="251"/>
      <c r="M493" s="252"/>
      <c r="N493" s="253"/>
      <c r="O493" s="253"/>
      <c r="P493" s="253"/>
      <c r="Q493" s="253"/>
      <c r="R493" s="253"/>
      <c r="S493" s="253"/>
      <c r="T493" s="25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5" t="s">
        <v>142</v>
      </c>
      <c r="AU493" s="255" t="s">
        <v>81</v>
      </c>
      <c r="AV493" s="13" t="s">
        <v>81</v>
      </c>
      <c r="AW493" s="13" t="s">
        <v>30</v>
      </c>
      <c r="AX493" s="13" t="s">
        <v>79</v>
      </c>
      <c r="AY493" s="255" t="s">
        <v>133</v>
      </c>
    </row>
    <row r="494" s="2" customFormat="1" ht="33" customHeight="1">
      <c r="A494" s="37"/>
      <c r="B494" s="38"/>
      <c r="C494" s="231" t="s">
        <v>954</v>
      </c>
      <c r="D494" s="231" t="s">
        <v>135</v>
      </c>
      <c r="E494" s="232" t="s">
        <v>955</v>
      </c>
      <c r="F494" s="233" t="s">
        <v>956</v>
      </c>
      <c r="G494" s="234" t="s">
        <v>195</v>
      </c>
      <c r="H494" s="235">
        <v>26.699999999999999</v>
      </c>
      <c r="I494" s="236"/>
      <c r="J494" s="237">
        <f>ROUND(I494*H494,2)</f>
        <v>0</v>
      </c>
      <c r="K494" s="233" t="s">
        <v>139</v>
      </c>
      <c r="L494" s="43"/>
      <c r="M494" s="238" t="s">
        <v>1</v>
      </c>
      <c r="N494" s="239" t="s">
        <v>40</v>
      </c>
      <c r="O494" s="91"/>
      <c r="P494" s="240">
        <f>O494*H494</f>
        <v>0</v>
      </c>
      <c r="Q494" s="240">
        <v>0.01436</v>
      </c>
      <c r="R494" s="240">
        <f>Q494*H494</f>
        <v>0.38341199999999998</v>
      </c>
      <c r="S494" s="240">
        <v>0</v>
      </c>
      <c r="T494" s="241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42" t="s">
        <v>207</v>
      </c>
      <c r="AT494" s="242" t="s">
        <v>135</v>
      </c>
      <c r="AU494" s="242" t="s">
        <v>81</v>
      </c>
      <c r="AY494" s="16" t="s">
        <v>133</v>
      </c>
      <c r="BE494" s="243">
        <f>IF(N494="základní",J494,0)</f>
        <v>0</v>
      </c>
      <c r="BF494" s="243">
        <f>IF(N494="snížená",J494,0)</f>
        <v>0</v>
      </c>
      <c r="BG494" s="243">
        <f>IF(N494="zákl. přenesená",J494,0)</f>
        <v>0</v>
      </c>
      <c r="BH494" s="243">
        <f>IF(N494="sníž. přenesená",J494,0)</f>
        <v>0</v>
      </c>
      <c r="BI494" s="243">
        <f>IF(N494="nulová",J494,0)</f>
        <v>0</v>
      </c>
      <c r="BJ494" s="16" t="s">
        <v>140</v>
      </c>
      <c r="BK494" s="243">
        <f>ROUND(I494*H494,2)</f>
        <v>0</v>
      </c>
      <c r="BL494" s="16" t="s">
        <v>207</v>
      </c>
      <c r="BM494" s="242" t="s">
        <v>957</v>
      </c>
    </row>
    <row r="495" s="13" customFormat="1">
      <c r="A495" s="13"/>
      <c r="B495" s="244"/>
      <c r="C495" s="245"/>
      <c r="D495" s="246" t="s">
        <v>142</v>
      </c>
      <c r="E495" s="247" t="s">
        <v>1</v>
      </c>
      <c r="F495" s="248" t="s">
        <v>944</v>
      </c>
      <c r="G495" s="245"/>
      <c r="H495" s="249">
        <v>26.699999999999999</v>
      </c>
      <c r="I495" s="250"/>
      <c r="J495" s="245"/>
      <c r="K495" s="245"/>
      <c r="L495" s="251"/>
      <c r="M495" s="252"/>
      <c r="N495" s="253"/>
      <c r="O495" s="253"/>
      <c r="P495" s="253"/>
      <c r="Q495" s="253"/>
      <c r="R495" s="253"/>
      <c r="S495" s="253"/>
      <c r="T495" s="25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5" t="s">
        <v>142</v>
      </c>
      <c r="AU495" s="255" t="s">
        <v>81</v>
      </c>
      <c r="AV495" s="13" t="s">
        <v>81</v>
      </c>
      <c r="AW495" s="13" t="s">
        <v>30</v>
      </c>
      <c r="AX495" s="13" t="s">
        <v>79</v>
      </c>
      <c r="AY495" s="255" t="s">
        <v>133</v>
      </c>
    </row>
    <row r="496" s="2" customFormat="1" ht="33" customHeight="1">
      <c r="A496" s="37"/>
      <c r="B496" s="38"/>
      <c r="C496" s="231" t="s">
        <v>958</v>
      </c>
      <c r="D496" s="231" t="s">
        <v>135</v>
      </c>
      <c r="E496" s="232" t="s">
        <v>959</v>
      </c>
      <c r="F496" s="233" t="s">
        <v>960</v>
      </c>
      <c r="G496" s="234" t="s">
        <v>195</v>
      </c>
      <c r="H496" s="235">
        <v>13.199999999999999</v>
      </c>
      <c r="I496" s="236"/>
      <c r="J496" s="237">
        <f>ROUND(I496*H496,2)</f>
        <v>0</v>
      </c>
      <c r="K496" s="233" t="s">
        <v>139</v>
      </c>
      <c r="L496" s="43"/>
      <c r="M496" s="238" t="s">
        <v>1</v>
      </c>
      <c r="N496" s="239" t="s">
        <v>40</v>
      </c>
      <c r="O496" s="91"/>
      <c r="P496" s="240">
        <f>O496*H496</f>
        <v>0</v>
      </c>
      <c r="Q496" s="240">
        <v>0.0026800000000000001</v>
      </c>
      <c r="R496" s="240">
        <f>Q496*H496</f>
        <v>0.035375999999999998</v>
      </c>
      <c r="S496" s="240">
        <v>0</v>
      </c>
      <c r="T496" s="241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242" t="s">
        <v>207</v>
      </c>
      <c r="AT496" s="242" t="s">
        <v>135</v>
      </c>
      <c r="AU496" s="242" t="s">
        <v>81</v>
      </c>
      <c r="AY496" s="16" t="s">
        <v>133</v>
      </c>
      <c r="BE496" s="243">
        <f>IF(N496="základní",J496,0)</f>
        <v>0</v>
      </c>
      <c r="BF496" s="243">
        <f>IF(N496="snížená",J496,0)</f>
        <v>0</v>
      </c>
      <c r="BG496" s="243">
        <f>IF(N496="zákl. přenesená",J496,0)</f>
        <v>0</v>
      </c>
      <c r="BH496" s="243">
        <f>IF(N496="sníž. přenesená",J496,0)</f>
        <v>0</v>
      </c>
      <c r="BI496" s="243">
        <f>IF(N496="nulová",J496,0)</f>
        <v>0</v>
      </c>
      <c r="BJ496" s="16" t="s">
        <v>140</v>
      </c>
      <c r="BK496" s="243">
        <f>ROUND(I496*H496,2)</f>
        <v>0</v>
      </c>
      <c r="BL496" s="16" t="s">
        <v>207</v>
      </c>
      <c r="BM496" s="242" t="s">
        <v>961</v>
      </c>
    </row>
    <row r="497" s="13" customFormat="1">
      <c r="A497" s="13"/>
      <c r="B497" s="244"/>
      <c r="C497" s="245"/>
      <c r="D497" s="246" t="s">
        <v>142</v>
      </c>
      <c r="E497" s="247" t="s">
        <v>1</v>
      </c>
      <c r="F497" s="248" t="s">
        <v>962</v>
      </c>
      <c r="G497" s="245"/>
      <c r="H497" s="249">
        <v>13.199999999999999</v>
      </c>
      <c r="I497" s="250"/>
      <c r="J497" s="245"/>
      <c r="K497" s="245"/>
      <c r="L497" s="251"/>
      <c r="M497" s="252"/>
      <c r="N497" s="253"/>
      <c r="O497" s="253"/>
      <c r="P497" s="253"/>
      <c r="Q497" s="253"/>
      <c r="R497" s="253"/>
      <c r="S497" s="253"/>
      <c r="T497" s="25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5" t="s">
        <v>142</v>
      </c>
      <c r="AU497" s="255" t="s">
        <v>81</v>
      </c>
      <c r="AV497" s="13" t="s">
        <v>81</v>
      </c>
      <c r="AW497" s="13" t="s">
        <v>30</v>
      </c>
      <c r="AX497" s="13" t="s">
        <v>79</v>
      </c>
      <c r="AY497" s="255" t="s">
        <v>133</v>
      </c>
    </row>
    <row r="498" s="2" customFormat="1" ht="33" customHeight="1">
      <c r="A498" s="37"/>
      <c r="B498" s="38"/>
      <c r="C498" s="231" t="s">
        <v>963</v>
      </c>
      <c r="D498" s="231" t="s">
        <v>135</v>
      </c>
      <c r="E498" s="232" t="s">
        <v>964</v>
      </c>
      <c r="F498" s="233" t="s">
        <v>965</v>
      </c>
      <c r="G498" s="234" t="s">
        <v>195</v>
      </c>
      <c r="H498" s="235">
        <v>44.799999999999997</v>
      </c>
      <c r="I498" s="236"/>
      <c r="J498" s="237">
        <f>ROUND(I498*H498,2)</f>
        <v>0</v>
      </c>
      <c r="K498" s="233" t="s">
        <v>139</v>
      </c>
      <c r="L498" s="43"/>
      <c r="M498" s="238" t="s">
        <v>1</v>
      </c>
      <c r="N498" s="239" t="s">
        <v>40</v>
      </c>
      <c r="O498" s="91"/>
      <c r="P498" s="240">
        <f>O498*H498</f>
        <v>0</v>
      </c>
      <c r="Q498" s="240">
        <v>0.023029999999999998</v>
      </c>
      <c r="R498" s="240">
        <f>Q498*H498</f>
        <v>1.0317439999999998</v>
      </c>
      <c r="S498" s="240">
        <v>0</v>
      </c>
      <c r="T498" s="241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42" t="s">
        <v>207</v>
      </c>
      <c r="AT498" s="242" t="s">
        <v>135</v>
      </c>
      <c r="AU498" s="242" t="s">
        <v>81</v>
      </c>
      <c r="AY498" s="16" t="s">
        <v>133</v>
      </c>
      <c r="BE498" s="243">
        <f>IF(N498="základní",J498,0)</f>
        <v>0</v>
      </c>
      <c r="BF498" s="243">
        <f>IF(N498="snížená",J498,0)</f>
        <v>0</v>
      </c>
      <c r="BG498" s="243">
        <f>IF(N498="zákl. přenesená",J498,0)</f>
        <v>0</v>
      </c>
      <c r="BH498" s="243">
        <f>IF(N498="sníž. přenesená",J498,0)</f>
        <v>0</v>
      </c>
      <c r="BI498" s="243">
        <f>IF(N498="nulová",J498,0)</f>
        <v>0</v>
      </c>
      <c r="BJ498" s="16" t="s">
        <v>140</v>
      </c>
      <c r="BK498" s="243">
        <f>ROUND(I498*H498,2)</f>
        <v>0</v>
      </c>
      <c r="BL498" s="16" t="s">
        <v>207</v>
      </c>
      <c r="BM498" s="242" t="s">
        <v>966</v>
      </c>
    </row>
    <row r="499" s="13" customFormat="1">
      <c r="A499" s="13"/>
      <c r="B499" s="244"/>
      <c r="C499" s="245"/>
      <c r="D499" s="246" t="s">
        <v>142</v>
      </c>
      <c r="E499" s="247" t="s">
        <v>1</v>
      </c>
      <c r="F499" s="248" t="s">
        <v>967</v>
      </c>
      <c r="G499" s="245"/>
      <c r="H499" s="249">
        <v>44.799999999999997</v>
      </c>
      <c r="I499" s="250"/>
      <c r="J499" s="245"/>
      <c r="K499" s="245"/>
      <c r="L499" s="251"/>
      <c r="M499" s="252"/>
      <c r="N499" s="253"/>
      <c r="O499" s="253"/>
      <c r="P499" s="253"/>
      <c r="Q499" s="253"/>
      <c r="R499" s="253"/>
      <c r="S499" s="253"/>
      <c r="T499" s="25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5" t="s">
        <v>142</v>
      </c>
      <c r="AU499" s="255" t="s">
        <v>81</v>
      </c>
      <c r="AV499" s="13" t="s">
        <v>81</v>
      </c>
      <c r="AW499" s="13" t="s">
        <v>30</v>
      </c>
      <c r="AX499" s="13" t="s">
        <v>79</v>
      </c>
      <c r="AY499" s="255" t="s">
        <v>133</v>
      </c>
    </row>
    <row r="500" s="2" customFormat="1" ht="33" customHeight="1">
      <c r="A500" s="37"/>
      <c r="B500" s="38"/>
      <c r="C500" s="231" t="s">
        <v>968</v>
      </c>
      <c r="D500" s="231" t="s">
        <v>135</v>
      </c>
      <c r="E500" s="232" t="s">
        <v>969</v>
      </c>
      <c r="F500" s="233" t="s">
        <v>970</v>
      </c>
      <c r="G500" s="234" t="s">
        <v>280</v>
      </c>
      <c r="H500" s="235">
        <v>3</v>
      </c>
      <c r="I500" s="236"/>
      <c r="J500" s="237">
        <f>ROUND(I500*H500,2)</f>
        <v>0</v>
      </c>
      <c r="K500" s="233" t="s">
        <v>139</v>
      </c>
      <c r="L500" s="43"/>
      <c r="M500" s="238" t="s">
        <v>1</v>
      </c>
      <c r="N500" s="239" t="s">
        <v>40</v>
      </c>
      <c r="O500" s="91"/>
      <c r="P500" s="240">
        <f>O500*H500</f>
        <v>0</v>
      </c>
      <c r="Q500" s="240">
        <v>0.0060699999999999999</v>
      </c>
      <c r="R500" s="240">
        <f>Q500*H500</f>
        <v>0.01821</v>
      </c>
      <c r="S500" s="240">
        <v>0</v>
      </c>
      <c r="T500" s="241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242" t="s">
        <v>207</v>
      </c>
      <c r="AT500" s="242" t="s">
        <v>135</v>
      </c>
      <c r="AU500" s="242" t="s">
        <v>81</v>
      </c>
      <c r="AY500" s="16" t="s">
        <v>133</v>
      </c>
      <c r="BE500" s="243">
        <f>IF(N500="základní",J500,0)</f>
        <v>0</v>
      </c>
      <c r="BF500" s="243">
        <f>IF(N500="snížená",J500,0)</f>
        <v>0</v>
      </c>
      <c r="BG500" s="243">
        <f>IF(N500="zákl. přenesená",J500,0)</f>
        <v>0</v>
      </c>
      <c r="BH500" s="243">
        <f>IF(N500="sníž. přenesená",J500,0)</f>
        <v>0</v>
      </c>
      <c r="BI500" s="243">
        <f>IF(N500="nulová",J500,0)</f>
        <v>0</v>
      </c>
      <c r="BJ500" s="16" t="s">
        <v>140</v>
      </c>
      <c r="BK500" s="243">
        <f>ROUND(I500*H500,2)</f>
        <v>0</v>
      </c>
      <c r="BL500" s="16" t="s">
        <v>207</v>
      </c>
      <c r="BM500" s="242" t="s">
        <v>971</v>
      </c>
    </row>
    <row r="501" s="13" customFormat="1">
      <c r="A501" s="13"/>
      <c r="B501" s="244"/>
      <c r="C501" s="245"/>
      <c r="D501" s="246" t="s">
        <v>142</v>
      </c>
      <c r="E501" s="247" t="s">
        <v>1</v>
      </c>
      <c r="F501" s="248" t="s">
        <v>149</v>
      </c>
      <c r="G501" s="245"/>
      <c r="H501" s="249">
        <v>3</v>
      </c>
      <c r="I501" s="250"/>
      <c r="J501" s="245"/>
      <c r="K501" s="245"/>
      <c r="L501" s="251"/>
      <c r="M501" s="252"/>
      <c r="N501" s="253"/>
      <c r="O501" s="253"/>
      <c r="P501" s="253"/>
      <c r="Q501" s="253"/>
      <c r="R501" s="253"/>
      <c r="S501" s="253"/>
      <c r="T501" s="25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5" t="s">
        <v>142</v>
      </c>
      <c r="AU501" s="255" t="s">
        <v>81</v>
      </c>
      <c r="AV501" s="13" t="s">
        <v>81</v>
      </c>
      <c r="AW501" s="13" t="s">
        <v>30</v>
      </c>
      <c r="AX501" s="13" t="s">
        <v>79</v>
      </c>
      <c r="AY501" s="255" t="s">
        <v>133</v>
      </c>
    </row>
    <row r="502" s="2" customFormat="1" ht="21.75" customHeight="1">
      <c r="A502" s="37"/>
      <c r="B502" s="38"/>
      <c r="C502" s="231" t="s">
        <v>972</v>
      </c>
      <c r="D502" s="231" t="s">
        <v>135</v>
      </c>
      <c r="E502" s="232" t="s">
        <v>973</v>
      </c>
      <c r="F502" s="233" t="s">
        <v>974</v>
      </c>
      <c r="G502" s="234" t="s">
        <v>280</v>
      </c>
      <c r="H502" s="235">
        <v>1</v>
      </c>
      <c r="I502" s="236"/>
      <c r="J502" s="237">
        <f>ROUND(I502*H502,2)</f>
        <v>0</v>
      </c>
      <c r="K502" s="233" t="s">
        <v>139</v>
      </c>
      <c r="L502" s="43"/>
      <c r="M502" s="238" t="s">
        <v>1</v>
      </c>
      <c r="N502" s="239" t="s">
        <v>40</v>
      </c>
      <c r="O502" s="91"/>
      <c r="P502" s="240">
        <f>O502*H502</f>
        <v>0</v>
      </c>
      <c r="Q502" s="240">
        <v>0</v>
      </c>
      <c r="R502" s="240">
        <f>Q502*H502</f>
        <v>0</v>
      </c>
      <c r="S502" s="240">
        <v>0</v>
      </c>
      <c r="T502" s="241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42" t="s">
        <v>207</v>
      </c>
      <c r="AT502" s="242" t="s">
        <v>135</v>
      </c>
      <c r="AU502" s="242" t="s">
        <v>81</v>
      </c>
      <c r="AY502" s="16" t="s">
        <v>133</v>
      </c>
      <c r="BE502" s="243">
        <f>IF(N502="základní",J502,0)</f>
        <v>0</v>
      </c>
      <c r="BF502" s="243">
        <f>IF(N502="snížená",J502,0)</f>
        <v>0</v>
      </c>
      <c r="BG502" s="243">
        <f>IF(N502="zákl. přenesená",J502,0)</f>
        <v>0</v>
      </c>
      <c r="BH502" s="243">
        <f>IF(N502="sníž. přenesená",J502,0)</f>
        <v>0</v>
      </c>
      <c r="BI502" s="243">
        <f>IF(N502="nulová",J502,0)</f>
        <v>0</v>
      </c>
      <c r="BJ502" s="16" t="s">
        <v>140</v>
      </c>
      <c r="BK502" s="243">
        <f>ROUND(I502*H502,2)</f>
        <v>0</v>
      </c>
      <c r="BL502" s="16" t="s">
        <v>207</v>
      </c>
      <c r="BM502" s="242" t="s">
        <v>975</v>
      </c>
    </row>
    <row r="503" s="13" customFormat="1">
      <c r="A503" s="13"/>
      <c r="B503" s="244"/>
      <c r="C503" s="245"/>
      <c r="D503" s="246" t="s">
        <v>142</v>
      </c>
      <c r="E503" s="247" t="s">
        <v>1</v>
      </c>
      <c r="F503" s="248" t="s">
        <v>79</v>
      </c>
      <c r="G503" s="245"/>
      <c r="H503" s="249">
        <v>1</v>
      </c>
      <c r="I503" s="250"/>
      <c r="J503" s="245"/>
      <c r="K503" s="245"/>
      <c r="L503" s="251"/>
      <c r="M503" s="252"/>
      <c r="N503" s="253"/>
      <c r="O503" s="253"/>
      <c r="P503" s="253"/>
      <c r="Q503" s="253"/>
      <c r="R503" s="253"/>
      <c r="S503" s="253"/>
      <c r="T503" s="25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5" t="s">
        <v>142</v>
      </c>
      <c r="AU503" s="255" t="s">
        <v>81</v>
      </c>
      <c r="AV503" s="13" t="s">
        <v>81</v>
      </c>
      <c r="AW503" s="13" t="s">
        <v>30</v>
      </c>
      <c r="AX503" s="13" t="s">
        <v>79</v>
      </c>
      <c r="AY503" s="255" t="s">
        <v>133</v>
      </c>
    </row>
    <row r="504" s="2" customFormat="1" ht="21.75" customHeight="1">
      <c r="A504" s="37"/>
      <c r="B504" s="38"/>
      <c r="C504" s="231" t="s">
        <v>976</v>
      </c>
      <c r="D504" s="231" t="s">
        <v>135</v>
      </c>
      <c r="E504" s="232" t="s">
        <v>977</v>
      </c>
      <c r="F504" s="233" t="s">
        <v>978</v>
      </c>
      <c r="G504" s="234" t="s">
        <v>280</v>
      </c>
      <c r="H504" s="235">
        <v>4</v>
      </c>
      <c r="I504" s="236"/>
      <c r="J504" s="237">
        <f>ROUND(I504*H504,2)</f>
        <v>0</v>
      </c>
      <c r="K504" s="233" t="s">
        <v>139</v>
      </c>
      <c r="L504" s="43"/>
      <c r="M504" s="238" t="s">
        <v>1</v>
      </c>
      <c r="N504" s="239" t="s">
        <v>40</v>
      </c>
      <c r="O504" s="91"/>
      <c r="P504" s="240">
        <f>O504*H504</f>
        <v>0</v>
      </c>
      <c r="Q504" s="240">
        <v>0</v>
      </c>
      <c r="R504" s="240">
        <f>Q504*H504</f>
        <v>0</v>
      </c>
      <c r="S504" s="240">
        <v>0</v>
      </c>
      <c r="T504" s="241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42" t="s">
        <v>207</v>
      </c>
      <c r="AT504" s="242" t="s">
        <v>135</v>
      </c>
      <c r="AU504" s="242" t="s">
        <v>81</v>
      </c>
      <c r="AY504" s="16" t="s">
        <v>133</v>
      </c>
      <c r="BE504" s="243">
        <f>IF(N504="základní",J504,0)</f>
        <v>0</v>
      </c>
      <c r="BF504" s="243">
        <f>IF(N504="snížená",J504,0)</f>
        <v>0</v>
      </c>
      <c r="BG504" s="243">
        <f>IF(N504="zákl. přenesená",J504,0)</f>
        <v>0</v>
      </c>
      <c r="BH504" s="243">
        <f>IF(N504="sníž. přenesená",J504,0)</f>
        <v>0</v>
      </c>
      <c r="BI504" s="243">
        <f>IF(N504="nulová",J504,0)</f>
        <v>0</v>
      </c>
      <c r="BJ504" s="16" t="s">
        <v>140</v>
      </c>
      <c r="BK504" s="243">
        <f>ROUND(I504*H504,2)</f>
        <v>0</v>
      </c>
      <c r="BL504" s="16" t="s">
        <v>207</v>
      </c>
      <c r="BM504" s="242" t="s">
        <v>979</v>
      </c>
    </row>
    <row r="505" s="13" customFormat="1">
      <c r="A505" s="13"/>
      <c r="B505" s="244"/>
      <c r="C505" s="245"/>
      <c r="D505" s="246" t="s">
        <v>142</v>
      </c>
      <c r="E505" s="247" t="s">
        <v>1</v>
      </c>
      <c r="F505" s="248" t="s">
        <v>140</v>
      </c>
      <c r="G505" s="245"/>
      <c r="H505" s="249">
        <v>4</v>
      </c>
      <c r="I505" s="250"/>
      <c r="J505" s="245"/>
      <c r="K505" s="245"/>
      <c r="L505" s="251"/>
      <c r="M505" s="252"/>
      <c r="N505" s="253"/>
      <c r="O505" s="253"/>
      <c r="P505" s="253"/>
      <c r="Q505" s="253"/>
      <c r="R505" s="253"/>
      <c r="S505" s="253"/>
      <c r="T505" s="254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55" t="s">
        <v>142</v>
      </c>
      <c r="AU505" s="255" t="s">
        <v>81</v>
      </c>
      <c r="AV505" s="13" t="s">
        <v>81</v>
      </c>
      <c r="AW505" s="13" t="s">
        <v>30</v>
      </c>
      <c r="AX505" s="13" t="s">
        <v>79</v>
      </c>
      <c r="AY505" s="255" t="s">
        <v>133</v>
      </c>
    </row>
    <row r="506" s="2" customFormat="1" ht="16.5" customHeight="1">
      <c r="A506" s="37"/>
      <c r="B506" s="38"/>
      <c r="C506" s="256" t="s">
        <v>980</v>
      </c>
      <c r="D506" s="256" t="s">
        <v>243</v>
      </c>
      <c r="E506" s="257" t="s">
        <v>981</v>
      </c>
      <c r="F506" s="258" t="s">
        <v>982</v>
      </c>
      <c r="G506" s="259" t="s">
        <v>280</v>
      </c>
      <c r="H506" s="260">
        <v>4</v>
      </c>
      <c r="I506" s="261"/>
      <c r="J506" s="262">
        <f>ROUND(I506*H506,2)</f>
        <v>0</v>
      </c>
      <c r="K506" s="258" t="s">
        <v>139</v>
      </c>
      <c r="L506" s="263"/>
      <c r="M506" s="264" t="s">
        <v>1</v>
      </c>
      <c r="N506" s="265" t="s">
        <v>40</v>
      </c>
      <c r="O506" s="91"/>
      <c r="P506" s="240">
        <f>O506*H506</f>
        <v>0</v>
      </c>
      <c r="Q506" s="240">
        <v>0.0032000000000000002</v>
      </c>
      <c r="R506" s="240">
        <f>Q506*H506</f>
        <v>0.012800000000000001</v>
      </c>
      <c r="S506" s="240">
        <v>0</v>
      </c>
      <c r="T506" s="241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242" t="s">
        <v>288</v>
      </c>
      <c r="AT506" s="242" t="s">
        <v>243</v>
      </c>
      <c r="AU506" s="242" t="s">
        <v>81</v>
      </c>
      <c r="AY506" s="16" t="s">
        <v>133</v>
      </c>
      <c r="BE506" s="243">
        <f>IF(N506="základní",J506,0)</f>
        <v>0</v>
      </c>
      <c r="BF506" s="243">
        <f>IF(N506="snížená",J506,0)</f>
        <v>0</v>
      </c>
      <c r="BG506" s="243">
        <f>IF(N506="zákl. přenesená",J506,0)</f>
        <v>0</v>
      </c>
      <c r="BH506" s="243">
        <f>IF(N506="sníž. přenesená",J506,0)</f>
        <v>0</v>
      </c>
      <c r="BI506" s="243">
        <f>IF(N506="nulová",J506,0)</f>
        <v>0</v>
      </c>
      <c r="BJ506" s="16" t="s">
        <v>140</v>
      </c>
      <c r="BK506" s="243">
        <f>ROUND(I506*H506,2)</f>
        <v>0</v>
      </c>
      <c r="BL506" s="16" t="s">
        <v>207</v>
      </c>
      <c r="BM506" s="242" t="s">
        <v>983</v>
      </c>
    </row>
    <row r="507" s="2" customFormat="1" ht="21.75" customHeight="1">
      <c r="A507" s="37"/>
      <c r="B507" s="38"/>
      <c r="C507" s="231" t="s">
        <v>984</v>
      </c>
      <c r="D507" s="231" t="s">
        <v>135</v>
      </c>
      <c r="E507" s="232" t="s">
        <v>985</v>
      </c>
      <c r="F507" s="233" t="s">
        <v>986</v>
      </c>
      <c r="G507" s="234" t="s">
        <v>280</v>
      </c>
      <c r="H507" s="235">
        <v>266</v>
      </c>
      <c r="I507" s="236"/>
      <c r="J507" s="237">
        <f>ROUND(I507*H507,2)</f>
        <v>0</v>
      </c>
      <c r="K507" s="233" t="s">
        <v>139</v>
      </c>
      <c r="L507" s="43"/>
      <c r="M507" s="238" t="s">
        <v>1</v>
      </c>
      <c r="N507" s="239" t="s">
        <v>40</v>
      </c>
      <c r="O507" s="91"/>
      <c r="P507" s="240">
        <f>O507*H507</f>
        <v>0</v>
      </c>
      <c r="Q507" s="240">
        <v>0</v>
      </c>
      <c r="R507" s="240">
        <f>Q507*H507</f>
        <v>0</v>
      </c>
      <c r="S507" s="240">
        <v>0</v>
      </c>
      <c r="T507" s="241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42" t="s">
        <v>207</v>
      </c>
      <c r="AT507" s="242" t="s">
        <v>135</v>
      </c>
      <c r="AU507" s="242" t="s">
        <v>81</v>
      </c>
      <c r="AY507" s="16" t="s">
        <v>133</v>
      </c>
      <c r="BE507" s="243">
        <f>IF(N507="základní",J507,0)</f>
        <v>0</v>
      </c>
      <c r="BF507" s="243">
        <f>IF(N507="snížená",J507,0)</f>
        <v>0</v>
      </c>
      <c r="BG507" s="243">
        <f>IF(N507="zákl. přenesená",J507,0)</f>
        <v>0</v>
      </c>
      <c r="BH507" s="243">
        <f>IF(N507="sníž. přenesená",J507,0)</f>
        <v>0</v>
      </c>
      <c r="BI507" s="243">
        <f>IF(N507="nulová",J507,0)</f>
        <v>0</v>
      </c>
      <c r="BJ507" s="16" t="s">
        <v>140</v>
      </c>
      <c r="BK507" s="243">
        <f>ROUND(I507*H507,2)</f>
        <v>0</v>
      </c>
      <c r="BL507" s="16" t="s">
        <v>207</v>
      </c>
      <c r="BM507" s="242" t="s">
        <v>987</v>
      </c>
    </row>
    <row r="508" s="13" customFormat="1">
      <c r="A508" s="13"/>
      <c r="B508" s="244"/>
      <c r="C508" s="245"/>
      <c r="D508" s="246" t="s">
        <v>142</v>
      </c>
      <c r="E508" s="247" t="s">
        <v>1</v>
      </c>
      <c r="F508" s="248" t="s">
        <v>988</v>
      </c>
      <c r="G508" s="245"/>
      <c r="H508" s="249">
        <v>266</v>
      </c>
      <c r="I508" s="250"/>
      <c r="J508" s="245"/>
      <c r="K508" s="245"/>
      <c r="L508" s="251"/>
      <c r="M508" s="252"/>
      <c r="N508" s="253"/>
      <c r="O508" s="253"/>
      <c r="P508" s="253"/>
      <c r="Q508" s="253"/>
      <c r="R508" s="253"/>
      <c r="S508" s="253"/>
      <c r="T508" s="254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5" t="s">
        <v>142</v>
      </c>
      <c r="AU508" s="255" t="s">
        <v>81</v>
      </c>
      <c r="AV508" s="13" t="s">
        <v>81</v>
      </c>
      <c r="AW508" s="13" t="s">
        <v>30</v>
      </c>
      <c r="AX508" s="13" t="s">
        <v>79</v>
      </c>
      <c r="AY508" s="255" t="s">
        <v>133</v>
      </c>
    </row>
    <row r="509" s="2" customFormat="1" ht="21.75" customHeight="1">
      <c r="A509" s="37"/>
      <c r="B509" s="38"/>
      <c r="C509" s="256" t="s">
        <v>989</v>
      </c>
      <c r="D509" s="256" t="s">
        <v>243</v>
      </c>
      <c r="E509" s="257" t="s">
        <v>990</v>
      </c>
      <c r="F509" s="258" t="s">
        <v>991</v>
      </c>
      <c r="G509" s="259" t="s">
        <v>280</v>
      </c>
      <c r="H509" s="260">
        <v>1</v>
      </c>
      <c r="I509" s="261"/>
      <c r="J509" s="262">
        <f>ROUND(I509*H509,2)</f>
        <v>0</v>
      </c>
      <c r="K509" s="258" t="s">
        <v>139</v>
      </c>
      <c r="L509" s="263"/>
      <c r="M509" s="264" t="s">
        <v>1</v>
      </c>
      <c r="N509" s="265" t="s">
        <v>40</v>
      </c>
      <c r="O509" s="91"/>
      <c r="P509" s="240">
        <f>O509*H509</f>
        <v>0</v>
      </c>
      <c r="Q509" s="240">
        <v>0.016</v>
      </c>
      <c r="R509" s="240">
        <f>Q509*H509</f>
        <v>0.016</v>
      </c>
      <c r="S509" s="240">
        <v>0</v>
      </c>
      <c r="T509" s="241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242" t="s">
        <v>288</v>
      </c>
      <c r="AT509" s="242" t="s">
        <v>243</v>
      </c>
      <c r="AU509" s="242" t="s">
        <v>81</v>
      </c>
      <c r="AY509" s="16" t="s">
        <v>133</v>
      </c>
      <c r="BE509" s="243">
        <f>IF(N509="základní",J509,0)</f>
        <v>0</v>
      </c>
      <c r="BF509" s="243">
        <f>IF(N509="snížená",J509,0)</f>
        <v>0</v>
      </c>
      <c r="BG509" s="243">
        <f>IF(N509="zákl. přenesená",J509,0)</f>
        <v>0</v>
      </c>
      <c r="BH509" s="243">
        <f>IF(N509="sníž. přenesená",J509,0)</f>
        <v>0</v>
      </c>
      <c r="BI509" s="243">
        <f>IF(N509="nulová",J509,0)</f>
        <v>0</v>
      </c>
      <c r="BJ509" s="16" t="s">
        <v>140</v>
      </c>
      <c r="BK509" s="243">
        <f>ROUND(I509*H509,2)</f>
        <v>0</v>
      </c>
      <c r="BL509" s="16" t="s">
        <v>207</v>
      </c>
      <c r="BM509" s="242" t="s">
        <v>992</v>
      </c>
    </row>
    <row r="510" s="2" customFormat="1" ht="16.5" customHeight="1">
      <c r="A510" s="37"/>
      <c r="B510" s="38"/>
      <c r="C510" s="256" t="s">
        <v>993</v>
      </c>
      <c r="D510" s="256" t="s">
        <v>243</v>
      </c>
      <c r="E510" s="257" t="s">
        <v>994</v>
      </c>
      <c r="F510" s="258" t="s">
        <v>995</v>
      </c>
      <c r="G510" s="259" t="s">
        <v>280</v>
      </c>
      <c r="H510" s="260">
        <v>266</v>
      </c>
      <c r="I510" s="261"/>
      <c r="J510" s="262">
        <f>ROUND(I510*H510,2)</f>
        <v>0</v>
      </c>
      <c r="K510" s="258" t="s">
        <v>139</v>
      </c>
      <c r="L510" s="263"/>
      <c r="M510" s="264" t="s">
        <v>1</v>
      </c>
      <c r="N510" s="265" t="s">
        <v>40</v>
      </c>
      <c r="O510" s="91"/>
      <c r="P510" s="240">
        <f>O510*H510</f>
        <v>0</v>
      </c>
      <c r="Q510" s="240">
        <v>0.00020000000000000001</v>
      </c>
      <c r="R510" s="240">
        <f>Q510*H510</f>
        <v>0.053200000000000004</v>
      </c>
      <c r="S510" s="240">
        <v>0</v>
      </c>
      <c r="T510" s="241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42" t="s">
        <v>288</v>
      </c>
      <c r="AT510" s="242" t="s">
        <v>243</v>
      </c>
      <c r="AU510" s="242" t="s">
        <v>81</v>
      </c>
      <c r="AY510" s="16" t="s">
        <v>133</v>
      </c>
      <c r="BE510" s="243">
        <f>IF(N510="základní",J510,0)</f>
        <v>0</v>
      </c>
      <c r="BF510" s="243">
        <f>IF(N510="snížená",J510,0)</f>
        <v>0</v>
      </c>
      <c r="BG510" s="243">
        <f>IF(N510="zákl. přenesená",J510,0)</f>
        <v>0</v>
      </c>
      <c r="BH510" s="243">
        <f>IF(N510="sníž. přenesená",J510,0)</f>
        <v>0</v>
      </c>
      <c r="BI510" s="243">
        <f>IF(N510="nulová",J510,0)</f>
        <v>0</v>
      </c>
      <c r="BJ510" s="16" t="s">
        <v>140</v>
      </c>
      <c r="BK510" s="243">
        <f>ROUND(I510*H510,2)</f>
        <v>0</v>
      </c>
      <c r="BL510" s="16" t="s">
        <v>207</v>
      </c>
      <c r="BM510" s="242" t="s">
        <v>996</v>
      </c>
    </row>
    <row r="511" s="2" customFormat="1" ht="33" customHeight="1">
      <c r="A511" s="37"/>
      <c r="B511" s="38"/>
      <c r="C511" s="231" t="s">
        <v>997</v>
      </c>
      <c r="D511" s="231" t="s">
        <v>135</v>
      </c>
      <c r="E511" s="232" t="s">
        <v>998</v>
      </c>
      <c r="F511" s="233" t="s">
        <v>999</v>
      </c>
      <c r="G511" s="234" t="s">
        <v>138</v>
      </c>
      <c r="H511" s="235">
        <v>240</v>
      </c>
      <c r="I511" s="236"/>
      <c r="J511" s="237">
        <f>ROUND(I511*H511,2)</f>
        <v>0</v>
      </c>
      <c r="K511" s="233" t="s">
        <v>139</v>
      </c>
      <c r="L511" s="43"/>
      <c r="M511" s="238" t="s">
        <v>1</v>
      </c>
      <c r="N511" s="239" t="s">
        <v>40</v>
      </c>
      <c r="O511" s="91"/>
      <c r="P511" s="240">
        <f>O511*H511</f>
        <v>0</v>
      </c>
      <c r="Q511" s="240">
        <v>0</v>
      </c>
      <c r="R511" s="240">
        <f>Q511*H511</f>
        <v>0</v>
      </c>
      <c r="S511" s="240">
        <v>0</v>
      </c>
      <c r="T511" s="241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242" t="s">
        <v>207</v>
      </c>
      <c r="AT511" s="242" t="s">
        <v>135</v>
      </c>
      <c r="AU511" s="242" t="s">
        <v>81</v>
      </c>
      <c r="AY511" s="16" t="s">
        <v>133</v>
      </c>
      <c r="BE511" s="243">
        <f>IF(N511="základní",J511,0)</f>
        <v>0</v>
      </c>
      <c r="BF511" s="243">
        <f>IF(N511="snížená",J511,0)</f>
        <v>0</v>
      </c>
      <c r="BG511" s="243">
        <f>IF(N511="zákl. přenesená",J511,0)</f>
        <v>0</v>
      </c>
      <c r="BH511" s="243">
        <f>IF(N511="sníž. přenesená",J511,0)</f>
        <v>0</v>
      </c>
      <c r="BI511" s="243">
        <f>IF(N511="nulová",J511,0)</f>
        <v>0</v>
      </c>
      <c r="BJ511" s="16" t="s">
        <v>140</v>
      </c>
      <c r="BK511" s="243">
        <f>ROUND(I511*H511,2)</f>
        <v>0</v>
      </c>
      <c r="BL511" s="16" t="s">
        <v>207</v>
      </c>
      <c r="BM511" s="242" t="s">
        <v>1000</v>
      </c>
    </row>
    <row r="512" s="13" customFormat="1">
      <c r="A512" s="13"/>
      <c r="B512" s="244"/>
      <c r="C512" s="245"/>
      <c r="D512" s="246" t="s">
        <v>142</v>
      </c>
      <c r="E512" s="247" t="s">
        <v>1</v>
      </c>
      <c r="F512" s="248" t="s">
        <v>939</v>
      </c>
      <c r="G512" s="245"/>
      <c r="H512" s="249">
        <v>240</v>
      </c>
      <c r="I512" s="250"/>
      <c r="J512" s="245"/>
      <c r="K512" s="245"/>
      <c r="L512" s="251"/>
      <c r="M512" s="252"/>
      <c r="N512" s="253"/>
      <c r="O512" s="253"/>
      <c r="P512" s="253"/>
      <c r="Q512" s="253"/>
      <c r="R512" s="253"/>
      <c r="S512" s="253"/>
      <c r="T512" s="254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5" t="s">
        <v>142</v>
      </c>
      <c r="AU512" s="255" t="s">
        <v>81</v>
      </c>
      <c r="AV512" s="13" t="s">
        <v>81</v>
      </c>
      <c r="AW512" s="13" t="s">
        <v>30</v>
      </c>
      <c r="AX512" s="13" t="s">
        <v>79</v>
      </c>
      <c r="AY512" s="255" t="s">
        <v>133</v>
      </c>
    </row>
    <row r="513" s="2" customFormat="1" ht="33" customHeight="1">
      <c r="A513" s="37"/>
      <c r="B513" s="38"/>
      <c r="C513" s="256" t="s">
        <v>1001</v>
      </c>
      <c r="D513" s="256" t="s">
        <v>243</v>
      </c>
      <c r="E513" s="257" t="s">
        <v>1002</v>
      </c>
      <c r="F513" s="258" t="s">
        <v>1003</v>
      </c>
      <c r="G513" s="259" t="s">
        <v>138</v>
      </c>
      <c r="H513" s="260">
        <v>264</v>
      </c>
      <c r="I513" s="261"/>
      <c r="J513" s="262">
        <f>ROUND(I513*H513,2)</f>
        <v>0</v>
      </c>
      <c r="K513" s="258" t="s">
        <v>139</v>
      </c>
      <c r="L513" s="263"/>
      <c r="M513" s="264" t="s">
        <v>1</v>
      </c>
      <c r="N513" s="265" t="s">
        <v>40</v>
      </c>
      <c r="O513" s="91"/>
      <c r="P513" s="240">
        <f>O513*H513</f>
        <v>0</v>
      </c>
      <c r="Q513" s="240">
        <v>0.00013999999999999999</v>
      </c>
      <c r="R513" s="240">
        <f>Q513*H513</f>
        <v>0.03696</v>
      </c>
      <c r="S513" s="240">
        <v>0</v>
      </c>
      <c r="T513" s="241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242" t="s">
        <v>288</v>
      </c>
      <c r="AT513" s="242" t="s">
        <v>243</v>
      </c>
      <c r="AU513" s="242" t="s">
        <v>81</v>
      </c>
      <c r="AY513" s="16" t="s">
        <v>133</v>
      </c>
      <c r="BE513" s="243">
        <f>IF(N513="základní",J513,0)</f>
        <v>0</v>
      </c>
      <c r="BF513" s="243">
        <f>IF(N513="snížená",J513,0)</f>
        <v>0</v>
      </c>
      <c r="BG513" s="243">
        <f>IF(N513="zákl. přenesená",J513,0)</f>
        <v>0</v>
      </c>
      <c r="BH513" s="243">
        <f>IF(N513="sníž. přenesená",J513,0)</f>
        <v>0</v>
      </c>
      <c r="BI513" s="243">
        <f>IF(N513="nulová",J513,0)</f>
        <v>0</v>
      </c>
      <c r="BJ513" s="16" t="s">
        <v>140</v>
      </c>
      <c r="BK513" s="243">
        <f>ROUND(I513*H513,2)</f>
        <v>0</v>
      </c>
      <c r="BL513" s="16" t="s">
        <v>207</v>
      </c>
      <c r="BM513" s="242" t="s">
        <v>1004</v>
      </c>
    </row>
    <row r="514" s="13" customFormat="1">
      <c r="A514" s="13"/>
      <c r="B514" s="244"/>
      <c r="C514" s="245"/>
      <c r="D514" s="246" t="s">
        <v>142</v>
      </c>
      <c r="E514" s="247" t="s">
        <v>1</v>
      </c>
      <c r="F514" s="248" t="s">
        <v>1005</v>
      </c>
      <c r="G514" s="245"/>
      <c r="H514" s="249">
        <v>264</v>
      </c>
      <c r="I514" s="250"/>
      <c r="J514" s="245"/>
      <c r="K514" s="245"/>
      <c r="L514" s="251"/>
      <c r="M514" s="252"/>
      <c r="N514" s="253"/>
      <c r="O514" s="253"/>
      <c r="P514" s="253"/>
      <c r="Q514" s="253"/>
      <c r="R514" s="253"/>
      <c r="S514" s="253"/>
      <c r="T514" s="254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5" t="s">
        <v>142</v>
      </c>
      <c r="AU514" s="255" t="s">
        <v>81</v>
      </c>
      <c r="AV514" s="13" t="s">
        <v>81</v>
      </c>
      <c r="AW514" s="13" t="s">
        <v>30</v>
      </c>
      <c r="AX514" s="13" t="s">
        <v>79</v>
      </c>
      <c r="AY514" s="255" t="s">
        <v>133</v>
      </c>
    </row>
    <row r="515" s="2" customFormat="1" ht="21.75" customHeight="1">
      <c r="A515" s="37"/>
      <c r="B515" s="38"/>
      <c r="C515" s="231" t="s">
        <v>1006</v>
      </c>
      <c r="D515" s="231" t="s">
        <v>135</v>
      </c>
      <c r="E515" s="232" t="s">
        <v>1007</v>
      </c>
      <c r="F515" s="233" t="s">
        <v>1008</v>
      </c>
      <c r="G515" s="234" t="s">
        <v>195</v>
      </c>
      <c r="H515" s="235">
        <v>361.05000000000001</v>
      </c>
      <c r="I515" s="236"/>
      <c r="J515" s="237">
        <f>ROUND(I515*H515,2)</f>
        <v>0</v>
      </c>
      <c r="K515" s="233" t="s">
        <v>139</v>
      </c>
      <c r="L515" s="43"/>
      <c r="M515" s="238" t="s">
        <v>1</v>
      </c>
      <c r="N515" s="239" t="s">
        <v>40</v>
      </c>
      <c r="O515" s="91"/>
      <c r="P515" s="240">
        <f>O515*H515</f>
        <v>0</v>
      </c>
      <c r="Q515" s="240">
        <v>0</v>
      </c>
      <c r="R515" s="240">
        <f>Q515*H515</f>
        <v>0</v>
      </c>
      <c r="S515" s="240">
        <v>0</v>
      </c>
      <c r="T515" s="241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42" t="s">
        <v>207</v>
      </c>
      <c r="AT515" s="242" t="s">
        <v>135</v>
      </c>
      <c r="AU515" s="242" t="s">
        <v>81</v>
      </c>
      <c r="AY515" s="16" t="s">
        <v>133</v>
      </c>
      <c r="BE515" s="243">
        <f>IF(N515="základní",J515,0)</f>
        <v>0</v>
      </c>
      <c r="BF515" s="243">
        <f>IF(N515="snížená",J515,0)</f>
        <v>0</v>
      </c>
      <c r="BG515" s="243">
        <f>IF(N515="zákl. přenesená",J515,0)</f>
        <v>0</v>
      </c>
      <c r="BH515" s="243">
        <f>IF(N515="sníž. přenesená",J515,0)</f>
        <v>0</v>
      </c>
      <c r="BI515" s="243">
        <f>IF(N515="nulová",J515,0)</f>
        <v>0</v>
      </c>
      <c r="BJ515" s="16" t="s">
        <v>140</v>
      </c>
      <c r="BK515" s="243">
        <f>ROUND(I515*H515,2)</f>
        <v>0</v>
      </c>
      <c r="BL515" s="16" t="s">
        <v>207</v>
      </c>
      <c r="BM515" s="242" t="s">
        <v>1009</v>
      </c>
    </row>
    <row r="516" s="13" customFormat="1">
      <c r="A516" s="13"/>
      <c r="B516" s="244"/>
      <c r="C516" s="245"/>
      <c r="D516" s="246" t="s">
        <v>142</v>
      </c>
      <c r="E516" s="247" t="s">
        <v>1</v>
      </c>
      <c r="F516" s="248" t="s">
        <v>751</v>
      </c>
      <c r="G516" s="245"/>
      <c r="H516" s="249">
        <v>361.05000000000001</v>
      </c>
      <c r="I516" s="250"/>
      <c r="J516" s="245"/>
      <c r="K516" s="245"/>
      <c r="L516" s="251"/>
      <c r="M516" s="252"/>
      <c r="N516" s="253"/>
      <c r="O516" s="253"/>
      <c r="P516" s="253"/>
      <c r="Q516" s="253"/>
      <c r="R516" s="253"/>
      <c r="S516" s="253"/>
      <c r="T516" s="25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5" t="s">
        <v>142</v>
      </c>
      <c r="AU516" s="255" t="s">
        <v>81</v>
      </c>
      <c r="AV516" s="13" t="s">
        <v>81</v>
      </c>
      <c r="AW516" s="13" t="s">
        <v>30</v>
      </c>
      <c r="AX516" s="13" t="s">
        <v>79</v>
      </c>
      <c r="AY516" s="255" t="s">
        <v>133</v>
      </c>
    </row>
    <row r="517" s="2" customFormat="1" ht="21.75" customHeight="1">
      <c r="A517" s="37"/>
      <c r="B517" s="38"/>
      <c r="C517" s="256" t="s">
        <v>1010</v>
      </c>
      <c r="D517" s="256" t="s">
        <v>243</v>
      </c>
      <c r="E517" s="257" t="s">
        <v>1011</v>
      </c>
      <c r="F517" s="258" t="s">
        <v>1012</v>
      </c>
      <c r="G517" s="259" t="s">
        <v>195</v>
      </c>
      <c r="H517" s="260">
        <v>397.15499999999997</v>
      </c>
      <c r="I517" s="261"/>
      <c r="J517" s="262">
        <f>ROUND(I517*H517,2)</f>
        <v>0</v>
      </c>
      <c r="K517" s="258" t="s">
        <v>139</v>
      </c>
      <c r="L517" s="263"/>
      <c r="M517" s="264" t="s">
        <v>1</v>
      </c>
      <c r="N517" s="265" t="s">
        <v>40</v>
      </c>
      <c r="O517" s="91"/>
      <c r="P517" s="240">
        <f>O517*H517</f>
        <v>0</v>
      </c>
      <c r="Q517" s="240">
        <v>1.0000000000000001E-05</v>
      </c>
      <c r="R517" s="240">
        <f>Q517*H517</f>
        <v>0.0039715499999999999</v>
      </c>
      <c r="S517" s="240">
        <v>0</v>
      </c>
      <c r="T517" s="241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42" t="s">
        <v>288</v>
      </c>
      <c r="AT517" s="242" t="s">
        <v>243</v>
      </c>
      <c r="AU517" s="242" t="s">
        <v>81</v>
      </c>
      <c r="AY517" s="16" t="s">
        <v>133</v>
      </c>
      <c r="BE517" s="243">
        <f>IF(N517="základní",J517,0)</f>
        <v>0</v>
      </c>
      <c r="BF517" s="243">
        <f>IF(N517="snížená",J517,0)</f>
        <v>0</v>
      </c>
      <c r="BG517" s="243">
        <f>IF(N517="zákl. přenesená",J517,0)</f>
        <v>0</v>
      </c>
      <c r="BH517" s="243">
        <f>IF(N517="sníž. přenesená",J517,0)</f>
        <v>0</v>
      </c>
      <c r="BI517" s="243">
        <f>IF(N517="nulová",J517,0)</f>
        <v>0</v>
      </c>
      <c r="BJ517" s="16" t="s">
        <v>140</v>
      </c>
      <c r="BK517" s="243">
        <f>ROUND(I517*H517,2)</f>
        <v>0</v>
      </c>
      <c r="BL517" s="16" t="s">
        <v>207</v>
      </c>
      <c r="BM517" s="242" t="s">
        <v>1013</v>
      </c>
    </row>
    <row r="518" s="13" customFormat="1">
      <c r="A518" s="13"/>
      <c r="B518" s="244"/>
      <c r="C518" s="245"/>
      <c r="D518" s="246" t="s">
        <v>142</v>
      </c>
      <c r="E518" s="247" t="s">
        <v>1</v>
      </c>
      <c r="F518" s="248" t="s">
        <v>1014</v>
      </c>
      <c r="G518" s="245"/>
      <c r="H518" s="249">
        <v>397.15499999999997</v>
      </c>
      <c r="I518" s="250"/>
      <c r="J518" s="245"/>
      <c r="K518" s="245"/>
      <c r="L518" s="251"/>
      <c r="M518" s="252"/>
      <c r="N518" s="253"/>
      <c r="O518" s="253"/>
      <c r="P518" s="253"/>
      <c r="Q518" s="253"/>
      <c r="R518" s="253"/>
      <c r="S518" s="253"/>
      <c r="T518" s="254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5" t="s">
        <v>142</v>
      </c>
      <c r="AU518" s="255" t="s">
        <v>81</v>
      </c>
      <c r="AV518" s="13" t="s">
        <v>81</v>
      </c>
      <c r="AW518" s="13" t="s">
        <v>30</v>
      </c>
      <c r="AX518" s="13" t="s">
        <v>79</v>
      </c>
      <c r="AY518" s="255" t="s">
        <v>133</v>
      </c>
    </row>
    <row r="519" s="2" customFormat="1" ht="16.5" customHeight="1">
      <c r="A519" s="37"/>
      <c r="B519" s="38"/>
      <c r="C519" s="231" t="s">
        <v>1015</v>
      </c>
      <c r="D519" s="231" t="s">
        <v>135</v>
      </c>
      <c r="E519" s="232" t="s">
        <v>1016</v>
      </c>
      <c r="F519" s="233" t="s">
        <v>1017</v>
      </c>
      <c r="G519" s="234" t="s">
        <v>138</v>
      </c>
      <c r="H519" s="235">
        <v>373</v>
      </c>
      <c r="I519" s="236"/>
      <c r="J519" s="237">
        <f>ROUND(I519*H519,2)</f>
        <v>0</v>
      </c>
      <c r="K519" s="233" t="s">
        <v>139</v>
      </c>
      <c r="L519" s="43"/>
      <c r="M519" s="238" t="s">
        <v>1</v>
      </c>
      <c r="N519" s="239" t="s">
        <v>40</v>
      </c>
      <c r="O519" s="91"/>
      <c r="P519" s="240">
        <f>O519*H519</f>
        <v>0</v>
      </c>
      <c r="Q519" s="240">
        <v>0.00013999999999999999</v>
      </c>
      <c r="R519" s="240">
        <f>Q519*H519</f>
        <v>0.052219999999999996</v>
      </c>
      <c r="S519" s="240">
        <v>0</v>
      </c>
      <c r="T519" s="241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242" t="s">
        <v>207</v>
      </c>
      <c r="AT519" s="242" t="s">
        <v>135</v>
      </c>
      <c r="AU519" s="242" t="s">
        <v>81</v>
      </c>
      <c r="AY519" s="16" t="s">
        <v>133</v>
      </c>
      <c r="BE519" s="243">
        <f>IF(N519="základní",J519,0)</f>
        <v>0</v>
      </c>
      <c r="BF519" s="243">
        <f>IF(N519="snížená",J519,0)</f>
        <v>0</v>
      </c>
      <c r="BG519" s="243">
        <f>IF(N519="zákl. přenesená",J519,0)</f>
        <v>0</v>
      </c>
      <c r="BH519" s="243">
        <f>IF(N519="sníž. přenesená",J519,0)</f>
        <v>0</v>
      </c>
      <c r="BI519" s="243">
        <f>IF(N519="nulová",J519,0)</f>
        <v>0</v>
      </c>
      <c r="BJ519" s="16" t="s">
        <v>140</v>
      </c>
      <c r="BK519" s="243">
        <f>ROUND(I519*H519,2)</f>
        <v>0</v>
      </c>
      <c r="BL519" s="16" t="s">
        <v>207</v>
      </c>
      <c r="BM519" s="242" t="s">
        <v>1018</v>
      </c>
    </row>
    <row r="520" s="13" customFormat="1">
      <c r="A520" s="13"/>
      <c r="B520" s="244"/>
      <c r="C520" s="245"/>
      <c r="D520" s="246" t="s">
        <v>142</v>
      </c>
      <c r="E520" s="247" t="s">
        <v>1</v>
      </c>
      <c r="F520" s="248" t="s">
        <v>1019</v>
      </c>
      <c r="G520" s="245"/>
      <c r="H520" s="249">
        <v>373</v>
      </c>
      <c r="I520" s="250"/>
      <c r="J520" s="245"/>
      <c r="K520" s="245"/>
      <c r="L520" s="251"/>
      <c r="M520" s="252"/>
      <c r="N520" s="253"/>
      <c r="O520" s="253"/>
      <c r="P520" s="253"/>
      <c r="Q520" s="253"/>
      <c r="R520" s="253"/>
      <c r="S520" s="253"/>
      <c r="T520" s="254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5" t="s">
        <v>142</v>
      </c>
      <c r="AU520" s="255" t="s">
        <v>81</v>
      </c>
      <c r="AV520" s="13" t="s">
        <v>81</v>
      </c>
      <c r="AW520" s="13" t="s">
        <v>30</v>
      </c>
      <c r="AX520" s="13" t="s">
        <v>79</v>
      </c>
      <c r="AY520" s="255" t="s">
        <v>133</v>
      </c>
    </row>
    <row r="521" s="2" customFormat="1" ht="44.25" customHeight="1">
      <c r="A521" s="37"/>
      <c r="B521" s="38"/>
      <c r="C521" s="231" t="s">
        <v>1020</v>
      </c>
      <c r="D521" s="231" t="s">
        <v>135</v>
      </c>
      <c r="E521" s="232" t="s">
        <v>1021</v>
      </c>
      <c r="F521" s="233" t="s">
        <v>1022</v>
      </c>
      <c r="G521" s="234" t="s">
        <v>213</v>
      </c>
      <c r="H521" s="235">
        <v>12.802</v>
      </c>
      <c r="I521" s="236"/>
      <c r="J521" s="237">
        <f>ROUND(I521*H521,2)</f>
        <v>0</v>
      </c>
      <c r="K521" s="233" t="s">
        <v>139</v>
      </c>
      <c r="L521" s="43"/>
      <c r="M521" s="238" t="s">
        <v>1</v>
      </c>
      <c r="N521" s="239" t="s">
        <v>40</v>
      </c>
      <c r="O521" s="91"/>
      <c r="P521" s="240">
        <f>O521*H521</f>
        <v>0</v>
      </c>
      <c r="Q521" s="240">
        <v>0</v>
      </c>
      <c r="R521" s="240">
        <f>Q521*H521</f>
        <v>0</v>
      </c>
      <c r="S521" s="240">
        <v>0</v>
      </c>
      <c r="T521" s="241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242" t="s">
        <v>207</v>
      </c>
      <c r="AT521" s="242" t="s">
        <v>135</v>
      </c>
      <c r="AU521" s="242" t="s">
        <v>81</v>
      </c>
      <c r="AY521" s="16" t="s">
        <v>133</v>
      </c>
      <c r="BE521" s="243">
        <f>IF(N521="základní",J521,0)</f>
        <v>0</v>
      </c>
      <c r="BF521" s="243">
        <f>IF(N521="snížená",J521,0)</f>
        <v>0</v>
      </c>
      <c r="BG521" s="243">
        <f>IF(N521="zákl. přenesená",J521,0)</f>
        <v>0</v>
      </c>
      <c r="BH521" s="243">
        <f>IF(N521="sníž. přenesená",J521,0)</f>
        <v>0</v>
      </c>
      <c r="BI521" s="243">
        <f>IF(N521="nulová",J521,0)</f>
        <v>0</v>
      </c>
      <c r="BJ521" s="16" t="s">
        <v>140</v>
      </c>
      <c r="BK521" s="243">
        <f>ROUND(I521*H521,2)</f>
        <v>0</v>
      </c>
      <c r="BL521" s="16" t="s">
        <v>207</v>
      </c>
      <c r="BM521" s="242" t="s">
        <v>1023</v>
      </c>
    </row>
    <row r="522" s="12" customFormat="1" ht="22.8" customHeight="1">
      <c r="A522" s="12"/>
      <c r="B522" s="215"/>
      <c r="C522" s="216"/>
      <c r="D522" s="217" t="s">
        <v>72</v>
      </c>
      <c r="E522" s="229" t="s">
        <v>1024</v>
      </c>
      <c r="F522" s="229" t="s">
        <v>1025</v>
      </c>
      <c r="G522" s="216"/>
      <c r="H522" s="216"/>
      <c r="I522" s="219"/>
      <c r="J522" s="230">
        <f>BK522</f>
        <v>0</v>
      </c>
      <c r="K522" s="216"/>
      <c r="L522" s="221"/>
      <c r="M522" s="222"/>
      <c r="N522" s="223"/>
      <c r="O522" s="223"/>
      <c r="P522" s="224">
        <f>SUM(P523:P575)</f>
        <v>0</v>
      </c>
      <c r="Q522" s="223"/>
      <c r="R522" s="224">
        <f>SUM(R523:R575)</f>
        <v>0.91236176999999996</v>
      </c>
      <c r="S522" s="223"/>
      <c r="T522" s="225">
        <f>SUM(T523:T575)</f>
        <v>0.43800000000000006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26" t="s">
        <v>81</v>
      </c>
      <c r="AT522" s="227" t="s">
        <v>72</v>
      </c>
      <c r="AU522" s="227" t="s">
        <v>79</v>
      </c>
      <c r="AY522" s="226" t="s">
        <v>133</v>
      </c>
      <c r="BK522" s="228">
        <f>SUM(BK523:BK575)</f>
        <v>0</v>
      </c>
    </row>
    <row r="523" s="2" customFormat="1" ht="21.75" customHeight="1">
      <c r="A523" s="37"/>
      <c r="B523" s="38"/>
      <c r="C523" s="231" t="s">
        <v>1026</v>
      </c>
      <c r="D523" s="231" t="s">
        <v>135</v>
      </c>
      <c r="E523" s="232" t="s">
        <v>1027</v>
      </c>
      <c r="F523" s="233" t="s">
        <v>1028</v>
      </c>
      <c r="G523" s="234" t="s">
        <v>280</v>
      </c>
      <c r="H523" s="235">
        <v>6</v>
      </c>
      <c r="I523" s="236"/>
      <c r="J523" s="237">
        <f>ROUND(I523*H523,2)</f>
        <v>0</v>
      </c>
      <c r="K523" s="233" t="s">
        <v>139</v>
      </c>
      <c r="L523" s="43"/>
      <c r="M523" s="238" t="s">
        <v>1</v>
      </c>
      <c r="N523" s="239" t="s">
        <v>40</v>
      </c>
      <c r="O523" s="91"/>
      <c r="P523" s="240">
        <f>O523*H523</f>
        <v>0</v>
      </c>
      <c r="Q523" s="240">
        <v>0</v>
      </c>
      <c r="R523" s="240">
        <f>Q523*H523</f>
        <v>0</v>
      </c>
      <c r="S523" s="240">
        <v>0.0040000000000000001</v>
      </c>
      <c r="T523" s="241">
        <f>S523*H523</f>
        <v>0.024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242" t="s">
        <v>207</v>
      </c>
      <c r="AT523" s="242" t="s">
        <v>135</v>
      </c>
      <c r="AU523" s="242" t="s">
        <v>81</v>
      </c>
      <c r="AY523" s="16" t="s">
        <v>133</v>
      </c>
      <c r="BE523" s="243">
        <f>IF(N523="základní",J523,0)</f>
        <v>0</v>
      </c>
      <c r="BF523" s="243">
        <f>IF(N523="snížená",J523,0)</f>
        <v>0</v>
      </c>
      <c r="BG523" s="243">
        <f>IF(N523="zákl. přenesená",J523,0)</f>
        <v>0</v>
      </c>
      <c r="BH523" s="243">
        <f>IF(N523="sníž. přenesená",J523,0)</f>
        <v>0</v>
      </c>
      <c r="BI523" s="243">
        <f>IF(N523="nulová",J523,0)</f>
        <v>0</v>
      </c>
      <c r="BJ523" s="16" t="s">
        <v>140</v>
      </c>
      <c r="BK523" s="243">
        <f>ROUND(I523*H523,2)</f>
        <v>0</v>
      </c>
      <c r="BL523" s="16" t="s">
        <v>207</v>
      </c>
      <c r="BM523" s="242" t="s">
        <v>1029</v>
      </c>
    </row>
    <row r="524" s="13" customFormat="1">
      <c r="A524" s="13"/>
      <c r="B524" s="244"/>
      <c r="C524" s="245"/>
      <c r="D524" s="246" t="s">
        <v>142</v>
      </c>
      <c r="E524" s="247" t="s">
        <v>1</v>
      </c>
      <c r="F524" s="248" t="s">
        <v>162</v>
      </c>
      <c r="G524" s="245"/>
      <c r="H524" s="249">
        <v>6</v>
      </c>
      <c r="I524" s="250"/>
      <c r="J524" s="245"/>
      <c r="K524" s="245"/>
      <c r="L524" s="251"/>
      <c r="M524" s="252"/>
      <c r="N524" s="253"/>
      <c r="O524" s="253"/>
      <c r="P524" s="253"/>
      <c r="Q524" s="253"/>
      <c r="R524" s="253"/>
      <c r="S524" s="253"/>
      <c r="T524" s="25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5" t="s">
        <v>142</v>
      </c>
      <c r="AU524" s="255" t="s">
        <v>81</v>
      </c>
      <c r="AV524" s="13" t="s">
        <v>81</v>
      </c>
      <c r="AW524" s="13" t="s">
        <v>30</v>
      </c>
      <c r="AX524" s="13" t="s">
        <v>79</v>
      </c>
      <c r="AY524" s="255" t="s">
        <v>133</v>
      </c>
    </row>
    <row r="525" s="2" customFormat="1" ht="21.75" customHeight="1">
      <c r="A525" s="37"/>
      <c r="B525" s="38"/>
      <c r="C525" s="231" t="s">
        <v>1030</v>
      </c>
      <c r="D525" s="231" t="s">
        <v>135</v>
      </c>
      <c r="E525" s="232" t="s">
        <v>1031</v>
      </c>
      <c r="F525" s="233" t="s">
        <v>1032</v>
      </c>
      <c r="G525" s="234" t="s">
        <v>280</v>
      </c>
      <c r="H525" s="235">
        <v>5</v>
      </c>
      <c r="I525" s="236"/>
      <c r="J525" s="237">
        <f>ROUND(I525*H525,2)</f>
        <v>0</v>
      </c>
      <c r="K525" s="233" t="s">
        <v>139</v>
      </c>
      <c r="L525" s="43"/>
      <c r="M525" s="238" t="s">
        <v>1</v>
      </c>
      <c r="N525" s="239" t="s">
        <v>40</v>
      </c>
      <c r="O525" s="91"/>
      <c r="P525" s="240">
        <f>O525*H525</f>
        <v>0</v>
      </c>
      <c r="Q525" s="240">
        <v>0</v>
      </c>
      <c r="R525" s="240">
        <f>Q525*H525</f>
        <v>0</v>
      </c>
      <c r="S525" s="240">
        <v>0.0060000000000000001</v>
      </c>
      <c r="T525" s="241">
        <f>S525*H525</f>
        <v>0.029999999999999999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42" t="s">
        <v>207</v>
      </c>
      <c r="AT525" s="242" t="s">
        <v>135</v>
      </c>
      <c r="AU525" s="242" t="s">
        <v>81</v>
      </c>
      <c r="AY525" s="16" t="s">
        <v>133</v>
      </c>
      <c r="BE525" s="243">
        <f>IF(N525="základní",J525,0)</f>
        <v>0</v>
      </c>
      <c r="BF525" s="243">
        <f>IF(N525="snížená",J525,0)</f>
        <v>0</v>
      </c>
      <c r="BG525" s="243">
        <f>IF(N525="zákl. přenesená",J525,0)</f>
        <v>0</v>
      </c>
      <c r="BH525" s="243">
        <f>IF(N525="sníž. přenesená",J525,0)</f>
        <v>0</v>
      </c>
      <c r="BI525" s="243">
        <f>IF(N525="nulová",J525,0)</f>
        <v>0</v>
      </c>
      <c r="BJ525" s="16" t="s">
        <v>140</v>
      </c>
      <c r="BK525" s="243">
        <f>ROUND(I525*H525,2)</f>
        <v>0</v>
      </c>
      <c r="BL525" s="16" t="s">
        <v>207</v>
      </c>
      <c r="BM525" s="242" t="s">
        <v>1033</v>
      </c>
    </row>
    <row r="526" s="13" customFormat="1">
      <c r="A526" s="13"/>
      <c r="B526" s="244"/>
      <c r="C526" s="245"/>
      <c r="D526" s="246" t="s">
        <v>142</v>
      </c>
      <c r="E526" s="247" t="s">
        <v>1</v>
      </c>
      <c r="F526" s="248" t="s">
        <v>157</v>
      </c>
      <c r="G526" s="245"/>
      <c r="H526" s="249">
        <v>5</v>
      </c>
      <c r="I526" s="250"/>
      <c r="J526" s="245"/>
      <c r="K526" s="245"/>
      <c r="L526" s="251"/>
      <c r="M526" s="252"/>
      <c r="N526" s="253"/>
      <c r="O526" s="253"/>
      <c r="P526" s="253"/>
      <c r="Q526" s="253"/>
      <c r="R526" s="253"/>
      <c r="S526" s="253"/>
      <c r="T526" s="25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55" t="s">
        <v>142</v>
      </c>
      <c r="AU526" s="255" t="s">
        <v>81</v>
      </c>
      <c r="AV526" s="13" t="s">
        <v>81</v>
      </c>
      <c r="AW526" s="13" t="s">
        <v>30</v>
      </c>
      <c r="AX526" s="13" t="s">
        <v>79</v>
      </c>
      <c r="AY526" s="255" t="s">
        <v>133</v>
      </c>
    </row>
    <row r="527" s="2" customFormat="1" ht="21.75" customHeight="1">
      <c r="A527" s="37"/>
      <c r="B527" s="38"/>
      <c r="C527" s="231" t="s">
        <v>1034</v>
      </c>
      <c r="D527" s="231" t="s">
        <v>135</v>
      </c>
      <c r="E527" s="232" t="s">
        <v>1035</v>
      </c>
      <c r="F527" s="233" t="s">
        <v>1036</v>
      </c>
      <c r="G527" s="234" t="s">
        <v>138</v>
      </c>
      <c r="H527" s="235">
        <v>4.6879999999999997</v>
      </c>
      <c r="I527" s="236"/>
      <c r="J527" s="237">
        <f>ROUND(I527*H527,2)</f>
        <v>0</v>
      </c>
      <c r="K527" s="233" t="s">
        <v>139</v>
      </c>
      <c r="L527" s="43"/>
      <c r="M527" s="238" t="s">
        <v>1</v>
      </c>
      <c r="N527" s="239" t="s">
        <v>40</v>
      </c>
      <c r="O527" s="91"/>
      <c r="P527" s="240">
        <f>O527*H527</f>
        <v>0</v>
      </c>
      <c r="Q527" s="240">
        <v>0.00027</v>
      </c>
      <c r="R527" s="240">
        <f>Q527*H527</f>
        <v>0.0012657599999999999</v>
      </c>
      <c r="S527" s="240">
        <v>0</v>
      </c>
      <c r="T527" s="241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242" t="s">
        <v>207</v>
      </c>
      <c r="AT527" s="242" t="s">
        <v>135</v>
      </c>
      <c r="AU527" s="242" t="s">
        <v>81</v>
      </c>
      <c r="AY527" s="16" t="s">
        <v>133</v>
      </c>
      <c r="BE527" s="243">
        <f>IF(N527="základní",J527,0)</f>
        <v>0</v>
      </c>
      <c r="BF527" s="243">
        <f>IF(N527="snížená",J527,0)</f>
        <v>0</v>
      </c>
      <c r="BG527" s="243">
        <f>IF(N527="zákl. přenesená",J527,0)</f>
        <v>0</v>
      </c>
      <c r="BH527" s="243">
        <f>IF(N527="sníž. přenesená",J527,0)</f>
        <v>0</v>
      </c>
      <c r="BI527" s="243">
        <f>IF(N527="nulová",J527,0)</f>
        <v>0</v>
      </c>
      <c r="BJ527" s="16" t="s">
        <v>140</v>
      </c>
      <c r="BK527" s="243">
        <f>ROUND(I527*H527,2)</f>
        <v>0</v>
      </c>
      <c r="BL527" s="16" t="s">
        <v>207</v>
      </c>
      <c r="BM527" s="242" t="s">
        <v>1037</v>
      </c>
    </row>
    <row r="528" s="13" customFormat="1">
      <c r="A528" s="13"/>
      <c r="B528" s="244"/>
      <c r="C528" s="245"/>
      <c r="D528" s="246" t="s">
        <v>142</v>
      </c>
      <c r="E528" s="247" t="s">
        <v>1</v>
      </c>
      <c r="F528" s="248" t="s">
        <v>1038</v>
      </c>
      <c r="G528" s="245"/>
      <c r="H528" s="249">
        <v>4.6879999999999997</v>
      </c>
      <c r="I528" s="250"/>
      <c r="J528" s="245"/>
      <c r="K528" s="245"/>
      <c r="L528" s="251"/>
      <c r="M528" s="252"/>
      <c r="N528" s="253"/>
      <c r="O528" s="253"/>
      <c r="P528" s="253"/>
      <c r="Q528" s="253"/>
      <c r="R528" s="253"/>
      <c r="S528" s="253"/>
      <c r="T528" s="254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5" t="s">
        <v>142</v>
      </c>
      <c r="AU528" s="255" t="s">
        <v>81</v>
      </c>
      <c r="AV528" s="13" t="s">
        <v>81</v>
      </c>
      <c r="AW528" s="13" t="s">
        <v>30</v>
      </c>
      <c r="AX528" s="13" t="s">
        <v>79</v>
      </c>
      <c r="AY528" s="255" t="s">
        <v>133</v>
      </c>
    </row>
    <row r="529" s="2" customFormat="1" ht="89.25" customHeight="1">
      <c r="A529" s="37"/>
      <c r="B529" s="38"/>
      <c r="C529" s="256" t="s">
        <v>1039</v>
      </c>
      <c r="D529" s="256" t="s">
        <v>243</v>
      </c>
      <c r="E529" s="257" t="s">
        <v>1040</v>
      </c>
      <c r="F529" s="258" t="s">
        <v>1041</v>
      </c>
      <c r="G529" s="259" t="s">
        <v>1042</v>
      </c>
      <c r="H529" s="260">
        <v>1</v>
      </c>
      <c r="I529" s="261"/>
      <c r="J529" s="262">
        <f>ROUND(I529*H529,2)</f>
        <v>0</v>
      </c>
      <c r="K529" s="258" t="s">
        <v>1</v>
      </c>
      <c r="L529" s="263"/>
      <c r="M529" s="264" t="s">
        <v>1</v>
      </c>
      <c r="N529" s="265" t="s">
        <v>40</v>
      </c>
      <c r="O529" s="91"/>
      <c r="P529" s="240">
        <f>O529*H529</f>
        <v>0</v>
      </c>
      <c r="Q529" s="240">
        <v>0.03056</v>
      </c>
      <c r="R529" s="240">
        <f>Q529*H529</f>
        <v>0.03056</v>
      </c>
      <c r="S529" s="240">
        <v>0</v>
      </c>
      <c r="T529" s="241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242" t="s">
        <v>288</v>
      </c>
      <c r="AT529" s="242" t="s">
        <v>243</v>
      </c>
      <c r="AU529" s="242" t="s">
        <v>81</v>
      </c>
      <c r="AY529" s="16" t="s">
        <v>133</v>
      </c>
      <c r="BE529" s="243">
        <f>IF(N529="základní",J529,0)</f>
        <v>0</v>
      </c>
      <c r="BF529" s="243">
        <f>IF(N529="snížená",J529,0)</f>
        <v>0</v>
      </c>
      <c r="BG529" s="243">
        <f>IF(N529="zákl. přenesená",J529,0)</f>
        <v>0</v>
      </c>
      <c r="BH529" s="243">
        <f>IF(N529="sníž. přenesená",J529,0)</f>
        <v>0</v>
      </c>
      <c r="BI529" s="243">
        <f>IF(N529="nulová",J529,0)</f>
        <v>0</v>
      </c>
      <c r="BJ529" s="16" t="s">
        <v>140</v>
      </c>
      <c r="BK529" s="243">
        <f>ROUND(I529*H529,2)</f>
        <v>0</v>
      </c>
      <c r="BL529" s="16" t="s">
        <v>207</v>
      </c>
      <c r="BM529" s="242" t="s">
        <v>1043</v>
      </c>
    </row>
    <row r="530" s="2" customFormat="1">
      <c r="A530" s="37"/>
      <c r="B530" s="38"/>
      <c r="C530" s="39"/>
      <c r="D530" s="246" t="s">
        <v>438</v>
      </c>
      <c r="E530" s="39"/>
      <c r="F530" s="266" t="s">
        <v>1044</v>
      </c>
      <c r="G530" s="39"/>
      <c r="H530" s="39"/>
      <c r="I530" s="140"/>
      <c r="J530" s="39"/>
      <c r="K530" s="39"/>
      <c r="L530" s="43"/>
      <c r="M530" s="267"/>
      <c r="N530" s="268"/>
      <c r="O530" s="91"/>
      <c r="P530" s="91"/>
      <c r="Q530" s="91"/>
      <c r="R530" s="91"/>
      <c r="S530" s="91"/>
      <c r="T530" s="92"/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T530" s="16" t="s">
        <v>438</v>
      </c>
      <c r="AU530" s="16" t="s">
        <v>81</v>
      </c>
    </row>
    <row r="531" s="13" customFormat="1">
      <c r="A531" s="13"/>
      <c r="B531" s="244"/>
      <c r="C531" s="245"/>
      <c r="D531" s="246" t="s">
        <v>142</v>
      </c>
      <c r="E531" s="247" t="s">
        <v>1</v>
      </c>
      <c r="F531" s="248" t="s">
        <v>79</v>
      </c>
      <c r="G531" s="245"/>
      <c r="H531" s="249">
        <v>1</v>
      </c>
      <c r="I531" s="250"/>
      <c r="J531" s="245"/>
      <c r="K531" s="245"/>
      <c r="L531" s="251"/>
      <c r="M531" s="252"/>
      <c r="N531" s="253"/>
      <c r="O531" s="253"/>
      <c r="P531" s="253"/>
      <c r="Q531" s="253"/>
      <c r="R531" s="253"/>
      <c r="S531" s="253"/>
      <c r="T531" s="254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5" t="s">
        <v>142</v>
      </c>
      <c r="AU531" s="255" t="s">
        <v>81</v>
      </c>
      <c r="AV531" s="13" t="s">
        <v>81</v>
      </c>
      <c r="AW531" s="13" t="s">
        <v>30</v>
      </c>
      <c r="AX531" s="13" t="s">
        <v>79</v>
      </c>
      <c r="AY531" s="255" t="s">
        <v>133</v>
      </c>
    </row>
    <row r="532" s="2" customFormat="1" ht="78" customHeight="1">
      <c r="A532" s="37"/>
      <c r="B532" s="38"/>
      <c r="C532" s="256" t="s">
        <v>1045</v>
      </c>
      <c r="D532" s="256" t="s">
        <v>243</v>
      </c>
      <c r="E532" s="257" t="s">
        <v>1046</v>
      </c>
      <c r="F532" s="258" t="s">
        <v>1047</v>
      </c>
      <c r="G532" s="259" t="s">
        <v>1042</v>
      </c>
      <c r="H532" s="260">
        <v>1</v>
      </c>
      <c r="I532" s="261"/>
      <c r="J532" s="262">
        <f>ROUND(I532*H532,2)</f>
        <v>0</v>
      </c>
      <c r="K532" s="258" t="s">
        <v>1</v>
      </c>
      <c r="L532" s="263"/>
      <c r="M532" s="264" t="s">
        <v>1</v>
      </c>
      <c r="N532" s="265" t="s">
        <v>40</v>
      </c>
      <c r="O532" s="91"/>
      <c r="P532" s="240">
        <f>O532*H532</f>
        <v>0</v>
      </c>
      <c r="Q532" s="240">
        <v>0.03056</v>
      </c>
      <c r="R532" s="240">
        <f>Q532*H532</f>
        <v>0.03056</v>
      </c>
      <c r="S532" s="240">
        <v>0</v>
      </c>
      <c r="T532" s="241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242" t="s">
        <v>288</v>
      </c>
      <c r="AT532" s="242" t="s">
        <v>243</v>
      </c>
      <c r="AU532" s="242" t="s">
        <v>81</v>
      </c>
      <c r="AY532" s="16" t="s">
        <v>133</v>
      </c>
      <c r="BE532" s="243">
        <f>IF(N532="základní",J532,0)</f>
        <v>0</v>
      </c>
      <c r="BF532" s="243">
        <f>IF(N532="snížená",J532,0)</f>
        <v>0</v>
      </c>
      <c r="BG532" s="243">
        <f>IF(N532="zákl. přenesená",J532,0)</f>
        <v>0</v>
      </c>
      <c r="BH532" s="243">
        <f>IF(N532="sníž. přenesená",J532,0)</f>
        <v>0</v>
      </c>
      <c r="BI532" s="243">
        <f>IF(N532="nulová",J532,0)</f>
        <v>0</v>
      </c>
      <c r="BJ532" s="16" t="s">
        <v>140</v>
      </c>
      <c r="BK532" s="243">
        <f>ROUND(I532*H532,2)</f>
        <v>0</v>
      </c>
      <c r="BL532" s="16" t="s">
        <v>207</v>
      </c>
      <c r="BM532" s="242" t="s">
        <v>1048</v>
      </c>
    </row>
    <row r="533" s="2" customFormat="1">
      <c r="A533" s="37"/>
      <c r="B533" s="38"/>
      <c r="C533" s="39"/>
      <c r="D533" s="246" t="s">
        <v>438</v>
      </c>
      <c r="E533" s="39"/>
      <c r="F533" s="266" t="s">
        <v>1049</v>
      </c>
      <c r="G533" s="39"/>
      <c r="H533" s="39"/>
      <c r="I533" s="140"/>
      <c r="J533" s="39"/>
      <c r="K533" s="39"/>
      <c r="L533" s="43"/>
      <c r="M533" s="267"/>
      <c r="N533" s="268"/>
      <c r="O533" s="91"/>
      <c r="P533" s="91"/>
      <c r="Q533" s="91"/>
      <c r="R533" s="91"/>
      <c r="S533" s="91"/>
      <c r="T533" s="92"/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T533" s="16" t="s">
        <v>438</v>
      </c>
      <c r="AU533" s="16" t="s">
        <v>81</v>
      </c>
    </row>
    <row r="534" s="13" customFormat="1">
      <c r="A534" s="13"/>
      <c r="B534" s="244"/>
      <c r="C534" s="245"/>
      <c r="D534" s="246" t="s">
        <v>142</v>
      </c>
      <c r="E534" s="247" t="s">
        <v>1</v>
      </c>
      <c r="F534" s="248" t="s">
        <v>79</v>
      </c>
      <c r="G534" s="245"/>
      <c r="H534" s="249">
        <v>1</v>
      </c>
      <c r="I534" s="250"/>
      <c r="J534" s="245"/>
      <c r="K534" s="245"/>
      <c r="L534" s="251"/>
      <c r="M534" s="252"/>
      <c r="N534" s="253"/>
      <c r="O534" s="253"/>
      <c r="P534" s="253"/>
      <c r="Q534" s="253"/>
      <c r="R534" s="253"/>
      <c r="S534" s="253"/>
      <c r="T534" s="254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5" t="s">
        <v>142</v>
      </c>
      <c r="AU534" s="255" t="s">
        <v>81</v>
      </c>
      <c r="AV534" s="13" t="s">
        <v>81</v>
      </c>
      <c r="AW534" s="13" t="s">
        <v>30</v>
      </c>
      <c r="AX534" s="13" t="s">
        <v>79</v>
      </c>
      <c r="AY534" s="255" t="s">
        <v>133</v>
      </c>
    </row>
    <row r="535" s="2" customFormat="1" ht="89.25" customHeight="1">
      <c r="A535" s="37"/>
      <c r="B535" s="38"/>
      <c r="C535" s="256" t="s">
        <v>1050</v>
      </c>
      <c r="D535" s="256" t="s">
        <v>243</v>
      </c>
      <c r="E535" s="257" t="s">
        <v>1051</v>
      </c>
      <c r="F535" s="258" t="s">
        <v>1052</v>
      </c>
      <c r="G535" s="259" t="s">
        <v>1042</v>
      </c>
      <c r="H535" s="260">
        <v>1</v>
      </c>
      <c r="I535" s="261"/>
      <c r="J535" s="262">
        <f>ROUND(I535*H535,2)</f>
        <v>0</v>
      </c>
      <c r="K535" s="258" t="s">
        <v>1</v>
      </c>
      <c r="L535" s="263"/>
      <c r="M535" s="264" t="s">
        <v>1</v>
      </c>
      <c r="N535" s="265" t="s">
        <v>40</v>
      </c>
      <c r="O535" s="91"/>
      <c r="P535" s="240">
        <f>O535*H535</f>
        <v>0</v>
      </c>
      <c r="Q535" s="240">
        <v>0.03056</v>
      </c>
      <c r="R535" s="240">
        <f>Q535*H535</f>
        <v>0.03056</v>
      </c>
      <c r="S535" s="240">
        <v>0</v>
      </c>
      <c r="T535" s="241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242" t="s">
        <v>288</v>
      </c>
      <c r="AT535" s="242" t="s">
        <v>243</v>
      </c>
      <c r="AU535" s="242" t="s">
        <v>81</v>
      </c>
      <c r="AY535" s="16" t="s">
        <v>133</v>
      </c>
      <c r="BE535" s="243">
        <f>IF(N535="základní",J535,0)</f>
        <v>0</v>
      </c>
      <c r="BF535" s="243">
        <f>IF(N535="snížená",J535,0)</f>
        <v>0</v>
      </c>
      <c r="BG535" s="243">
        <f>IF(N535="zákl. přenesená",J535,0)</f>
        <v>0</v>
      </c>
      <c r="BH535" s="243">
        <f>IF(N535="sníž. přenesená",J535,0)</f>
        <v>0</v>
      </c>
      <c r="BI535" s="243">
        <f>IF(N535="nulová",J535,0)</f>
        <v>0</v>
      </c>
      <c r="BJ535" s="16" t="s">
        <v>140</v>
      </c>
      <c r="BK535" s="243">
        <f>ROUND(I535*H535,2)</f>
        <v>0</v>
      </c>
      <c r="BL535" s="16" t="s">
        <v>207</v>
      </c>
      <c r="BM535" s="242" t="s">
        <v>1053</v>
      </c>
    </row>
    <row r="536" s="2" customFormat="1">
      <c r="A536" s="37"/>
      <c r="B536" s="38"/>
      <c r="C536" s="39"/>
      <c r="D536" s="246" t="s">
        <v>438</v>
      </c>
      <c r="E536" s="39"/>
      <c r="F536" s="266" t="s">
        <v>1054</v>
      </c>
      <c r="G536" s="39"/>
      <c r="H536" s="39"/>
      <c r="I536" s="140"/>
      <c r="J536" s="39"/>
      <c r="K536" s="39"/>
      <c r="L536" s="43"/>
      <c r="M536" s="267"/>
      <c r="N536" s="268"/>
      <c r="O536" s="91"/>
      <c r="P536" s="91"/>
      <c r="Q536" s="91"/>
      <c r="R536" s="91"/>
      <c r="S536" s="91"/>
      <c r="T536" s="92"/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T536" s="16" t="s">
        <v>438</v>
      </c>
      <c r="AU536" s="16" t="s">
        <v>81</v>
      </c>
    </row>
    <row r="537" s="13" customFormat="1">
      <c r="A537" s="13"/>
      <c r="B537" s="244"/>
      <c r="C537" s="245"/>
      <c r="D537" s="246" t="s">
        <v>142</v>
      </c>
      <c r="E537" s="247" t="s">
        <v>1</v>
      </c>
      <c r="F537" s="248" t="s">
        <v>79</v>
      </c>
      <c r="G537" s="245"/>
      <c r="H537" s="249">
        <v>1</v>
      </c>
      <c r="I537" s="250"/>
      <c r="J537" s="245"/>
      <c r="K537" s="245"/>
      <c r="L537" s="251"/>
      <c r="M537" s="252"/>
      <c r="N537" s="253"/>
      <c r="O537" s="253"/>
      <c r="P537" s="253"/>
      <c r="Q537" s="253"/>
      <c r="R537" s="253"/>
      <c r="S537" s="253"/>
      <c r="T537" s="25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5" t="s">
        <v>142</v>
      </c>
      <c r="AU537" s="255" t="s">
        <v>81</v>
      </c>
      <c r="AV537" s="13" t="s">
        <v>81</v>
      </c>
      <c r="AW537" s="13" t="s">
        <v>30</v>
      </c>
      <c r="AX537" s="13" t="s">
        <v>79</v>
      </c>
      <c r="AY537" s="255" t="s">
        <v>133</v>
      </c>
    </row>
    <row r="538" s="2" customFormat="1" ht="21.75" customHeight="1">
      <c r="A538" s="37"/>
      <c r="B538" s="38"/>
      <c r="C538" s="231" t="s">
        <v>1055</v>
      </c>
      <c r="D538" s="231" t="s">
        <v>135</v>
      </c>
      <c r="E538" s="232" t="s">
        <v>1056</v>
      </c>
      <c r="F538" s="233" t="s">
        <v>1057</v>
      </c>
      <c r="G538" s="234" t="s">
        <v>138</v>
      </c>
      <c r="H538" s="235">
        <v>8.7629999999999999</v>
      </c>
      <c r="I538" s="236"/>
      <c r="J538" s="237">
        <f>ROUND(I538*H538,2)</f>
        <v>0</v>
      </c>
      <c r="K538" s="233" t="s">
        <v>139</v>
      </c>
      <c r="L538" s="43"/>
      <c r="M538" s="238" t="s">
        <v>1</v>
      </c>
      <c r="N538" s="239" t="s">
        <v>40</v>
      </c>
      <c r="O538" s="91"/>
      <c r="P538" s="240">
        <f>O538*H538</f>
        <v>0</v>
      </c>
      <c r="Q538" s="240">
        <v>0.00027</v>
      </c>
      <c r="R538" s="240">
        <f>Q538*H538</f>
        <v>0.00236601</v>
      </c>
      <c r="S538" s="240">
        <v>0</v>
      </c>
      <c r="T538" s="241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242" t="s">
        <v>207</v>
      </c>
      <c r="AT538" s="242" t="s">
        <v>135</v>
      </c>
      <c r="AU538" s="242" t="s">
        <v>81</v>
      </c>
      <c r="AY538" s="16" t="s">
        <v>133</v>
      </c>
      <c r="BE538" s="243">
        <f>IF(N538="základní",J538,0)</f>
        <v>0</v>
      </c>
      <c r="BF538" s="243">
        <f>IF(N538="snížená",J538,0)</f>
        <v>0</v>
      </c>
      <c r="BG538" s="243">
        <f>IF(N538="zákl. přenesená",J538,0)</f>
        <v>0</v>
      </c>
      <c r="BH538" s="243">
        <f>IF(N538="sníž. přenesená",J538,0)</f>
        <v>0</v>
      </c>
      <c r="BI538" s="243">
        <f>IF(N538="nulová",J538,0)</f>
        <v>0</v>
      </c>
      <c r="BJ538" s="16" t="s">
        <v>140</v>
      </c>
      <c r="BK538" s="243">
        <f>ROUND(I538*H538,2)</f>
        <v>0</v>
      </c>
      <c r="BL538" s="16" t="s">
        <v>207</v>
      </c>
      <c r="BM538" s="242" t="s">
        <v>1058</v>
      </c>
    </row>
    <row r="539" s="13" customFormat="1">
      <c r="A539" s="13"/>
      <c r="B539" s="244"/>
      <c r="C539" s="245"/>
      <c r="D539" s="246" t="s">
        <v>142</v>
      </c>
      <c r="E539" s="247" t="s">
        <v>1</v>
      </c>
      <c r="F539" s="248" t="s">
        <v>1059</v>
      </c>
      <c r="G539" s="245"/>
      <c r="H539" s="249">
        <v>8.7629999999999999</v>
      </c>
      <c r="I539" s="250"/>
      <c r="J539" s="245"/>
      <c r="K539" s="245"/>
      <c r="L539" s="251"/>
      <c r="M539" s="252"/>
      <c r="N539" s="253"/>
      <c r="O539" s="253"/>
      <c r="P539" s="253"/>
      <c r="Q539" s="253"/>
      <c r="R539" s="253"/>
      <c r="S539" s="253"/>
      <c r="T539" s="25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5" t="s">
        <v>142</v>
      </c>
      <c r="AU539" s="255" t="s">
        <v>81</v>
      </c>
      <c r="AV539" s="13" t="s">
        <v>81</v>
      </c>
      <c r="AW539" s="13" t="s">
        <v>30</v>
      </c>
      <c r="AX539" s="13" t="s">
        <v>79</v>
      </c>
      <c r="AY539" s="255" t="s">
        <v>133</v>
      </c>
    </row>
    <row r="540" s="2" customFormat="1" ht="78" customHeight="1">
      <c r="A540" s="37"/>
      <c r="B540" s="38"/>
      <c r="C540" s="256" t="s">
        <v>1060</v>
      </c>
      <c r="D540" s="256" t="s">
        <v>243</v>
      </c>
      <c r="E540" s="257" t="s">
        <v>1061</v>
      </c>
      <c r="F540" s="258" t="s">
        <v>1062</v>
      </c>
      <c r="G540" s="259" t="s">
        <v>1042</v>
      </c>
      <c r="H540" s="260">
        <v>2</v>
      </c>
      <c r="I540" s="261"/>
      <c r="J540" s="262">
        <f>ROUND(I540*H540,2)</f>
        <v>0</v>
      </c>
      <c r="K540" s="258" t="s">
        <v>1</v>
      </c>
      <c r="L540" s="263"/>
      <c r="M540" s="264" t="s">
        <v>1</v>
      </c>
      <c r="N540" s="265" t="s">
        <v>40</v>
      </c>
      <c r="O540" s="91"/>
      <c r="P540" s="240">
        <f>O540*H540</f>
        <v>0</v>
      </c>
      <c r="Q540" s="240">
        <v>0.029319999999999999</v>
      </c>
      <c r="R540" s="240">
        <f>Q540*H540</f>
        <v>0.058639999999999998</v>
      </c>
      <c r="S540" s="240">
        <v>0</v>
      </c>
      <c r="T540" s="241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242" t="s">
        <v>288</v>
      </c>
      <c r="AT540" s="242" t="s">
        <v>243</v>
      </c>
      <c r="AU540" s="242" t="s">
        <v>81</v>
      </c>
      <c r="AY540" s="16" t="s">
        <v>133</v>
      </c>
      <c r="BE540" s="243">
        <f>IF(N540="základní",J540,0)</f>
        <v>0</v>
      </c>
      <c r="BF540" s="243">
        <f>IF(N540="snížená",J540,0)</f>
        <v>0</v>
      </c>
      <c r="BG540" s="243">
        <f>IF(N540="zákl. přenesená",J540,0)</f>
        <v>0</v>
      </c>
      <c r="BH540" s="243">
        <f>IF(N540="sníž. přenesená",J540,0)</f>
        <v>0</v>
      </c>
      <c r="BI540" s="243">
        <f>IF(N540="nulová",J540,0)</f>
        <v>0</v>
      </c>
      <c r="BJ540" s="16" t="s">
        <v>140</v>
      </c>
      <c r="BK540" s="243">
        <f>ROUND(I540*H540,2)</f>
        <v>0</v>
      </c>
      <c r="BL540" s="16" t="s">
        <v>207</v>
      </c>
      <c r="BM540" s="242" t="s">
        <v>1063</v>
      </c>
    </row>
    <row r="541" s="2" customFormat="1">
      <c r="A541" s="37"/>
      <c r="B541" s="38"/>
      <c r="C541" s="39"/>
      <c r="D541" s="246" t="s">
        <v>438</v>
      </c>
      <c r="E541" s="39"/>
      <c r="F541" s="266" t="s">
        <v>1064</v>
      </c>
      <c r="G541" s="39"/>
      <c r="H541" s="39"/>
      <c r="I541" s="140"/>
      <c r="J541" s="39"/>
      <c r="K541" s="39"/>
      <c r="L541" s="43"/>
      <c r="M541" s="267"/>
      <c r="N541" s="268"/>
      <c r="O541" s="91"/>
      <c r="P541" s="91"/>
      <c r="Q541" s="91"/>
      <c r="R541" s="91"/>
      <c r="S541" s="91"/>
      <c r="T541" s="92"/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T541" s="16" t="s">
        <v>438</v>
      </c>
      <c r="AU541" s="16" t="s">
        <v>81</v>
      </c>
    </row>
    <row r="542" s="13" customFormat="1">
      <c r="A542" s="13"/>
      <c r="B542" s="244"/>
      <c r="C542" s="245"/>
      <c r="D542" s="246" t="s">
        <v>142</v>
      </c>
      <c r="E542" s="247" t="s">
        <v>1</v>
      </c>
      <c r="F542" s="248" t="s">
        <v>81</v>
      </c>
      <c r="G542" s="245"/>
      <c r="H542" s="249">
        <v>2</v>
      </c>
      <c r="I542" s="250"/>
      <c r="J542" s="245"/>
      <c r="K542" s="245"/>
      <c r="L542" s="251"/>
      <c r="M542" s="252"/>
      <c r="N542" s="253"/>
      <c r="O542" s="253"/>
      <c r="P542" s="253"/>
      <c r="Q542" s="253"/>
      <c r="R542" s="253"/>
      <c r="S542" s="253"/>
      <c r="T542" s="25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5" t="s">
        <v>142</v>
      </c>
      <c r="AU542" s="255" t="s">
        <v>81</v>
      </c>
      <c r="AV542" s="13" t="s">
        <v>81</v>
      </c>
      <c r="AW542" s="13" t="s">
        <v>30</v>
      </c>
      <c r="AX542" s="13" t="s">
        <v>79</v>
      </c>
      <c r="AY542" s="255" t="s">
        <v>133</v>
      </c>
    </row>
    <row r="543" s="2" customFormat="1" ht="66.75" customHeight="1">
      <c r="A543" s="37"/>
      <c r="B543" s="38"/>
      <c r="C543" s="256" t="s">
        <v>1065</v>
      </c>
      <c r="D543" s="256" t="s">
        <v>243</v>
      </c>
      <c r="E543" s="257" t="s">
        <v>1066</v>
      </c>
      <c r="F543" s="258" t="s">
        <v>1067</v>
      </c>
      <c r="G543" s="259" t="s">
        <v>1042</v>
      </c>
      <c r="H543" s="260">
        <v>2</v>
      </c>
      <c r="I543" s="261"/>
      <c r="J543" s="262">
        <f>ROUND(I543*H543,2)</f>
        <v>0</v>
      </c>
      <c r="K543" s="258" t="s">
        <v>1</v>
      </c>
      <c r="L543" s="263"/>
      <c r="M543" s="264" t="s">
        <v>1</v>
      </c>
      <c r="N543" s="265" t="s">
        <v>40</v>
      </c>
      <c r="O543" s="91"/>
      <c r="P543" s="240">
        <f>O543*H543</f>
        <v>0</v>
      </c>
      <c r="Q543" s="240">
        <v>0.029319999999999999</v>
      </c>
      <c r="R543" s="240">
        <f>Q543*H543</f>
        <v>0.058639999999999998</v>
      </c>
      <c r="S543" s="240">
        <v>0</v>
      </c>
      <c r="T543" s="241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242" t="s">
        <v>288</v>
      </c>
      <c r="AT543" s="242" t="s">
        <v>243</v>
      </c>
      <c r="AU543" s="242" t="s">
        <v>81</v>
      </c>
      <c r="AY543" s="16" t="s">
        <v>133</v>
      </c>
      <c r="BE543" s="243">
        <f>IF(N543="základní",J543,0)</f>
        <v>0</v>
      </c>
      <c r="BF543" s="243">
        <f>IF(N543="snížená",J543,0)</f>
        <v>0</v>
      </c>
      <c r="BG543" s="243">
        <f>IF(N543="zákl. přenesená",J543,0)</f>
        <v>0</v>
      </c>
      <c r="BH543" s="243">
        <f>IF(N543="sníž. přenesená",J543,0)</f>
        <v>0</v>
      </c>
      <c r="BI543" s="243">
        <f>IF(N543="nulová",J543,0)</f>
        <v>0</v>
      </c>
      <c r="BJ543" s="16" t="s">
        <v>140</v>
      </c>
      <c r="BK543" s="243">
        <f>ROUND(I543*H543,2)</f>
        <v>0</v>
      </c>
      <c r="BL543" s="16" t="s">
        <v>207</v>
      </c>
      <c r="BM543" s="242" t="s">
        <v>1068</v>
      </c>
    </row>
    <row r="544" s="2" customFormat="1">
      <c r="A544" s="37"/>
      <c r="B544" s="38"/>
      <c r="C544" s="39"/>
      <c r="D544" s="246" t="s">
        <v>438</v>
      </c>
      <c r="E544" s="39"/>
      <c r="F544" s="266" t="s">
        <v>1069</v>
      </c>
      <c r="G544" s="39"/>
      <c r="H544" s="39"/>
      <c r="I544" s="140"/>
      <c r="J544" s="39"/>
      <c r="K544" s="39"/>
      <c r="L544" s="43"/>
      <c r="M544" s="267"/>
      <c r="N544" s="268"/>
      <c r="O544" s="91"/>
      <c r="P544" s="91"/>
      <c r="Q544" s="91"/>
      <c r="R544" s="91"/>
      <c r="S544" s="91"/>
      <c r="T544" s="92"/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T544" s="16" t="s">
        <v>438</v>
      </c>
      <c r="AU544" s="16" t="s">
        <v>81</v>
      </c>
    </row>
    <row r="545" s="13" customFormat="1">
      <c r="A545" s="13"/>
      <c r="B545" s="244"/>
      <c r="C545" s="245"/>
      <c r="D545" s="246" t="s">
        <v>142</v>
      </c>
      <c r="E545" s="247" t="s">
        <v>1</v>
      </c>
      <c r="F545" s="248" t="s">
        <v>81</v>
      </c>
      <c r="G545" s="245"/>
      <c r="H545" s="249">
        <v>2</v>
      </c>
      <c r="I545" s="250"/>
      <c r="J545" s="245"/>
      <c r="K545" s="245"/>
      <c r="L545" s="251"/>
      <c r="M545" s="252"/>
      <c r="N545" s="253"/>
      <c r="O545" s="253"/>
      <c r="P545" s="253"/>
      <c r="Q545" s="253"/>
      <c r="R545" s="253"/>
      <c r="S545" s="253"/>
      <c r="T545" s="25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5" t="s">
        <v>142</v>
      </c>
      <c r="AU545" s="255" t="s">
        <v>81</v>
      </c>
      <c r="AV545" s="13" t="s">
        <v>81</v>
      </c>
      <c r="AW545" s="13" t="s">
        <v>30</v>
      </c>
      <c r="AX545" s="13" t="s">
        <v>79</v>
      </c>
      <c r="AY545" s="255" t="s">
        <v>133</v>
      </c>
    </row>
    <row r="546" s="2" customFormat="1" ht="21.75" customHeight="1">
      <c r="A546" s="37"/>
      <c r="B546" s="38"/>
      <c r="C546" s="231" t="s">
        <v>1070</v>
      </c>
      <c r="D546" s="231" t="s">
        <v>135</v>
      </c>
      <c r="E546" s="232" t="s">
        <v>1071</v>
      </c>
      <c r="F546" s="233" t="s">
        <v>1072</v>
      </c>
      <c r="G546" s="234" t="s">
        <v>280</v>
      </c>
      <c r="H546" s="235">
        <v>9</v>
      </c>
      <c r="I546" s="236"/>
      <c r="J546" s="237">
        <f>ROUND(I546*H546,2)</f>
        <v>0</v>
      </c>
      <c r="K546" s="233" t="s">
        <v>139</v>
      </c>
      <c r="L546" s="43"/>
      <c r="M546" s="238" t="s">
        <v>1</v>
      </c>
      <c r="N546" s="239" t="s">
        <v>40</v>
      </c>
      <c r="O546" s="91"/>
      <c r="P546" s="240">
        <f>O546*H546</f>
        <v>0</v>
      </c>
      <c r="Q546" s="240">
        <v>0.00027</v>
      </c>
      <c r="R546" s="240">
        <f>Q546*H546</f>
        <v>0.0024299999999999999</v>
      </c>
      <c r="S546" s="240">
        <v>0</v>
      </c>
      <c r="T546" s="241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242" t="s">
        <v>207</v>
      </c>
      <c r="AT546" s="242" t="s">
        <v>135</v>
      </c>
      <c r="AU546" s="242" t="s">
        <v>81</v>
      </c>
      <c r="AY546" s="16" t="s">
        <v>133</v>
      </c>
      <c r="BE546" s="243">
        <f>IF(N546="základní",J546,0)</f>
        <v>0</v>
      </c>
      <c r="BF546" s="243">
        <f>IF(N546="snížená",J546,0)</f>
        <v>0</v>
      </c>
      <c r="BG546" s="243">
        <f>IF(N546="zákl. přenesená",J546,0)</f>
        <v>0</v>
      </c>
      <c r="BH546" s="243">
        <f>IF(N546="sníž. přenesená",J546,0)</f>
        <v>0</v>
      </c>
      <c r="BI546" s="243">
        <f>IF(N546="nulová",J546,0)</f>
        <v>0</v>
      </c>
      <c r="BJ546" s="16" t="s">
        <v>140</v>
      </c>
      <c r="BK546" s="243">
        <f>ROUND(I546*H546,2)</f>
        <v>0</v>
      </c>
      <c r="BL546" s="16" t="s">
        <v>207</v>
      </c>
      <c r="BM546" s="242" t="s">
        <v>1073</v>
      </c>
    </row>
    <row r="547" s="13" customFormat="1">
      <c r="A547" s="13"/>
      <c r="B547" s="244"/>
      <c r="C547" s="245"/>
      <c r="D547" s="246" t="s">
        <v>142</v>
      </c>
      <c r="E547" s="247" t="s">
        <v>1</v>
      </c>
      <c r="F547" s="248" t="s">
        <v>177</v>
      </c>
      <c r="G547" s="245"/>
      <c r="H547" s="249">
        <v>9</v>
      </c>
      <c r="I547" s="250"/>
      <c r="J547" s="245"/>
      <c r="K547" s="245"/>
      <c r="L547" s="251"/>
      <c r="M547" s="252"/>
      <c r="N547" s="253"/>
      <c r="O547" s="253"/>
      <c r="P547" s="253"/>
      <c r="Q547" s="253"/>
      <c r="R547" s="253"/>
      <c r="S547" s="253"/>
      <c r="T547" s="254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55" t="s">
        <v>142</v>
      </c>
      <c r="AU547" s="255" t="s">
        <v>81</v>
      </c>
      <c r="AV547" s="13" t="s">
        <v>81</v>
      </c>
      <c r="AW547" s="13" t="s">
        <v>30</v>
      </c>
      <c r="AX547" s="13" t="s">
        <v>79</v>
      </c>
      <c r="AY547" s="255" t="s">
        <v>133</v>
      </c>
    </row>
    <row r="548" s="2" customFormat="1" ht="89.25" customHeight="1">
      <c r="A548" s="37"/>
      <c r="B548" s="38"/>
      <c r="C548" s="256" t="s">
        <v>1074</v>
      </c>
      <c r="D548" s="256" t="s">
        <v>243</v>
      </c>
      <c r="E548" s="257" t="s">
        <v>1075</v>
      </c>
      <c r="F548" s="258" t="s">
        <v>1076</v>
      </c>
      <c r="G548" s="259" t="s">
        <v>138</v>
      </c>
      <c r="H548" s="260">
        <v>1</v>
      </c>
      <c r="I548" s="261"/>
      <c r="J548" s="262">
        <f>ROUND(I548*H548,2)</f>
        <v>0</v>
      </c>
      <c r="K548" s="258" t="s">
        <v>1</v>
      </c>
      <c r="L548" s="263"/>
      <c r="M548" s="264" t="s">
        <v>1</v>
      </c>
      <c r="N548" s="265" t="s">
        <v>40</v>
      </c>
      <c r="O548" s="91"/>
      <c r="P548" s="240">
        <f>O548*H548</f>
        <v>0</v>
      </c>
      <c r="Q548" s="240">
        <v>0.034720000000000001</v>
      </c>
      <c r="R548" s="240">
        <f>Q548*H548</f>
        <v>0.034720000000000001</v>
      </c>
      <c r="S548" s="240">
        <v>0</v>
      </c>
      <c r="T548" s="241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242" t="s">
        <v>288</v>
      </c>
      <c r="AT548" s="242" t="s">
        <v>243</v>
      </c>
      <c r="AU548" s="242" t="s">
        <v>81</v>
      </c>
      <c r="AY548" s="16" t="s">
        <v>133</v>
      </c>
      <c r="BE548" s="243">
        <f>IF(N548="základní",J548,0)</f>
        <v>0</v>
      </c>
      <c r="BF548" s="243">
        <f>IF(N548="snížená",J548,0)</f>
        <v>0</v>
      </c>
      <c r="BG548" s="243">
        <f>IF(N548="zákl. přenesená",J548,0)</f>
        <v>0</v>
      </c>
      <c r="BH548" s="243">
        <f>IF(N548="sníž. přenesená",J548,0)</f>
        <v>0</v>
      </c>
      <c r="BI548" s="243">
        <f>IF(N548="nulová",J548,0)</f>
        <v>0</v>
      </c>
      <c r="BJ548" s="16" t="s">
        <v>140</v>
      </c>
      <c r="BK548" s="243">
        <f>ROUND(I548*H548,2)</f>
        <v>0</v>
      </c>
      <c r="BL548" s="16" t="s">
        <v>207</v>
      </c>
      <c r="BM548" s="242" t="s">
        <v>1077</v>
      </c>
    </row>
    <row r="549" s="2" customFormat="1" ht="89.25" customHeight="1">
      <c r="A549" s="37"/>
      <c r="B549" s="38"/>
      <c r="C549" s="256" t="s">
        <v>1078</v>
      </c>
      <c r="D549" s="256" t="s">
        <v>243</v>
      </c>
      <c r="E549" s="257" t="s">
        <v>1079</v>
      </c>
      <c r="F549" s="258" t="s">
        <v>1080</v>
      </c>
      <c r="G549" s="259" t="s">
        <v>1042</v>
      </c>
      <c r="H549" s="260">
        <v>1</v>
      </c>
      <c r="I549" s="261"/>
      <c r="J549" s="262">
        <f>ROUND(I549*H549,2)</f>
        <v>0</v>
      </c>
      <c r="K549" s="258" t="s">
        <v>1</v>
      </c>
      <c r="L549" s="263"/>
      <c r="M549" s="264" t="s">
        <v>1</v>
      </c>
      <c r="N549" s="265" t="s">
        <v>40</v>
      </c>
      <c r="O549" s="91"/>
      <c r="P549" s="240">
        <f>O549*H549</f>
        <v>0</v>
      </c>
      <c r="Q549" s="240">
        <v>0</v>
      </c>
      <c r="R549" s="240">
        <f>Q549*H549</f>
        <v>0</v>
      </c>
      <c r="S549" s="240">
        <v>0</v>
      </c>
      <c r="T549" s="241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242" t="s">
        <v>288</v>
      </c>
      <c r="AT549" s="242" t="s">
        <v>243</v>
      </c>
      <c r="AU549" s="242" t="s">
        <v>81</v>
      </c>
      <c r="AY549" s="16" t="s">
        <v>133</v>
      </c>
      <c r="BE549" s="243">
        <f>IF(N549="základní",J549,0)</f>
        <v>0</v>
      </c>
      <c r="BF549" s="243">
        <f>IF(N549="snížená",J549,0)</f>
        <v>0</v>
      </c>
      <c r="BG549" s="243">
        <f>IF(N549="zákl. přenesená",J549,0)</f>
        <v>0</v>
      </c>
      <c r="BH549" s="243">
        <f>IF(N549="sníž. přenesená",J549,0)</f>
        <v>0</v>
      </c>
      <c r="BI549" s="243">
        <f>IF(N549="nulová",J549,0)</f>
        <v>0</v>
      </c>
      <c r="BJ549" s="16" t="s">
        <v>140</v>
      </c>
      <c r="BK549" s="243">
        <f>ROUND(I549*H549,2)</f>
        <v>0</v>
      </c>
      <c r="BL549" s="16" t="s">
        <v>207</v>
      </c>
      <c r="BM549" s="242" t="s">
        <v>1081</v>
      </c>
    </row>
    <row r="550" s="2" customFormat="1" ht="90" customHeight="1">
      <c r="A550" s="37"/>
      <c r="B550" s="38"/>
      <c r="C550" s="256" t="s">
        <v>1082</v>
      </c>
      <c r="D550" s="256" t="s">
        <v>243</v>
      </c>
      <c r="E550" s="257" t="s">
        <v>1083</v>
      </c>
      <c r="F550" s="258" t="s">
        <v>1084</v>
      </c>
      <c r="G550" s="259" t="s">
        <v>1042</v>
      </c>
      <c r="H550" s="260">
        <v>1</v>
      </c>
      <c r="I550" s="261"/>
      <c r="J550" s="262">
        <f>ROUND(I550*H550,2)</f>
        <v>0</v>
      </c>
      <c r="K550" s="258" t="s">
        <v>1</v>
      </c>
      <c r="L550" s="263"/>
      <c r="M550" s="264" t="s">
        <v>1</v>
      </c>
      <c r="N550" s="265" t="s">
        <v>40</v>
      </c>
      <c r="O550" s="91"/>
      <c r="P550" s="240">
        <f>O550*H550</f>
        <v>0</v>
      </c>
      <c r="Q550" s="240">
        <v>0.034720000000000001</v>
      </c>
      <c r="R550" s="240">
        <f>Q550*H550</f>
        <v>0.034720000000000001</v>
      </c>
      <c r="S550" s="240">
        <v>0</v>
      </c>
      <c r="T550" s="241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242" t="s">
        <v>288</v>
      </c>
      <c r="AT550" s="242" t="s">
        <v>243</v>
      </c>
      <c r="AU550" s="242" t="s">
        <v>81</v>
      </c>
      <c r="AY550" s="16" t="s">
        <v>133</v>
      </c>
      <c r="BE550" s="243">
        <f>IF(N550="základní",J550,0)</f>
        <v>0</v>
      </c>
      <c r="BF550" s="243">
        <f>IF(N550="snížená",J550,0)</f>
        <v>0</v>
      </c>
      <c r="BG550" s="243">
        <f>IF(N550="zákl. přenesená",J550,0)</f>
        <v>0</v>
      </c>
      <c r="BH550" s="243">
        <f>IF(N550="sníž. přenesená",J550,0)</f>
        <v>0</v>
      </c>
      <c r="BI550" s="243">
        <f>IF(N550="nulová",J550,0)</f>
        <v>0</v>
      </c>
      <c r="BJ550" s="16" t="s">
        <v>140</v>
      </c>
      <c r="BK550" s="243">
        <f>ROUND(I550*H550,2)</f>
        <v>0</v>
      </c>
      <c r="BL550" s="16" t="s">
        <v>207</v>
      </c>
      <c r="BM550" s="242" t="s">
        <v>1085</v>
      </c>
    </row>
    <row r="551" s="2" customFormat="1" ht="89.25" customHeight="1">
      <c r="A551" s="37"/>
      <c r="B551" s="38"/>
      <c r="C551" s="256" t="s">
        <v>1086</v>
      </c>
      <c r="D551" s="256" t="s">
        <v>243</v>
      </c>
      <c r="E551" s="257" t="s">
        <v>1087</v>
      </c>
      <c r="F551" s="258" t="s">
        <v>1088</v>
      </c>
      <c r="G551" s="259" t="s">
        <v>1042</v>
      </c>
      <c r="H551" s="260">
        <v>1</v>
      </c>
      <c r="I551" s="261"/>
      <c r="J551" s="262">
        <f>ROUND(I551*H551,2)</f>
        <v>0</v>
      </c>
      <c r="K551" s="258" t="s">
        <v>1</v>
      </c>
      <c r="L551" s="263"/>
      <c r="M551" s="264" t="s">
        <v>1</v>
      </c>
      <c r="N551" s="265" t="s">
        <v>40</v>
      </c>
      <c r="O551" s="91"/>
      <c r="P551" s="240">
        <f>O551*H551</f>
        <v>0</v>
      </c>
      <c r="Q551" s="240">
        <v>0.034720000000000001</v>
      </c>
      <c r="R551" s="240">
        <f>Q551*H551</f>
        <v>0.034720000000000001</v>
      </c>
      <c r="S551" s="240">
        <v>0</v>
      </c>
      <c r="T551" s="241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42" t="s">
        <v>288</v>
      </c>
      <c r="AT551" s="242" t="s">
        <v>243</v>
      </c>
      <c r="AU551" s="242" t="s">
        <v>81</v>
      </c>
      <c r="AY551" s="16" t="s">
        <v>133</v>
      </c>
      <c r="BE551" s="243">
        <f>IF(N551="základní",J551,0)</f>
        <v>0</v>
      </c>
      <c r="BF551" s="243">
        <f>IF(N551="snížená",J551,0)</f>
        <v>0</v>
      </c>
      <c r="BG551" s="243">
        <f>IF(N551="zákl. přenesená",J551,0)</f>
        <v>0</v>
      </c>
      <c r="BH551" s="243">
        <f>IF(N551="sníž. přenesená",J551,0)</f>
        <v>0</v>
      </c>
      <c r="BI551" s="243">
        <f>IF(N551="nulová",J551,0)</f>
        <v>0</v>
      </c>
      <c r="BJ551" s="16" t="s">
        <v>140</v>
      </c>
      <c r="BK551" s="243">
        <f>ROUND(I551*H551,2)</f>
        <v>0</v>
      </c>
      <c r="BL551" s="16" t="s">
        <v>207</v>
      </c>
      <c r="BM551" s="242" t="s">
        <v>1089</v>
      </c>
    </row>
    <row r="552" s="2" customFormat="1" ht="89.25" customHeight="1">
      <c r="A552" s="37"/>
      <c r="B552" s="38"/>
      <c r="C552" s="256" t="s">
        <v>1090</v>
      </c>
      <c r="D552" s="256" t="s">
        <v>243</v>
      </c>
      <c r="E552" s="257" t="s">
        <v>1091</v>
      </c>
      <c r="F552" s="258" t="s">
        <v>1092</v>
      </c>
      <c r="G552" s="259" t="s">
        <v>1042</v>
      </c>
      <c r="H552" s="260">
        <v>1</v>
      </c>
      <c r="I552" s="261"/>
      <c r="J552" s="262">
        <f>ROUND(I552*H552,2)</f>
        <v>0</v>
      </c>
      <c r="K552" s="258" t="s">
        <v>1</v>
      </c>
      <c r="L552" s="263"/>
      <c r="M552" s="264" t="s">
        <v>1</v>
      </c>
      <c r="N552" s="265" t="s">
        <v>40</v>
      </c>
      <c r="O552" s="91"/>
      <c r="P552" s="240">
        <f>O552*H552</f>
        <v>0</v>
      </c>
      <c r="Q552" s="240">
        <v>0.034720000000000001</v>
      </c>
      <c r="R552" s="240">
        <f>Q552*H552</f>
        <v>0.034720000000000001</v>
      </c>
      <c r="S552" s="240">
        <v>0</v>
      </c>
      <c r="T552" s="241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242" t="s">
        <v>288</v>
      </c>
      <c r="AT552" s="242" t="s">
        <v>243</v>
      </c>
      <c r="AU552" s="242" t="s">
        <v>81</v>
      </c>
      <c r="AY552" s="16" t="s">
        <v>133</v>
      </c>
      <c r="BE552" s="243">
        <f>IF(N552="základní",J552,0)</f>
        <v>0</v>
      </c>
      <c r="BF552" s="243">
        <f>IF(N552="snížená",J552,0)</f>
        <v>0</v>
      </c>
      <c r="BG552" s="243">
        <f>IF(N552="zákl. přenesená",J552,0)</f>
        <v>0</v>
      </c>
      <c r="BH552" s="243">
        <f>IF(N552="sníž. přenesená",J552,0)</f>
        <v>0</v>
      </c>
      <c r="BI552" s="243">
        <f>IF(N552="nulová",J552,0)</f>
        <v>0</v>
      </c>
      <c r="BJ552" s="16" t="s">
        <v>140</v>
      </c>
      <c r="BK552" s="243">
        <f>ROUND(I552*H552,2)</f>
        <v>0</v>
      </c>
      <c r="BL552" s="16" t="s">
        <v>207</v>
      </c>
      <c r="BM552" s="242" t="s">
        <v>1093</v>
      </c>
    </row>
    <row r="553" s="2" customFormat="1" ht="78" customHeight="1">
      <c r="A553" s="37"/>
      <c r="B553" s="38"/>
      <c r="C553" s="256" t="s">
        <v>1094</v>
      </c>
      <c r="D553" s="256" t="s">
        <v>243</v>
      </c>
      <c r="E553" s="257" t="s">
        <v>1095</v>
      </c>
      <c r="F553" s="258" t="s">
        <v>1096</v>
      </c>
      <c r="G553" s="259" t="s">
        <v>1042</v>
      </c>
      <c r="H553" s="260">
        <v>1</v>
      </c>
      <c r="I553" s="261"/>
      <c r="J553" s="262">
        <f>ROUND(I553*H553,2)</f>
        <v>0</v>
      </c>
      <c r="K553" s="258" t="s">
        <v>1</v>
      </c>
      <c r="L553" s="263"/>
      <c r="M553" s="264" t="s">
        <v>1</v>
      </c>
      <c r="N553" s="265" t="s">
        <v>40</v>
      </c>
      <c r="O553" s="91"/>
      <c r="P553" s="240">
        <f>O553*H553</f>
        <v>0</v>
      </c>
      <c r="Q553" s="240">
        <v>0.034720000000000001</v>
      </c>
      <c r="R553" s="240">
        <f>Q553*H553</f>
        <v>0.034720000000000001</v>
      </c>
      <c r="S553" s="240">
        <v>0</v>
      </c>
      <c r="T553" s="241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242" t="s">
        <v>288</v>
      </c>
      <c r="AT553" s="242" t="s">
        <v>243</v>
      </c>
      <c r="AU553" s="242" t="s">
        <v>81</v>
      </c>
      <c r="AY553" s="16" t="s">
        <v>133</v>
      </c>
      <c r="BE553" s="243">
        <f>IF(N553="základní",J553,0)</f>
        <v>0</v>
      </c>
      <c r="BF553" s="243">
        <f>IF(N553="snížená",J553,0)</f>
        <v>0</v>
      </c>
      <c r="BG553" s="243">
        <f>IF(N553="zákl. přenesená",J553,0)</f>
        <v>0</v>
      </c>
      <c r="BH553" s="243">
        <f>IF(N553="sníž. přenesená",J553,0)</f>
        <v>0</v>
      </c>
      <c r="BI553" s="243">
        <f>IF(N553="nulová",J553,0)</f>
        <v>0</v>
      </c>
      <c r="BJ553" s="16" t="s">
        <v>140</v>
      </c>
      <c r="BK553" s="243">
        <f>ROUND(I553*H553,2)</f>
        <v>0</v>
      </c>
      <c r="BL553" s="16" t="s">
        <v>207</v>
      </c>
      <c r="BM553" s="242" t="s">
        <v>1097</v>
      </c>
    </row>
    <row r="554" s="2" customFormat="1" ht="78" customHeight="1">
      <c r="A554" s="37"/>
      <c r="B554" s="38"/>
      <c r="C554" s="256" t="s">
        <v>1098</v>
      </c>
      <c r="D554" s="256" t="s">
        <v>243</v>
      </c>
      <c r="E554" s="257" t="s">
        <v>1099</v>
      </c>
      <c r="F554" s="258" t="s">
        <v>1100</v>
      </c>
      <c r="G554" s="259" t="s">
        <v>1042</v>
      </c>
      <c r="H554" s="260">
        <v>2</v>
      </c>
      <c r="I554" s="261"/>
      <c r="J554" s="262">
        <f>ROUND(I554*H554,2)</f>
        <v>0</v>
      </c>
      <c r="K554" s="258" t="s">
        <v>1</v>
      </c>
      <c r="L554" s="263"/>
      <c r="M554" s="264" t="s">
        <v>1</v>
      </c>
      <c r="N554" s="265" t="s">
        <v>40</v>
      </c>
      <c r="O554" s="91"/>
      <c r="P554" s="240">
        <f>O554*H554</f>
        <v>0</v>
      </c>
      <c r="Q554" s="240">
        <v>0.034720000000000001</v>
      </c>
      <c r="R554" s="240">
        <f>Q554*H554</f>
        <v>0.069440000000000002</v>
      </c>
      <c r="S554" s="240">
        <v>0</v>
      </c>
      <c r="T554" s="241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242" t="s">
        <v>288</v>
      </c>
      <c r="AT554" s="242" t="s">
        <v>243</v>
      </c>
      <c r="AU554" s="242" t="s">
        <v>81</v>
      </c>
      <c r="AY554" s="16" t="s">
        <v>133</v>
      </c>
      <c r="BE554" s="243">
        <f>IF(N554="základní",J554,0)</f>
        <v>0</v>
      </c>
      <c r="BF554" s="243">
        <f>IF(N554="snížená",J554,0)</f>
        <v>0</v>
      </c>
      <c r="BG554" s="243">
        <f>IF(N554="zákl. přenesená",J554,0)</f>
        <v>0</v>
      </c>
      <c r="BH554" s="243">
        <f>IF(N554="sníž. přenesená",J554,0)</f>
        <v>0</v>
      </c>
      <c r="BI554" s="243">
        <f>IF(N554="nulová",J554,0)</f>
        <v>0</v>
      </c>
      <c r="BJ554" s="16" t="s">
        <v>140</v>
      </c>
      <c r="BK554" s="243">
        <f>ROUND(I554*H554,2)</f>
        <v>0</v>
      </c>
      <c r="BL554" s="16" t="s">
        <v>207</v>
      </c>
      <c r="BM554" s="242" t="s">
        <v>1101</v>
      </c>
    </row>
    <row r="555" s="2" customFormat="1" ht="78" customHeight="1">
      <c r="A555" s="37"/>
      <c r="B555" s="38"/>
      <c r="C555" s="256" t="s">
        <v>1102</v>
      </c>
      <c r="D555" s="256" t="s">
        <v>243</v>
      </c>
      <c r="E555" s="257" t="s">
        <v>1103</v>
      </c>
      <c r="F555" s="258" t="s">
        <v>1104</v>
      </c>
      <c r="G555" s="259" t="s">
        <v>1042</v>
      </c>
      <c r="H555" s="260">
        <v>1</v>
      </c>
      <c r="I555" s="261"/>
      <c r="J555" s="262">
        <f>ROUND(I555*H555,2)</f>
        <v>0</v>
      </c>
      <c r="K555" s="258" t="s">
        <v>1</v>
      </c>
      <c r="L555" s="263"/>
      <c r="M555" s="264" t="s">
        <v>1</v>
      </c>
      <c r="N555" s="265" t="s">
        <v>40</v>
      </c>
      <c r="O555" s="91"/>
      <c r="P555" s="240">
        <f>O555*H555</f>
        <v>0</v>
      </c>
      <c r="Q555" s="240">
        <v>0.034720000000000001</v>
      </c>
      <c r="R555" s="240">
        <f>Q555*H555</f>
        <v>0.034720000000000001</v>
      </c>
      <c r="S555" s="240">
        <v>0</v>
      </c>
      <c r="T555" s="241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242" t="s">
        <v>288</v>
      </c>
      <c r="AT555" s="242" t="s">
        <v>243</v>
      </c>
      <c r="AU555" s="242" t="s">
        <v>81</v>
      </c>
      <c r="AY555" s="16" t="s">
        <v>133</v>
      </c>
      <c r="BE555" s="243">
        <f>IF(N555="základní",J555,0)</f>
        <v>0</v>
      </c>
      <c r="BF555" s="243">
        <f>IF(N555="snížená",J555,0)</f>
        <v>0</v>
      </c>
      <c r="BG555" s="243">
        <f>IF(N555="zákl. přenesená",J555,0)</f>
        <v>0</v>
      </c>
      <c r="BH555" s="243">
        <f>IF(N555="sníž. přenesená",J555,0)</f>
        <v>0</v>
      </c>
      <c r="BI555" s="243">
        <f>IF(N555="nulová",J555,0)</f>
        <v>0</v>
      </c>
      <c r="BJ555" s="16" t="s">
        <v>140</v>
      </c>
      <c r="BK555" s="243">
        <f>ROUND(I555*H555,2)</f>
        <v>0</v>
      </c>
      <c r="BL555" s="16" t="s">
        <v>207</v>
      </c>
      <c r="BM555" s="242" t="s">
        <v>1105</v>
      </c>
    </row>
    <row r="556" s="2" customFormat="1" ht="33" customHeight="1">
      <c r="A556" s="37"/>
      <c r="B556" s="38"/>
      <c r="C556" s="231" t="s">
        <v>1106</v>
      </c>
      <c r="D556" s="231" t="s">
        <v>135</v>
      </c>
      <c r="E556" s="232" t="s">
        <v>1107</v>
      </c>
      <c r="F556" s="233" t="s">
        <v>1108</v>
      </c>
      <c r="G556" s="234" t="s">
        <v>280</v>
      </c>
      <c r="H556" s="235">
        <v>8</v>
      </c>
      <c r="I556" s="236"/>
      <c r="J556" s="237">
        <f>ROUND(I556*H556,2)</f>
        <v>0</v>
      </c>
      <c r="K556" s="233" t="s">
        <v>139</v>
      </c>
      <c r="L556" s="43"/>
      <c r="M556" s="238" t="s">
        <v>1</v>
      </c>
      <c r="N556" s="239" t="s">
        <v>40</v>
      </c>
      <c r="O556" s="91"/>
      <c r="P556" s="240">
        <f>O556*H556</f>
        <v>0</v>
      </c>
      <c r="Q556" s="240">
        <v>0.00092000000000000003</v>
      </c>
      <c r="R556" s="240">
        <f>Q556*H556</f>
        <v>0.0073600000000000002</v>
      </c>
      <c r="S556" s="240">
        <v>0</v>
      </c>
      <c r="T556" s="241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242" t="s">
        <v>207</v>
      </c>
      <c r="AT556" s="242" t="s">
        <v>135</v>
      </c>
      <c r="AU556" s="242" t="s">
        <v>81</v>
      </c>
      <c r="AY556" s="16" t="s">
        <v>133</v>
      </c>
      <c r="BE556" s="243">
        <f>IF(N556="základní",J556,0)</f>
        <v>0</v>
      </c>
      <c r="BF556" s="243">
        <f>IF(N556="snížená",J556,0)</f>
        <v>0</v>
      </c>
      <c r="BG556" s="243">
        <f>IF(N556="zákl. přenesená",J556,0)</f>
        <v>0</v>
      </c>
      <c r="BH556" s="243">
        <f>IF(N556="sníž. přenesená",J556,0)</f>
        <v>0</v>
      </c>
      <c r="BI556" s="243">
        <f>IF(N556="nulová",J556,0)</f>
        <v>0</v>
      </c>
      <c r="BJ556" s="16" t="s">
        <v>140</v>
      </c>
      <c r="BK556" s="243">
        <f>ROUND(I556*H556,2)</f>
        <v>0</v>
      </c>
      <c r="BL556" s="16" t="s">
        <v>207</v>
      </c>
      <c r="BM556" s="242" t="s">
        <v>1109</v>
      </c>
    </row>
    <row r="557" s="13" customFormat="1">
      <c r="A557" s="13"/>
      <c r="B557" s="244"/>
      <c r="C557" s="245"/>
      <c r="D557" s="246" t="s">
        <v>142</v>
      </c>
      <c r="E557" s="247" t="s">
        <v>1</v>
      </c>
      <c r="F557" s="248" t="s">
        <v>171</v>
      </c>
      <c r="G557" s="245"/>
      <c r="H557" s="249">
        <v>8</v>
      </c>
      <c r="I557" s="250"/>
      <c r="J557" s="245"/>
      <c r="K557" s="245"/>
      <c r="L557" s="251"/>
      <c r="M557" s="252"/>
      <c r="N557" s="253"/>
      <c r="O557" s="253"/>
      <c r="P557" s="253"/>
      <c r="Q557" s="253"/>
      <c r="R557" s="253"/>
      <c r="S557" s="253"/>
      <c r="T557" s="254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5" t="s">
        <v>142</v>
      </c>
      <c r="AU557" s="255" t="s">
        <v>81</v>
      </c>
      <c r="AV557" s="13" t="s">
        <v>81</v>
      </c>
      <c r="AW557" s="13" t="s">
        <v>30</v>
      </c>
      <c r="AX557" s="13" t="s">
        <v>79</v>
      </c>
      <c r="AY557" s="255" t="s">
        <v>133</v>
      </c>
    </row>
    <row r="558" s="2" customFormat="1" ht="90" customHeight="1">
      <c r="A558" s="37"/>
      <c r="B558" s="38"/>
      <c r="C558" s="256" t="s">
        <v>1110</v>
      </c>
      <c r="D558" s="256" t="s">
        <v>243</v>
      </c>
      <c r="E558" s="257" t="s">
        <v>1111</v>
      </c>
      <c r="F558" s="258" t="s">
        <v>1112</v>
      </c>
      <c r="G558" s="259" t="s">
        <v>280</v>
      </c>
      <c r="H558" s="260">
        <v>1</v>
      </c>
      <c r="I558" s="261"/>
      <c r="J558" s="262">
        <f>ROUND(I558*H558,2)</f>
        <v>0</v>
      </c>
      <c r="K558" s="258" t="s">
        <v>1</v>
      </c>
      <c r="L558" s="263"/>
      <c r="M558" s="264" t="s">
        <v>1</v>
      </c>
      <c r="N558" s="265" t="s">
        <v>40</v>
      </c>
      <c r="O558" s="91"/>
      <c r="P558" s="240">
        <f>O558*H558</f>
        <v>0</v>
      </c>
      <c r="Q558" s="240">
        <v>0.042999999999999997</v>
      </c>
      <c r="R558" s="240">
        <f>Q558*H558</f>
        <v>0.042999999999999997</v>
      </c>
      <c r="S558" s="240">
        <v>0</v>
      </c>
      <c r="T558" s="241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242" t="s">
        <v>288</v>
      </c>
      <c r="AT558" s="242" t="s">
        <v>243</v>
      </c>
      <c r="AU558" s="242" t="s">
        <v>81</v>
      </c>
      <c r="AY558" s="16" t="s">
        <v>133</v>
      </c>
      <c r="BE558" s="243">
        <f>IF(N558="základní",J558,0)</f>
        <v>0</v>
      </c>
      <c r="BF558" s="243">
        <f>IF(N558="snížená",J558,0)</f>
        <v>0</v>
      </c>
      <c r="BG558" s="243">
        <f>IF(N558="zákl. přenesená",J558,0)</f>
        <v>0</v>
      </c>
      <c r="BH558" s="243">
        <f>IF(N558="sníž. přenesená",J558,0)</f>
        <v>0</v>
      </c>
      <c r="BI558" s="243">
        <f>IF(N558="nulová",J558,0)</f>
        <v>0</v>
      </c>
      <c r="BJ558" s="16" t="s">
        <v>140</v>
      </c>
      <c r="BK558" s="243">
        <f>ROUND(I558*H558,2)</f>
        <v>0</v>
      </c>
      <c r="BL558" s="16" t="s">
        <v>207</v>
      </c>
      <c r="BM558" s="242" t="s">
        <v>1113</v>
      </c>
    </row>
    <row r="559" s="2" customFormat="1" ht="55.5" customHeight="1">
      <c r="A559" s="37"/>
      <c r="B559" s="38"/>
      <c r="C559" s="256" t="s">
        <v>1114</v>
      </c>
      <c r="D559" s="256" t="s">
        <v>243</v>
      </c>
      <c r="E559" s="257" t="s">
        <v>1115</v>
      </c>
      <c r="F559" s="258" t="s">
        <v>1116</v>
      </c>
      <c r="G559" s="259" t="s">
        <v>280</v>
      </c>
      <c r="H559" s="260">
        <v>1</v>
      </c>
      <c r="I559" s="261"/>
      <c r="J559" s="262">
        <f>ROUND(I559*H559,2)</f>
        <v>0</v>
      </c>
      <c r="K559" s="258" t="s">
        <v>1</v>
      </c>
      <c r="L559" s="263"/>
      <c r="M559" s="264" t="s">
        <v>1</v>
      </c>
      <c r="N559" s="265" t="s">
        <v>40</v>
      </c>
      <c r="O559" s="91"/>
      <c r="P559" s="240">
        <f>O559*H559</f>
        <v>0</v>
      </c>
      <c r="Q559" s="240">
        <v>0.036999999999999998</v>
      </c>
      <c r="R559" s="240">
        <f>Q559*H559</f>
        <v>0.036999999999999998</v>
      </c>
      <c r="S559" s="240">
        <v>0</v>
      </c>
      <c r="T559" s="241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242" t="s">
        <v>288</v>
      </c>
      <c r="AT559" s="242" t="s">
        <v>243</v>
      </c>
      <c r="AU559" s="242" t="s">
        <v>81</v>
      </c>
      <c r="AY559" s="16" t="s">
        <v>133</v>
      </c>
      <c r="BE559" s="243">
        <f>IF(N559="základní",J559,0)</f>
        <v>0</v>
      </c>
      <c r="BF559" s="243">
        <f>IF(N559="snížená",J559,0)</f>
        <v>0</v>
      </c>
      <c r="BG559" s="243">
        <f>IF(N559="zákl. přenesená",J559,0)</f>
        <v>0</v>
      </c>
      <c r="BH559" s="243">
        <f>IF(N559="sníž. přenesená",J559,0)</f>
        <v>0</v>
      </c>
      <c r="BI559" s="243">
        <f>IF(N559="nulová",J559,0)</f>
        <v>0</v>
      </c>
      <c r="BJ559" s="16" t="s">
        <v>140</v>
      </c>
      <c r="BK559" s="243">
        <f>ROUND(I559*H559,2)</f>
        <v>0</v>
      </c>
      <c r="BL559" s="16" t="s">
        <v>207</v>
      </c>
      <c r="BM559" s="242" t="s">
        <v>1117</v>
      </c>
    </row>
    <row r="560" s="2" customFormat="1" ht="67.5" customHeight="1">
      <c r="A560" s="37"/>
      <c r="B560" s="38"/>
      <c r="C560" s="256" t="s">
        <v>1118</v>
      </c>
      <c r="D560" s="256" t="s">
        <v>243</v>
      </c>
      <c r="E560" s="257" t="s">
        <v>1119</v>
      </c>
      <c r="F560" s="258" t="s">
        <v>1120</v>
      </c>
      <c r="G560" s="259" t="s">
        <v>280</v>
      </c>
      <c r="H560" s="260">
        <v>1</v>
      </c>
      <c r="I560" s="261"/>
      <c r="J560" s="262">
        <f>ROUND(I560*H560,2)</f>
        <v>0</v>
      </c>
      <c r="K560" s="258" t="s">
        <v>1</v>
      </c>
      <c r="L560" s="263"/>
      <c r="M560" s="264" t="s">
        <v>1</v>
      </c>
      <c r="N560" s="265" t="s">
        <v>40</v>
      </c>
      <c r="O560" s="91"/>
      <c r="P560" s="240">
        <f>O560*H560</f>
        <v>0</v>
      </c>
      <c r="Q560" s="240">
        <v>0.036999999999999998</v>
      </c>
      <c r="R560" s="240">
        <f>Q560*H560</f>
        <v>0.036999999999999998</v>
      </c>
      <c r="S560" s="240">
        <v>0</v>
      </c>
      <c r="T560" s="241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242" t="s">
        <v>288</v>
      </c>
      <c r="AT560" s="242" t="s">
        <v>243</v>
      </c>
      <c r="AU560" s="242" t="s">
        <v>81</v>
      </c>
      <c r="AY560" s="16" t="s">
        <v>133</v>
      </c>
      <c r="BE560" s="243">
        <f>IF(N560="základní",J560,0)</f>
        <v>0</v>
      </c>
      <c r="BF560" s="243">
        <f>IF(N560="snížená",J560,0)</f>
        <v>0</v>
      </c>
      <c r="BG560" s="243">
        <f>IF(N560="zákl. přenesená",J560,0)</f>
        <v>0</v>
      </c>
      <c r="BH560" s="243">
        <f>IF(N560="sníž. přenesená",J560,0)</f>
        <v>0</v>
      </c>
      <c r="BI560" s="243">
        <f>IF(N560="nulová",J560,0)</f>
        <v>0</v>
      </c>
      <c r="BJ560" s="16" t="s">
        <v>140</v>
      </c>
      <c r="BK560" s="243">
        <f>ROUND(I560*H560,2)</f>
        <v>0</v>
      </c>
      <c r="BL560" s="16" t="s">
        <v>207</v>
      </c>
      <c r="BM560" s="242" t="s">
        <v>1121</v>
      </c>
    </row>
    <row r="561" s="2" customFormat="1" ht="78.75" customHeight="1">
      <c r="A561" s="37"/>
      <c r="B561" s="38"/>
      <c r="C561" s="256" t="s">
        <v>1122</v>
      </c>
      <c r="D561" s="256" t="s">
        <v>243</v>
      </c>
      <c r="E561" s="257" t="s">
        <v>1123</v>
      </c>
      <c r="F561" s="258" t="s">
        <v>1124</v>
      </c>
      <c r="G561" s="259" t="s">
        <v>280</v>
      </c>
      <c r="H561" s="260">
        <v>2</v>
      </c>
      <c r="I561" s="261"/>
      <c r="J561" s="262">
        <f>ROUND(I561*H561,2)</f>
        <v>0</v>
      </c>
      <c r="K561" s="258" t="s">
        <v>1</v>
      </c>
      <c r="L561" s="263"/>
      <c r="M561" s="264" t="s">
        <v>1</v>
      </c>
      <c r="N561" s="265" t="s">
        <v>40</v>
      </c>
      <c r="O561" s="91"/>
      <c r="P561" s="240">
        <f>O561*H561</f>
        <v>0</v>
      </c>
      <c r="Q561" s="240">
        <v>0.042999999999999997</v>
      </c>
      <c r="R561" s="240">
        <f>Q561*H561</f>
        <v>0.085999999999999993</v>
      </c>
      <c r="S561" s="240">
        <v>0</v>
      </c>
      <c r="T561" s="241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242" t="s">
        <v>288</v>
      </c>
      <c r="AT561" s="242" t="s">
        <v>243</v>
      </c>
      <c r="AU561" s="242" t="s">
        <v>81</v>
      </c>
      <c r="AY561" s="16" t="s">
        <v>133</v>
      </c>
      <c r="BE561" s="243">
        <f>IF(N561="základní",J561,0)</f>
        <v>0</v>
      </c>
      <c r="BF561" s="243">
        <f>IF(N561="snížená",J561,0)</f>
        <v>0</v>
      </c>
      <c r="BG561" s="243">
        <f>IF(N561="zákl. přenesená",J561,0)</f>
        <v>0</v>
      </c>
      <c r="BH561" s="243">
        <f>IF(N561="sníž. přenesená",J561,0)</f>
        <v>0</v>
      </c>
      <c r="BI561" s="243">
        <f>IF(N561="nulová",J561,0)</f>
        <v>0</v>
      </c>
      <c r="BJ561" s="16" t="s">
        <v>140</v>
      </c>
      <c r="BK561" s="243">
        <f>ROUND(I561*H561,2)</f>
        <v>0</v>
      </c>
      <c r="BL561" s="16" t="s">
        <v>207</v>
      </c>
      <c r="BM561" s="242" t="s">
        <v>1125</v>
      </c>
    </row>
    <row r="562" s="2" customFormat="1">
      <c r="A562" s="37"/>
      <c r="B562" s="38"/>
      <c r="C562" s="39"/>
      <c r="D562" s="246" t="s">
        <v>438</v>
      </c>
      <c r="E562" s="39"/>
      <c r="F562" s="266" t="s">
        <v>1126</v>
      </c>
      <c r="G562" s="39"/>
      <c r="H562" s="39"/>
      <c r="I562" s="140"/>
      <c r="J562" s="39"/>
      <c r="K562" s="39"/>
      <c r="L562" s="43"/>
      <c r="M562" s="267"/>
      <c r="N562" s="268"/>
      <c r="O562" s="91"/>
      <c r="P562" s="91"/>
      <c r="Q562" s="91"/>
      <c r="R562" s="91"/>
      <c r="S562" s="91"/>
      <c r="T562" s="92"/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T562" s="16" t="s">
        <v>438</v>
      </c>
      <c r="AU562" s="16" t="s">
        <v>81</v>
      </c>
    </row>
    <row r="563" s="2" customFormat="1" ht="78.75" customHeight="1">
      <c r="A563" s="37"/>
      <c r="B563" s="38"/>
      <c r="C563" s="256" t="s">
        <v>1127</v>
      </c>
      <c r="D563" s="256" t="s">
        <v>243</v>
      </c>
      <c r="E563" s="257" t="s">
        <v>1128</v>
      </c>
      <c r="F563" s="258" t="s">
        <v>1129</v>
      </c>
      <c r="G563" s="259" t="s">
        <v>280</v>
      </c>
      <c r="H563" s="260">
        <v>1</v>
      </c>
      <c r="I563" s="261"/>
      <c r="J563" s="262">
        <f>ROUND(I563*H563,2)</f>
        <v>0</v>
      </c>
      <c r="K563" s="258" t="s">
        <v>1</v>
      </c>
      <c r="L563" s="263"/>
      <c r="M563" s="264" t="s">
        <v>1</v>
      </c>
      <c r="N563" s="265" t="s">
        <v>40</v>
      </c>
      <c r="O563" s="91"/>
      <c r="P563" s="240">
        <f>O563*H563</f>
        <v>0</v>
      </c>
      <c r="Q563" s="240">
        <v>0.042999999999999997</v>
      </c>
      <c r="R563" s="240">
        <f>Q563*H563</f>
        <v>0.042999999999999997</v>
      </c>
      <c r="S563" s="240">
        <v>0</v>
      </c>
      <c r="T563" s="241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242" t="s">
        <v>288</v>
      </c>
      <c r="AT563" s="242" t="s">
        <v>243</v>
      </c>
      <c r="AU563" s="242" t="s">
        <v>81</v>
      </c>
      <c r="AY563" s="16" t="s">
        <v>133</v>
      </c>
      <c r="BE563" s="243">
        <f>IF(N563="základní",J563,0)</f>
        <v>0</v>
      </c>
      <c r="BF563" s="243">
        <f>IF(N563="snížená",J563,0)</f>
        <v>0</v>
      </c>
      <c r="BG563" s="243">
        <f>IF(N563="zákl. přenesená",J563,0)</f>
        <v>0</v>
      </c>
      <c r="BH563" s="243">
        <f>IF(N563="sníž. přenesená",J563,0)</f>
        <v>0</v>
      </c>
      <c r="BI563" s="243">
        <f>IF(N563="nulová",J563,0)</f>
        <v>0</v>
      </c>
      <c r="BJ563" s="16" t="s">
        <v>140</v>
      </c>
      <c r="BK563" s="243">
        <f>ROUND(I563*H563,2)</f>
        <v>0</v>
      </c>
      <c r="BL563" s="16" t="s">
        <v>207</v>
      </c>
      <c r="BM563" s="242" t="s">
        <v>1130</v>
      </c>
    </row>
    <row r="564" s="2" customFormat="1" ht="67.5" customHeight="1">
      <c r="A564" s="37"/>
      <c r="B564" s="38"/>
      <c r="C564" s="256" t="s">
        <v>1131</v>
      </c>
      <c r="D564" s="256" t="s">
        <v>243</v>
      </c>
      <c r="E564" s="257" t="s">
        <v>1132</v>
      </c>
      <c r="F564" s="258" t="s">
        <v>1133</v>
      </c>
      <c r="G564" s="259" t="s">
        <v>280</v>
      </c>
      <c r="H564" s="260">
        <v>1</v>
      </c>
      <c r="I564" s="261"/>
      <c r="J564" s="262">
        <f>ROUND(I564*H564,2)</f>
        <v>0</v>
      </c>
      <c r="K564" s="258" t="s">
        <v>1</v>
      </c>
      <c r="L564" s="263"/>
      <c r="M564" s="264" t="s">
        <v>1</v>
      </c>
      <c r="N564" s="265" t="s">
        <v>40</v>
      </c>
      <c r="O564" s="91"/>
      <c r="P564" s="240">
        <f>O564*H564</f>
        <v>0</v>
      </c>
      <c r="Q564" s="240">
        <v>0.042999999999999997</v>
      </c>
      <c r="R564" s="240">
        <f>Q564*H564</f>
        <v>0.042999999999999997</v>
      </c>
      <c r="S564" s="240">
        <v>0</v>
      </c>
      <c r="T564" s="241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242" t="s">
        <v>288</v>
      </c>
      <c r="AT564" s="242" t="s">
        <v>243</v>
      </c>
      <c r="AU564" s="242" t="s">
        <v>81</v>
      </c>
      <c r="AY564" s="16" t="s">
        <v>133</v>
      </c>
      <c r="BE564" s="243">
        <f>IF(N564="základní",J564,0)</f>
        <v>0</v>
      </c>
      <c r="BF564" s="243">
        <f>IF(N564="snížená",J564,0)</f>
        <v>0</v>
      </c>
      <c r="BG564" s="243">
        <f>IF(N564="zákl. přenesená",J564,0)</f>
        <v>0</v>
      </c>
      <c r="BH564" s="243">
        <f>IF(N564="sníž. přenesená",J564,0)</f>
        <v>0</v>
      </c>
      <c r="BI564" s="243">
        <f>IF(N564="nulová",J564,0)</f>
        <v>0</v>
      </c>
      <c r="BJ564" s="16" t="s">
        <v>140</v>
      </c>
      <c r="BK564" s="243">
        <f>ROUND(I564*H564,2)</f>
        <v>0</v>
      </c>
      <c r="BL564" s="16" t="s">
        <v>207</v>
      </c>
      <c r="BM564" s="242" t="s">
        <v>1134</v>
      </c>
    </row>
    <row r="565" s="2" customFormat="1" ht="78" customHeight="1">
      <c r="A565" s="37"/>
      <c r="B565" s="38"/>
      <c r="C565" s="256" t="s">
        <v>1135</v>
      </c>
      <c r="D565" s="256" t="s">
        <v>243</v>
      </c>
      <c r="E565" s="257" t="s">
        <v>1136</v>
      </c>
      <c r="F565" s="258" t="s">
        <v>1137</v>
      </c>
      <c r="G565" s="259" t="s">
        <v>280</v>
      </c>
      <c r="H565" s="260">
        <v>1</v>
      </c>
      <c r="I565" s="261"/>
      <c r="J565" s="262">
        <f>ROUND(I565*H565,2)</f>
        <v>0</v>
      </c>
      <c r="K565" s="258" t="s">
        <v>1</v>
      </c>
      <c r="L565" s="263"/>
      <c r="M565" s="264" t="s">
        <v>1</v>
      </c>
      <c r="N565" s="265" t="s">
        <v>40</v>
      </c>
      <c r="O565" s="91"/>
      <c r="P565" s="240">
        <f>O565*H565</f>
        <v>0</v>
      </c>
      <c r="Q565" s="240">
        <v>0.042999999999999997</v>
      </c>
      <c r="R565" s="240">
        <f>Q565*H565</f>
        <v>0.042999999999999997</v>
      </c>
      <c r="S565" s="240">
        <v>0</v>
      </c>
      <c r="T565" s="241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242" t="s">
        <v>288</v>
      </c>
      <c r="AT565" s="242" t="s">
        <v>243</v>
      </c>
      <c r="AU565" s="242" t="s">
        <v>81</v>
      </c>
      <c r="AY565" s="16" t="s">
        <v>133</v>
      </c>
      <c r="BE565" s="243">
        <f>IF(N565="základní",J565,0)</f>
        <v>0</v>
      </c>
      <c r="BF565" s="243">
        <f>IF(N565="snížená",J565,0)</f>
        <v>0</v>
      </c>
      <c r="BG565" s="243">
        <f>IF(N565="zákl. přenesená",J565,0)</f>
        <v>0</v>
      </c>
      <c r="BH565" s="243">
        <f>IF(N565="sníž. přenesená",J565,0)</f>
        <v>0</v>
      </c>
      <c r="BI565" s="243">
        <f>IF(N565="nulová",J565,0)</f>
        <v>0</v>
      </c>
      <c r="BJ565" s="16" t="s">
        <v>140</v>
      </c>
      <c r="BK565" s="243">
        <f>ROUND(I565*H565,2)</f>
        <v>0</v>
      </c>
      <c r="BL565" s="16" t="s">
        <v>207</v>
      </c>
      <c r="BM565" s="242" t="s">
        <v>1138</v>
      </c>
    </row>
    <row r="566" s="2" customFormat="1" ht="44.25" customHeight="1">
      <c r="A566" s="37"/>
      <c r="B566" s="38"/>
      <c r="C566" s="231" t="s">
        <v>1139</v>
      </c>
      <c r="D566" s="231" t="s">
        <v>135</v>
      </c>
      <c r="E566" s="232" t="s">
        <v>1140</v>
      </c>
      <c r="F566" s="233" t="s">
        <v>1141</v>
      </c>
      <c r="G566" s="234" t="s">
        <v>280</v>
      </c>
      <c r="H566" s="235">
        <v>16</v>
      </c>
      <c r="I566" s="236"/>
      <c r="J566" s="237">
        <f>ROUND(I566*H566,2)</f>
        <v>0</v>
      </c>
      <c r="K566" s="233" t="s">
        <v>139</v>
      </c>
      <c r="L566" s="43"/>
      <c r="M566" s="238" t="s">
        <v>1</v>
      </c>
      <c r="N566" s="239" t="s">
        <v>40</v>
      </c>
      <c r="O566" s="91"/>
      <c r="P566" s="240">
        <f>O566*H566</f>
        <v>0</v>
      </c>
      <c r="Q566" s="240">
        <v>0</v>
      </c>
      <c r="R566" s="240">
        <f>Q566*H566</f>
        <v>0</v>
      </c>
      <c r="S566" s="240">
        <v>0.024</v>
      </c>
      <c r="T566" s="241">
        <f>S566*H566</f>
        <v>0.38400000000000001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242" t="s">
        <v>207</v>
      </c>
      <c r="AT566" s="242" t="s">
        <v>135</v>
      </c>
      <c r="AU566" s="242" t="s">
        <v>81</v>
      </c>
      <c r="AY566" s="16" t="s">
        <v>133</v>
      </c>
      <c r="BE566" s="243">
        <f>IF(N566="základní",J566,0)</f>
        <v>0</v>
      </c>
      <c r="BF566" s="243">
        <f>IF(N566="snížená",J566,0)</f>
        <v>0</v>
      </c>
      <c r="BG566" s="243">
        <f>IF(N566="zákl. přenesená",J566,0)</f>
        <v>0</v>
      </c>
      <c r="BH566" s="243">
        <f>IF(N566="sníž. přenesená",J566,0)</f>
        <v>0</v>
      </c>
      <c r="BI566" s="243">
        <f>IF(N566="nulová",J566,0)</f>
        <v>0</v>
      </c>
      <c r="BJ566" s="16" t="s">
        <v>140</v>
      </c>
      <c r="BK566" s="243">
        <f>ROUND(I566*H566,2)</f>
        <v>0</v>
      </c>
      <c r="BL566" s="16" t="s">
        <v>207</v>
      </c>
      <c r="BM566" s="242" t="s">
        <v>1142</v>
      </c>
    </row>
    <row r="567" s="2" customFormat="1" ht="33" customHeight="1">
      <c r="A567" s="37"/>
      <c r="B567" s="38"/>
      <c r="C567" s="231" t="s">
        <v>1143</v>
      </c>
      <c r="D567" s="231" t="s">
        <v>135</v>
      </c>
      <c r="E567" s="232" t="s">
        <v>1144</v>
      </c>
      <c r="F567" s="233" t="s">
        <v>1145</v>
      </c>
      <c r="G567" s="234" t="s">
        <v>280</v>
      </c>
      <c r="H567" s="235">
        <v>6</v>
      </c>
      <c r="I567" s="236"/>
      <c r="J567" s="237">
        <f>ROUND(I567*H567,2)</f>
        <v>0</v>
      </c>
      <c r="K567" s="233" t="s">
        <v>139</v>
      </c>
      <c r="L567" s="43"/>
      <c r="M567" s="238" t="s">
        <v>1</v>
      </c>
      <c r="N567" s="239" t="s">
        <v>40</v>
      </c>
      <c r="O567" s="91"/>
      <c r="P567" s="240">
        <f>O567*H567</f>
        <v>0</v>
      </c>
      <c r="Q567" s="240">
        <v>0</v>
      </c>
      <c r="R567" s="240">
        <f>Q567*H567</f>
        <v>0</v>
      </c>
      <c r="S567" s="240">
        <v>0</v>
      </c>
      <c r="T567" s="241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242" t="s">
        <v>207</v>
      </c>
      <c r="AT567" s="242" t="s">
        <v>135</v>
      </c>
      <c r="AU567" s="242" t="s">
        <v>81</v>
      </c>
      <c r="AY567" s="16" t="s">
        <v>133</v>
      </c>
      <c r="BE567" s="243">
        <f>IF(N567="základní",J567,0)</f>
        <v>0</v>
      </c>
      <c r="BF567" s="243">
        <f>IF(N567="snížená",J567,0)</f>
        <v>0</v>
      </c>
      <c r="BG567" s="243">
        <f>IF(N567="zákl. přenesená",J567,0)</f>
        <v>0</v>
      </c>
      <c r="BH567" s="243">
        <f>IF(N567="sníž. přenesená",J567,0)</f>
        <v>0</v>
      </c>
      <c r="BI567" s="243">
        <f>IF(N567="nulová",J567,0)</f>
        <v>0</v>
      </c>
      <c r="BJ567" s="16" t="s">
        <v>140</v>
      </c>
      <c r="BK567" s="243">
        <f>ROUND(I567*H567,2)</f>
        <v>0</v>
      </c>
      <c r="BL567" s="16" t="s">
        <v>207</v>
      </c>
      <c r="BM567" s="242" t="s">
        <v>1146</v>
      </c>
    </row>
    <row r="568" s="13" customFormat="1">
      <c r="A568" s="13"/>
      <c r="B568" s="244"/>
      <c r="C568" s="245"/>
      <c r="D568" s="246" t="s">
        <v>142</v>
      </c>
      <c r="E568" s="247" t="s">
        <v>1</v>
      </c>
      <c r="F568" s="248" t="s">
        <v>162</v>
      </c>
      <c r="G568" s="245"/>
      <c r="H568" s="249">
        <v>6</v>
      </c>
      <c r="I568" s="250"/>
      <c r="J568" s="245"/>
      <c r="K568" s="245"/>
      <c r="L568" s="251"/>
      <c r="M568" s="252"/>
      <c r="N568" s="253"/>
      <c r="O568" s="253"/>
      <c r="P568" s="253"/>
      <c r="Q568" s="253"/>
      <c r="R568" s="253"/>
      <c r="S568" s="253"/>
      <c r="T568" s="254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5" t="s">
        <v>142</v>
      </c>
      <c r="AU568" s="255" t="s">
        <v>81</v>
      </c>
      <c r="AV568" s="13" t="s">
        <v>81</v>
      </c>
      <c r="AW568" s="13" t="s">
        <v>30</v>
      </c>
      <c r="AX568" s="13" t="s">
        <v>79</v>
      </c>
      <c r="AY568" s="255" t="s">
        <v>133</v>
      </c>
    </row>
    <row r="569" s="2" customFormat="1" ht="33" customHeight="1">
      <c r="A569" s="37"/>
      <c r="B569" s="38"/>
      <c r="C569" s="231" t="s">
        <v>1147</v>
      </c>
      <c r="D569" s="231" t="s">
        <v>135</v>
      </c>
      <c r="E569" s="232" t="s">
        <v>1148</v>
      </c>
      <c r="F569" s="233" t="s">
        <v>1149</v>
      </c>
      <c r="G569" s="234" t="s">
        <v>280</v>
      </c>
      <c r="H569" s="235">
        <v>3</v>
      </c>
      <c r="I569" s="236"/>
      <c r="J569" s="237">
        <f>ROUND(I569*H569,2)</f>
        <v>0</v>
      </c>
      <c r="K569" s="233" t="s">
        <v>139</v>
      </c>
      <c r="L569" s="43"/>
      <c r="M569" s="238" t="s">
        <v>1</v>
      </c>
      <c r="N569" s="239" t="s">
        <v>40</v>
      </c>
      <c r="O569" s="91"/>
      <c r="P569" s="240">
        <f>O569*H569</f>
        <v>0</v>
      </c>
      <c r="Q569" s="240">
        <v>0</v>
      </c>
      <c r="R569" s="240">
        <f>Q569*H569</f>
        <v>0</v>
      </c>
      <c r="S569" s="240">
        <v>0</v>
      </c>
      <c r="T569" s="241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242" t="s">
        <v>207</v>
      </c>
      <c r="AT569" s="242" t="s">
        <v>135</v>
      </c>
      <c r="AU569" s="242" t="s">
        <v>81</v>
      </c>
      <c r="AY569" s="16" t="s">
        <v>133</v>
      </c>
      <c r="BE569" s="243">
        <f>IF(N569="základní",J569,0)</f>
        <v>0</v>
      </c>
      <c r="BF569" s="243">
        <f>IF(N569="snížená",J569,0)</f>
        <v>0</v>
      </c>
      <c r="BG569" s="243">
        <f>IF(N569="zákl. přenesená",J569,0)</f>
        <v>0</v>
      </c>
      <c r="BH569" s="243">
        <f>IF(N569="sníž. přenesená",J569,0)</f>
        <v>0</v>
      </c>
      <c r="BI569" s="243">
        <f>IF(N569="nulová",J569,0)</f>
        <v>0</v>
      </c>
      <c r="BJ569" s="16" t="s">
        <v>140</v>
      </c>
      <c r="BK569" s="243">
        <f>ROUND(I569*H569,2)</f>
        <v>0</v>
      </c>
      <c r="BL569" s="16" t="s">
        <v>207</v>
      </c>
      <c r="BM569" s="242" t="s">
        <v>1150</v>
      </c>
    </row>
    <row r="570" s="13" customFormat="1">
      <c r="A570" s="13"/>
      <c r="B570" s="244"/>
      <c r="C570" s="245"/>
      <c r="D570" s="246" t="s">
        <v>142</v>
      </c>
      <c r="E570" s="247" t="s">
        <v>1</v>
      </c>
      <c r="F570" s="248" t="s">
        <v>149</v>
      </c>
      <c r="G570" s="245"/>
      <c r="H570" s="249">
        <v>3</v>
      </c>
      <c r="I570" s="250"/>
      <c r="J570" s="245"/>
      <c r="K570" s="245"/>
      <c r="L570" s="251"/>
      <c r="M570" s="252"/>
      <c r="N570" s="253"/>
      <c r="O570" s="253"/>
      <c r="P570" s="253"/>
      <c r="Q570" s="253"/>
      <c r="R570" s="253"/>
      <c r="S570" s="253"/>
      <c r="T570" s="254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5" t="s">
        <v>142</v>
      </c>
      <c r="AU570" s="255" t="s">
        <v>81</v>
      </c>
      <c r="AV570" s="13" t="s">
        <v>81</v>
      </c>
      <c r="AW570" s="13" t="s">
        <v>30</v>
      </c>
      <c r="AX570" s="13" t="s">
        <v>79</v>
      </c>
      <c r="AY570" s="255" t="s">
        <v>133</v>
      </c>
    </row>
    <row r="571" s="2" customFormat="1" ht="33" customHeight="1">
      <c r="A571" s="37"/>
      <c r="B571" s="38"/>
      <c r="C571" s="231" t="s">
        <v>1151</v>
      </c>
      <c r="D571" s="231" t="s">
        <v>135</v>
      </c>
      <c r="E571" s="232" t="s">
        <v>1152</v>
      </c>
      <c r="F571" s="233" t="s">
        <v>1153</v>
      </c>
      <c r="G571" s="234" t="s">
        <v>280</v>
      </c>
      <c r="H571" s="235">
        <v>2</v>
      </c>
      <c r="I571" s="236"/>
      <c r="J571" s="237">
        <f>ROUND(I571*H571,2)</f>
        <v>0</v>
      </c>
      <c r="K571" s="233" t="s">
        <v>139</v>
      </c>
      <c r="L571" s="43"/>
      <c r="M571" s="238" t="s">
        <v>1</v>
      </c>
      <c r="N571" s="239" t="s">
        <v>40</v>
      </c>
      <c r="O571" s="91"/>
      <c r="P571" s="240">
        <f>O571*H571</f>
        <v>0</v>
      </c>
      <c r="Q571" s="240">
        <v>0</v>
      </c>
      <c r="R571" s="240">
        <f>Q571*H571</f>
        <v>0</v>
      </c>
      <c r="S571" s="240">
        <v>0</v>
      </c>
      <c r="T571" s="241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242" t="s">
        <v>207</v>
      </c>
      <c r="AT571" s="242" t="s">
        <v>135</v>
      </c>
      <c r="AU571" s="242" t="s">
        <v>81</v>
      </c>
      <c r="AY571" s="16" t="s">
        <v>133</v>
      </c>
      <c r="BE571" s="243">
        <f>IF(N571="základní",J571,0)</f>
        <v>0</v>
      </c>
      <c r="BF571" s="243">
        <f>IF(N571="snížená",J571,0)</f>
        <v>0</v>
      </c>
      <c r="BG571" s="243">
        <f>IF(N571="zákl. přenesená",J571,0)</f>
        <v>0</v>
      </c>
      <c r="BH571" s="243">
        <f>IF(N571="sníž. přenesená",J571,0)</f>
        <v>0</v>
      </c>
      <c r="BI571" s="243">
        <f>IF(N571="nulová",J571,0)</f>
        <v>0</v>
      </c>
      <c r="BJ571" s="16" t="s">
        <v>140</v>
      </c>
      <c r="BK571" s="243">
        <f>ROUND(I571*H571,2)</f>
        <v>0</v>
      </c>
      <c r="BL571" s="16" t="s">
        <v>207</v>
      </c>
      <c r="BM571" s="242" t="s">
        <v>1154</v>
      </c>
    </row>
    <row r="572" s="13" customFormat="1">
      <c r="A572" s="13"/>
      <c r="B572" s="244"/>
      <c r="C572" s="245"/>
      <c r="D572" s="246" t="s">
        <v>142</v>
      </c>
      <c r="E572" s="247" t="s">
        <v>1</v>
      </c>
      <c r="F572" s="248" t="s">
        <v>81</v>
      </c>
      <c r="G572" s="245"/>
      <c r="H572" s="249">
        <v>2</v>
      </c>
      <c r="I572" s="250"/>
      <c r="J572" s="245"/>
      <c r="K572" s="245"/>
      <c r="L572" s="251"/>
      <c r="M572" s="252"/>
      <c r="N572" s="253"/>
      <c r="O572" s="253"/>
      <c r="P572" s="253"/>
      <c r="Q572" s="253"/>
      <c r="R572" s="253"/>
      <c r="S572" s="253"/>
      <c r="T572" s="25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55" t="s">
        <v>142</v>
      </c>
      <c r="AU572" s="255" t="s">
        <v>81</v>
      </c>
      <c r="AV572" s="13" t="s">
        <v>81</v>
      </c>
      <c r="AW572" s="13" t="s">
        <v>30</v>
      </c>
      <c r="AX572" s="13" t="s">
        <v>79</v>
      </c>
      <c r="AY572" s="255" t="s">
        <v>133</v>
      </c>
    </row>
    <row r="573" s="2" customFormat="1" ht="16.5" customHeight="1">
      <c r="A573" s="37"/>
      <c r="B573" s="38"/>
      <c r="C573" s="256" t="s">
        <v>1155</v>
      </c>
      <c r="D573" s="256" t="s">
        <v>243</v>
      </c>
      <c r="E573" s="257" t="s">
        <v>1156</v>
      </c>
      <c r="F573" s="258" t="s">
        <v>1157</v>
      </c>
      <c r="G573" s="259" t="s">
        <v>195</v>
      </c>
      <c r="H573" s="260">
        <v>11.460000000000001</v>
      </c>
      <c r="I573" s="261"/>
      <c r="J573" s="262">
        <f>ROUND(I573*H573,2)</f>
        <v>0</v>
      </c>
      <c r="K573" s="258" t="s">
        <v>139</v>
      </c>
      <c r="L573" s="263"/>
      <c r="M573" s="264" t="s">
        <v>1</v>
      </c>
      <c r="N573" s="265" t="s">
        <v>40</v>
      </c>
      <c r="O573" s="91"/>
      <c r="P573" s="240">
        <f>O573*H573</f>
        <v>0</v>
      </c>
      <c r="Q573" s="240">
        <v>0.0070000000000000001</v>
      </c>
      <c r="R573" s="240">
        <f>Q573*H573</f>
        <v>0.080220000000000014</v>
      </c>
      <c r="S573" s="240">
        <v>0</v>
      </c>
      <c r="T573" s="241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242" t="s">
        <v>288</v>
      </c>
      <c r="AT573" s="242" t="s">
        <v>243</v>
      </c>
      <c r="AU573" s="242" t="s">
        <v>81</v>
      </c>
      <c r="AY573" s="16" t="s">
        <v>133</v>
      </c>
      <c r="BE573" s="243">
        <f>IF(N573="základní",J573,0)</f>
        <v>0</v>
      </c>
      <c r="BF573" s="243">
        <f>IF(N573="snížená",J573,0)</f>
        <v>0</v>
      </c>
      <c r="BG573" s="243">
        <f>IF(N573="zákl. přenesená",J573,0)</f>
        <v>0</v>
      </c>
      <c r="BH573" s="243">
        <f>IF(N573="sníž. přenesená",J573,0)</f>
        <v>0</v>
      </c>
      <c r="BI573" s="243">
        <f>IF(N573="nulová",J573,0)</f>
        <v>0</v>
      </c>
      <c r="BJ573" s="16" t="s">
        <v>140</v>
      </c>
      <c r="BK573" s="243">
        <f>ROUND(I573*H573,2)</f>
        <v>0</v>
      </c>
      <c r="BL573" s="16" t="s">
        <v>207</v>
      </c>
      <c r="BM573" s="242" t="s">
        <v>1158</v>
      </c>
    </row>
    <row r="574" s="13" customFormat="1">
      <c r="A574" s="13"/>
      <c r="B574" s="244"/>
      <c r="C574" s="245"/>
      <c r="D574" s="246" t="s">
        <v>142</v>
      </c>
      <c r="E574" s="247" t="s">
        <v>1</v>
      </c>
      <c r="F574" s="248" t="s">
        <v>1159</v>
      </c>
      <c r="G574" s="245"/>
      <c r="H574" s="249">
        <v>11.460000000000001</v>
      </c>
      <c r="I574" s="250"/>
      <c r="J574" s="245"/>
      <c r="K574" s="245"/>
      <c r="L574" s="251"/>
      <c r="M574" s="252"/>
      <c r="N574" s="253"/>
      <c r="O574" s="253"/>
      <c r="P574" s="253"/>
      <c r="Q574" s="253"/>
      <c r="R574" s="253"/>
      <c r="S574" s="253"/>
      <c r="T574" s="254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55" t="s">
        <v>142</v>
      </c>
      <c r="AU574" s="255" t="s">
        <v>81</v>
      </c>
      <c r="AV574" s="13" t="s">
        <v>81</v>
      </c>
      <c r="AW574" s="13" t="s">
        <v>30</v>
      </c>
      <c r="AX574" s="13" t="s">
        <v>79</v>
      </c>
      <c r="AY574" s="255" t="s">
        <v>133</v>
      </c>
    </row>
    <row r="575" s="2" customFormat="1" ht="21.75" customHeight="1">
      <c r="A575" s="37"/>
      <c r="B575" s="38"/>
      <c r="C575" s="231" t="s">
        <v>1160</v>
      </c>
      <c r="D575" s="231" t="s">
        <v>135</v>
      </c>
      <c r="E575" s="232" t="s">
        <v>1161</v>
      </c>
      <c r="F575" s="233" t="s">
        <v>1162</v>
      </c>
      <c r="G575" s="234" t="s">
        <v>213</v>
      </c>
      <c r="H575" s="235">
        <v>0.91200000000000003</v>
      </c>
      <c r="I575" s="236"/>
      <c r="J575" s="237">
        <f>ROUND(I575*H575,2)</f>
        <v>0</v>
      </c>
      <c r="K575" s="233" t="s">
        <v>139</v>
      </c>
      <c r="L575" s="43"/>
      <c r="M575" s="238" t="s">
        <v>1</v>
      </c>
      <c r="N575" s="239" t="s">
        <v>40</v>
      </c>
      <c r="O575" s="91"/>
      <c r="P575" s="240">
        <f>O575*H575</f>
        <v>0</v>
      </c>
      <c r="Q575" s="240">
        <v>0</v>
      </c>
      <c r="R575" s="240">
        <f>Q575*H575</f>
        <v>0</v>
      </c>
      <c r="S575" s="240">
        <v>0</v>
      </c>
      <c r="T575" s="241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242" t="s">
        <v>207</v>
      </c>
      <c r="AT575" s="242" t="s">
        <v>135</v>
      </c>
      <c r="AU575" s="242" t="s">
        <v>81</v>
      </c>
      <c r="AY575" s="16" t="s">
        <v>133</v>
      </c>
      <c r="BE575" s="243">
        <f>IF(N575="základní",J575,0)</f>
        <v>0</v>
      </c>
      <c r="BF575" s="243">
        <f>IF(N575="snížená",J575,0)</f>
        <v>0</v>
      </c>
      <c r="BG575" s="243">
        <f>IF(N575="zákl. přenesená",J575,0)</f>
        <v>0</v>
      </c>
      <c r="BH575" s="243">
        <f>IF(N575="sníž. přenesená",J575,0)</f>
        <v>0</v>
      </c>
      <c r="BI575" s="243">
        <f>IF(N575="nulová",J575,0)</f>
        <v>0</v>
      </c>
      <c r="BJ575" s="16" t="s">
        <v>140</v>
      </c>
      <c r="BK575" s="243">
        <f>ROUND(I575*H575,2)</f>
        <v>0</v>
      </c>
      <c r="BL575" s="16" t="s">
        <v>207</v>
      </c>
      <c r="BM575" s="242" t="s">
        <v>1163</v>
      </c>
    </row>
    <row r="576" s="12" customFormat="1" ht="22.8" customHeight="1">
      <c r="A576" s="12"/>
      <c r="B576" s="215"/>
      <c r="C576" s="216"/>
      <c r="D576" s="217" t="s">
        <v>72</v>
      </c>
      <c r="E576" s="229" t="s">
        <v>1164</v>
      </c>
      <c r="F576" s="229" t="s">
        <v>1165</v>
      </c>
      <c r="G576" s="216"/>
      <c r="H576" s="216"/>
      <c r="I576" s="219"/>
      <c r="J576" s="230">
        <f>BK576</f>
        <v>0</v>
      </c>
      <c r="K576" s="216"/>
      <c r="L576" s="221"/>
      <c r="M576" s="222"/>
      <c r="N576" s="223"/>
      <c r="O576" s="223"/>
      <c r="P576" s="224">
        <f>SUM(P577:P606)</f>
        <v>0</v>
      </c>
      <c r="Q576" s="223"/>
      <c r="R576" s="224">
        <f>SUM(R577:R606)</f>
        <v>0.13261000000000001</v>
      </c>
      <c r="S576" s="223"/>
      <c r="T576" s="225">
        <f>SUM(T577:T606)</f>
        <v>0.29000000000000004</v>
      </c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R576" s="226" t="s">
        <v>81</v>
      </c>
      <c r="AT576" s="227" t="s">
        <v>72</v>
      </c>
      <c r="AU576" s="227" t="s">
        <v>79</v>
      </c>
      <c r="AY576" s="226" t="s">
        <v>133</v>
      </c>
      <c r="BK576" s="228">
        <f>SUM(BK577:BK606)</f>
        <v>0</v>
      </c>
    </row>
    <row r="577" s="2" customFormat="1" ht="16.5" customHeight="1">
      <c r="A577" s="37"/>
      <c r="B577" s="38"/>
      <c r="C577" s="231" t="s">
        <v>1166</v>
      </c>
      <c r="D577" s="231" t="s">
        <v>135</v>
      </c>
      <c r="E577" s="232" t="s">
        <v>1167</v>
      </c>
      <c r="F577" s="233" t="s">
        <v>1168</v>
      </c>
      <c r="G577" s="234" t="s">
        <v>195</v>
      </c>
      <c r="H577" s="235">
        <v>4</v>
      </c>
      <c r="I577" s="236"/>
      <c r="J577" s="237">
        <f>ROUND(I577*H577,2)</f>
        <v>0</v>
      </c>
      <c r="K577" s="233" t="s">
        <v>139</v>
      </c>
      <c r="L577" s="43"/>
      <c r="M577" s="238" t="s">
        <v>1</v>
      </c>
      <c r="N577" s="239" t="s">
        <v>40</v>
      </c>
      <c r="O577" s="91"/>
      <c r="P577" s="240">
        <f>O577*H577</f>
        <v>0</v>
      </c>
      <c r="Q577" s="240">
        <v>0</v>
      </c>
      <c r="R577" s="240">
        <f>Q577*H577</f>
        <v>0</v>
      </c>
      <c r="S577" s="240">
        <v>0</v>
      </c>
      <c r="T577" s="241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242" t="s">
        <v>207</v>
      </c>
      <c r="AT577" s="242" t="s">
        <v>135</v>
      </c>
      <c r="AU577" s="242" t="s">
        <v>81</v>
      </c>
      <c r="AY577" s="16" t="s">
        <v>133</v>
      </c>
      <c r="BE577" s="243">
        <f>IF(N577="základní",J577,0)</f>
        <v>0</v>
      </c>
      <c r="BF577" s="243">
        <f>IF(N577="snížená",J577,0)</f>
        <v>0</v>
      </c>
      <c r="BG577" s="243">
        <f>IF(N577="zákl. přenesená",J577,0)</f>
        <v>0</v>
      </c>
      <c r="BH577" s="243">
        <f>IF(N577="sníž. přenesená",J577,0)</f>
        <v>0</v>
      </c>
      <c r="BI577" s="243">
        <f>IF(N577="nulová",J577,0)</f>
        <v>0</v>
      </c>
      <c r="BJ577" s="16" t="s">
        <v>140</v>
      </c>
      <c r="BK577" s="243">
        <f>ROUND(I577*H577,2)</f>
        <v>0</v>
      </c>
      <c r="BL577" s="16" t="s">
        <v>207</v>
      </c>
      <c r="BM577" s="242" t="s">
        <v>1169</v>
      </c>
    </row>
    <row r="578" s="2" customFormat="1" ht="16.5" customHeight="1">
      <c r="A578" s="37"/>
      <c r="B578" s="38"/>
      <c r="C578" s="256" t="s">
        <v>1170</v>
      </c>
      <c r="D578" s="256" t="s">
        <v>243</v>
      </c>
      <c r="E578" s="257" t="s">
        <v>1171</v>
      </c>
      <c r="F578" s="258" t="s">
        <v>1172</v>
      </c>
      <c r="G578" s="259" t="s">
        <v>280</v>
      </c>
      <c r="H578" s="260">
        <v>4</v>
      </c>
      <c r="I578" s="261"/>
      <c r="J578" s="262">
        <f>ROUND(I578*H578,2)</f>
        <v>0</v>
      </c>
      <c r="K578" s="258" t="s">
        <v>139</v>
      </c>
      <c r="L578" s="263"/>
      <c r="M578" s="264" t="s">
        <v>1</v>
      </c>
      <c r="N578" s="265" t="s">
        <v>40</v>
      </c>
      <c r="O578" s="91"/>
      <c r="P578" s="240">
        <f>O578*H578</f>
        <v>0</v>
      </c>
      <c r="Q578" s="240">
        <v>0.0058999999999999999</v>
      </c>
      <c r="R578" s="240">
        <f>Q578*H578</f>
        <v>0.023599999999999999</v>
      </c>
      <c r="S578" s="240">
        <v>0</v>
      </c>
      <c r="T578" s="241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242" t="s">
        <v>288</v>
      </c>
      <c r="AT578" s="242" t="s">
        <v>243</v>
      </c>
      <c r="AU578" s="242" t="s">
        <v>81</v>
      </c>
      <c r="AY578" s="16" t="s">
        <v>133</v>
      </c>
      <c r="BE578" s="243">
        <f>IF(N578="základní",J578,0)</f>
        <v>0</v>
      </c>
      <c r="BF578" s="243">
        <f>IF(N578="snížená",J578,0)</f>
        <v>0</v>
      </c>
      <c r="BG578" s="243">
        <f>IF(N578="zákl. přenesená",J578,0)</f>
        <v>0</v>
      </c>
      <c r="BH578" s="243">
        <f>IF(N578="sníž. přenesená",J578,0)</f>
        <v>0</v>
      </c>
      <c r="BI578" s="243">
        <f>IF(N578="nulová",J578,0)</f>
        <v>0</v>
      </c>
      <c r="BJ578" s="16" t="s">
        <v>140</v>
      </c>
      <c r="BK578" s="243">
        <f>ROUND(I578*H578,2)</f>
        <v>0</v>
      </c>
      <c r="BL578" s="16" t="s">
        <v>207</v>
      </c>
      <c r="BM578" s="242" t="s">
        <v>1173</v>
      </c>
    </row>
    <row r="579" s="13" customFormat="1">
      <c r="A579" s="13"/>
      <c r="B579" s="244"/>
      <c r="C579" s="245"/>
      <c r="D579" s="246" t="s">
        <v>142</v>
      </c>
      <c r="E579" s="247" t="s">
        <v>1</v>
      </c>
      <c r="F579" s="248" t="s">
        <v>140</v>
      </c>
      <c r="G579" s="245"/>
      <c r="H579" s="249">
        <v>4</v>
      </c>
      <c r="I579" s="250"/>
      <c r="J579" s="245"/>
      <c r="K579" s="245"/>
      <c r="L579" s="251"/>
      <c r="M579" s="252"/>
      <c r="N579" s="253"/>
      <c r="O579" s="253"/>
      <c r="P579" s="253"/>
      <c r="Q579" s="253"/>
      <c r="R579" s="253"/>
      <c r="S579" s="253"/>
      <c r="T579" s="254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55" t="s">
        <v>142</v>
      </c>
      <c r="AU579" s="255" t="s">
        <v>81</v>
      </c>
      <c r="AV579" s="13" t="s">
        <v>81</v>
      </c>
      <c r="AW579" s="13" t="s">
        <v>30</v>
      </c>
      <c r="AX579" s="13" t="s">
        <v>79</v>
      </c>
      <c r="AY579" s="255" t="s">
        <v>133</v>
      </c>
    </row>
    <row r="580" s="2" customFormat="1" ht="16.5" customHeight="1">
      <c r="A580" s="37"/>
      <c r="B580" s="38"/>
      <c r="C580" s="256" t="s">
        <v>1174</v>
      </c>
      <c r="D580" s="256" t="s">
        <v>243</v>
      </c>
      <c r="E580" s="257" t="s">
        <v>1175</v>
      </c>
      <c r="F580" s="258" t="s">
        <v>1176</v>
      </c>
      <c r="G580" s="259" t="s">
        <v>1177</v>
      </c>
      <c r="H580" s="260">
        <v>4</v>
      </c>
      <c r="I580" s="261"/>
      <c r="J580" s="262">
        <f>ROUND(I580*H580,2)</f>
        <v>0</v>
      </c>
      <c r="K580" s="258" t="s">
        <v>139</v>
      </c>
      <c r="L580" s="263"/>
      <c r="M580" s="264" t="s">
        <v>1</v>
      </c>
      <c r="N580" s="265" t="s">
        <v>40</v>
      </c>
      <c r="O580" s="91"/>
      <c r="P580" s="240">
        <f>O580*H580</f>
        <v>0</v>
      </c>
      <c r="Q580" s="240">
        <v>3.0000000000000001E-05</v>
      </c>
      <c r="R580" s="240">
        <f>Q580*H580</f>
        <v>0.00012</v>
      </c>
      <c r="S580" s="240">
        <v>0</v>
      </c>
      <c r="T580" s="241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242" t="s">
        <v>288</v>
      </c>
      <c r="AT580" s="242" t="s">
        <v>243</v>
      </c>
      <c r="AU580" s="242" t="s">
        <v>81</v>
      </c>
      <c r="AY580" s="16" t="s">
        <v>133</v>
      </c>
      <c r="BE580" s="243">
        <f>IF(N580="základní",J580,0)</f>
        <v>0</v>
      </c>
      <c r="BF580" s="243">
        <f>IF(N580="snížená",J580,0)</f>
        <v>0</v>
      </c>
      <c r="BG580" s="243">
        <f>IF(N580="zákl. přenesená",J580,0)</f>
        <v>0</v>
      </c>
      <c r="BH580" s="243">
        <f>IF(N580="sníž. přenesená",J580,0)</f>
        <v>0</v>
      </c>
      <c r="BI580" s="243">
        <f>IF(N580="nulová",J580,0)</f>
        <v>0</v>
      </c>
      <c r="BJ580" s="16" t="s">
        <v>140</v>
      </c>
      <c r="BK580" s="243">
        <f>ROUND(I580*H580,2)</f>
        <v>0</v>
      </c>
      <c r="BL580" s="16" t="s">
        <v>207</v>
      </c>
      <c r="BM580" s="242" t="s">
        <v>1178</v>
      </c>
    </row>
    <row r="581" s="2" customFormat="1" ht="16.5" customHeight="1">
      <c r="A581" s="37"/>
      <c r="B581" s="38"/>
      <c r="C581" s="256" t="s">
        <v>1179</v>
      </c>
      <c r="D581" s="256" t="s">
        <v>243</v>
      </c>
      <c r="E581" s="257" t="s">
        <v>1180</v>
      </c>
      <c r="F581" s="258" t="s">
        <v>1181</v>
      </c>
      <c r="G581" s="259" t="s">
        <v>1177</v>
      </c>
      <c r="H581" s="260">
        <v>4</v>
      </c>
      <c r="I581" s="261"/>
      <c r="J581" s="262">
        <f>ROUND(I581*H581,2)</f>
        <v>0</v>
      </c>
      <c r="K581" s="258" t="s">
        <v>139</v>
      </c>
      <c r="L581" s="263"/>
      <c r="M581" s="264" t="s">
        <v>1</v>
      </c>
      <c r="N581" s="265" t="s">
        <v>40</v>
      </c>
      <c r="O581" s="91"/>
      <c r="P581" s="240">
        <f>O581*H581</f>
        <v>0</v>
      </c>
      <c r="Q581" s="240">
        <v>4.0000000000000003E-05</v>
      </c>
      <c r="R581" s="240">
        <f>Q581*H581</f>
        <v>0.00016000000000000001</v>
      </c>
      <c r="S581" s="240">
        <v>0</v>
      </c>
      <c r="T581" s="241">
        <f>S581*H581</f>
        <v>0</v>
      </c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R581" s="242" t="s">
        <v>288</v>
      </c>
      <c r="AT581" s="242" t="s">
        <v>243</v>
      </c>
      <c r="AU581" s="242" t="s">
        <v>81</v>
      </c>
      <c r="AY581" s="16" t="s">
        <v>133</v>
      </c>
      <c r="BE581" s="243">
        <f>IF(N581="základní",J581,0)</f>
        <v>0</v>
      </c>
      <c r="BF581" s="243">
        <f>IF(N581="snížená",J581,0)</f>
        <v>0</v>
      </c>
      <c r="BG581" s="243">
        <f>IF(N581="zákl. přenesená",J581,0)</f>
        <v>0</v>
      </c>
      <c r="BH581" s="243">
        <f>IF(N581="sníž. přenesená",J581,0)</f>
        <v>0</v>
      </c>
      <c r="BI581" s="243">
        <f>IF(N581="nulová",J581,0)</f>
        <v>0</v>
      </c>
      <c r="BJ581" s="16" t="s">
        <v>140</v>
      </c>
      <c r="BK581" s="243">
        <f>ROUND(I581*H581,2)</f>
        <v>0</v>
      </c>
      <c r="BL581" s="16" t="s">
        <v>207</v>
      </c>
      <c r="BM581" s="242" t="s">
        <v>1182</v>
      </c>
    </row>
    <row r="582" s="2" customFormat="1" ht="16.5" customHeight="1">
      <c r="A582" s="37"/>
      <c r="B582" s="38"/>
      <c r="C582" s="231" t="s">
        <v>1183</v>
      </c>
      <c r="D582" s="231" t="s">
        <v>135</v>
      </c>
      <c r="E582" s="232" t="s">
        <v>1184</v>
      </c>
      <c r="F582" s="233" t="s">
        <v>1185</v>
      </c>
      <c r="G582" s="234" t="s">
        <v>195</v>
      </c>
      <c r="H582" s="235">
        <v>4</v>
      </c>
      <c r="I582" s="236"/>
      <c r="J582" s="237">
        <f>ROUND(I582*H582,2)</f>
        <v>0</v>
      </c>
      <c r="K582" s="233" t="s">
        <v>139</v>
      </c>
      <c r="L582" s="43"/>
      <c r="M582" s="238" t="s">
        <v>1</v>
      </c>
      <c r="N582" s="239" t="s">
        <v>40</v>
      </c>
      <c r="O582" s="91"/>
      <c r="P582" s="240">
        <f>O582*H582</f>
        <v>0</v>
      </c>
      <c r="Q582" s="240">
        <v>0</v>
      </c>
      <c r="R582" s="240">
        <f>Q582*H582</f>
        <v>0</v>
      </c>
      <c r="S582" s="240">
        <v>0.035000000000000003</v>
      </c>
      <c r="T582" s="241">
        <f>S582*H582</f>
        <v>0.14000000000000001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242" t="s">
        <v>207</v>
      </c>
      <c r="AT582" s="242" t="s">
        <v>135</v>
      </c>
      <c r="AU582" s="242" t="s">
        <v>81</v>
      </c>
      <c r="AY582" s="16" t="s">
        <v>133</v>
      </c>
      <c r="BE582" s="243">
        <f>IF(N582="základní",J582,0)</f>
        <v>0</v>
      </c>
      <c r="BF582" s="243">
        <f>IF(N582="snížená",J582,0)</f>
        <v>0</v>
      </c>
      <c r="BG582" s="243">
        <f>IF(N582="zákl. přenesená",J582,0)</f>
        <v>0</v>
      </c>
      <c r="BH582" s="243">
        <f>IF(N582="sníž. přenesená",J582,0)</f>
        <v>0</v>
      </c>
      <c r="BI582" s="243">
        <f>IF(N582="nulová",J582,0)</f>
        <v>0</v>
      </c>
      <c r="BJ582" s="16" t="s">
        <v>140</v>
      </c>
      <c r="BK582" s="243">
        <f>ROUND(I582*H582,2)</f>
        <v>0</v>
      </c>
      <c r="BL582" s="16" t="s">
        <v>207</v>
      </c>
      <c r="BM582" s="242" t="s">
        <v>1186</v>
      </c>
    </row>
    <row r="583" s="13" customFormat="1">
      <c r="A583" s="13"/>
      <c r="B583" s="244"/>
      <c r="C583" s="245"/>
      <c r="D583" s="246" t="s">
        <v>142</v>
      </c>
      <c r="E583" s="247" t="s">
        <v>1</v>
      </c>
      <c r="F583" s="248" t="s">
        <v>140</v>
      </c>
      <c r="G583" s="245"/>
      <c r="H583" s="249">
        <v>4</v>
      </c>
      <c r="I583" s="250"/>
      <c r="J583" s="245"/>
      <c r="K583" s="245"/>
      <c r="L583" s="251"/>
      <c r="M583" s="252"/>
      <c r="N583" s="253"/>
      <c r="O583" s="253"/>
      <c r="P583" s="253"/>
      <c r="Q583" s="253"/>
      <c r="R583" s="253"/>
      <c r="S583" s="253"/>
      <c r="T583" s="254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55" t="s">
        <v>142</v>
      </c>
      <c r="AU583" s="255" t="s">
        <v>81</v>
      </c>
      <c r="AV583" s="13" t="s">
        <v>81</v>
      </c>
      <c r="AW583" s="13" t="s">
        <v>30</v>
      </c>
      <c r="AX583" s="13" t="s">
        <v>79</v>
      </c>
      <c r="AY583" s="255" t="s">
        <v>133</v>
      </c>
    </row>
    <row r="584" s="2" customFormat="1" ht="21.75" customHeight="1">
      <c r="A584" s="37"/>
      <c r="B584" s="38"/>
      <c r="C584" s="231" t="s">
        <v>1187</v>
      </c>
      <c r="D584" s="231" t="s">
        <v>135</v>
      </c>
      <c r="E584" s="232" t="s">
        <v>1188</v>
      </c>
      <c r="F584" s="233" t="s">
        <v>1189</v>
      </c>
      <c r="G584" s="234" t="s">
        <v>609</v>
      </c>
      <c r="H584" s="235">
        <v>40</v>
      </c>
      <c r="I584" s="236"/>
      <c r="J584" s="237">
        <f>ROUND(I584*H584,2)</f>
        <v>0</v>
      </c>
      <c r="K584" s="233" t="s">
        <v>139</v>
      </c>
      <c r="L584" s="43"/>
      <c r="M584" s="238" t="s">
        <v>1</v>
      </c>
      <c r="N584" s="239" t="s">
        <v>40</v>
      </c>
      <c r="O584" s="91"/>
      <c r="P584" s="240">
        <f>O584*H584</f>
        <v>0</v>
      </c>
      <c r="Q584" s="240">
        <v>6.0000000000000002E-05</v>
      </c>
      <c r="R584" s="240">
        <f>Q584*H584</f>
        <v>0.0024000000000000002</v>
      </c>
      <c r="S584" s="240">
        <v>0</v>
      </c>
      <c r="T584" s="241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242" t="s">
        <v>207</v>
      </c>
      <c r="AT584" s="242" t="s">
        <v>135</v>
      </c>
      <c r="AU584" s="242" t="s">
        <v>81</v>
      </c>
      <c r="AY584" s="16" t="s">
        <v>133</v>
      </c>
      <c r="BE584" s="243">
        <f>IF(N584="základní",J584,0)</f>
        <v>0</v>
      </c>
      <c r="BF584" s="243">
        <f>IF(N584="snížená",J584,0)</f>
        <v>0</v>
      </c>
      <c r="BG584" s="243">
        <f>IF(N584="zákl. přenesená",J584,0)</f>
        <v>0</v>
      </c>
      <c r="BH584" s="243">
        <f>IF(N584="sníž. přenesená",J584,0)</f>
        <v>0</v>
      </c>
      <c r="BI584" s="243">
        <f>IF(N584="nulová",J584,0)</f>
        <v>0</v>
      </c>
      <c r="BJ584" s="16" t="s">
        <v>140</v>
      </c>
      <c r="BK584" s="243">
        <f>ROUND(I584*H584,2)</f>
        <v>0</v>
      </c>
      <c r="BL584" s="16" t="s">
        <v>207</v>
      </c>
      <c r="BM584" s="242" t="s">
        <v>1190</v>
      </c>
    </row>
    <row r="585" s="13" customFormat="1">
      <c r="A585" s="13"/>
      <c r="B585" s="244"/>
      <c r="C585" s="245"/>
      <c r="D585" s="246" t="s">
        <v>142</v>
      </c>
      <c r="E585" s="247" t="s">
        <v>1</v>
      </c>
      <c r="F585" s="248" t="s">
        <v>325</v>
      </c>
      <c r="G585" s="245"/>
      <c r="H585" s="249">
        <v>40</v>
      </c>
      <c r="I585" s="250"/>
      <c r="J585" s="245"/>
      <c r="K585" s="245"/>
      <c r="L585" s="251"/>
      <c r="M585" s="252"/>
      <c r="N585" s="253"/>
      <c r="O585" s="253"/>
      <c r="P585" s="253"/>
      <c r="Q585" s="253"/>
      <c r="R585" s="253"/>
      <c r="S585" s="253"/>
      <c r="T585" s="254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55" t="s">
        <v>142</v>
      </c>
      <c r="AU585" s="255" t="s">
        <v>81</v>
      </c>
      <c r="AV585" s="13" t="s">
        <v>81</v>
      </c>
      <c r="AW585" s="13" t="s">
        <v>30</v>
      </c>
      <c r="AX585" s="13" t="s">
        <v>79</v>
      </c>
      <c r="AY585" s="255" t="s">
        <v>133</v>
      </c>
    </row>
    <row r="586" s="2" customFormat="1" ht="66.75" customHeight="1">
      <c r="A586" s="37"/>
      <c r="B586" s="38"/>
      <c r="C586" s="256" t="s">
        <v>1191</v>
      </c>
      <c r="D586" s="256" t="s">
        <v>243</v>
      </c>
      <c r="E586" s="257" t="s">
        <v>1192</v>
      </c>
      <c r="F586" s="258" t="s">
        <v>1193</v>
      </c>
      <c r="G586" s="259" t="s">
        <v>280</v>
      </c>
      <c r="H586" s="260">
        <v>1</v>
      </c>
      <c r="I586" s="261"/>
      <c r="J586" s="262">
        <f>ROUND(I586*H586,2)</f>
        <v>0</v>
      </c>
      <c r="K586" s="258" t="s">
        <v>1</v>
      </c>
      <c r="L586" s="263"/>
      <c r="M586" s="264" t="s">
        <v>1</v>
      </c>
      <c r="N586" s="265" t="s">
        <v>40</v>
      </c>
      <c r="O586" s="91"/>
      <c r="P586" s="240">
        <f>O586*H586</f>
        <v>0</v>
      </c>
      <c r="Q586" s="240">
        <v>0.0040000000000000001</v>
      </c>
      <c r="R586" s="240">
        <f>Q586*H586</f>
        <v>0.0040000000000000001</v>
      </c>
      <c r="S586" s="240">
        <v>0</v>
      </c>
      <c r="T586" s="241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242" t="s">
        <v>288</v>
      </c>
      <c r="AT586" s="242" t="s">
        <v>243</v>
      </c>
      <c r="AU586" s="242" t="s">
        <v>81</v>
      </c>
      <c r="AY586" s="16" t="s">
        <v>133</v>
      </c>
      <c r="BE586" s="243">
        <f>IF(N586="základní",J586,0)</f>
        <v>0</v>
      </c>
      <c r="BF586" s="243">
        <f>IF(N586="snížená",J586,0)</f>
        <v>0</v>
      </c>
      <c r="BG586" s="243">
        <f>IF(N586="zákl. přenesená",J586,0)</f>
        <v>0</v>
      </c>
      <c r="BH586" s="243">
        <f>IF(N586="sníž. přenesená",J586,0)</f>
        <v>0</v>
      </c>
      <c r="BI586" s="243">
        <f>IF(N586="nulová",J586,0)</f>
        <v>0</v>
      </c>
      <c r="BJ586" s="16" t="s">
        <v>140</v>
      </c>
      <c r="BK586" s="243">
        <f>ROUND(I586*H586,2)</f>
        <v>0</v>
      </c>
      <c r="BL586" s="16" t="s">
        <v>207</v>
      </c>
      <c r="BM586" s="242" t="s">
        <v>1194</v>
      </c>
    </row>
    <row r="587" s="2" customFormat="1">
      <c r="A587" s="37"/>
      <c r="B587" s="38"/>
      <c r="C587" s="39"/>
      <c r="D587" s="246" t="s">
        <v>438</v>
      </c>
      <c r="E587" s="39"/>
      <c r="F587" s="266" t="s">
        <v>1195</v>
      </c>
      <c r="G587" s="39"/>
      <c r="H587" s="39"/>
      <c r="I587" s="140"/>
      <c r="J587" s="39"/>
      <c r="K587" s="39"/>
      <c r="L587" s="43"/>
      <c r="M587" s="267"/>
      <c r="N587" s="268"/>
      <c r="O587" s="91"/>
      <c r="P587" s="91"/>
      <c r="Q587" s="91"/>
      <c r="R587" s="91"/>
      <c r="S587" s="91"/>
      <c r="T587" s="92"/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T587" s="16" t="s">
        <v>438</v>
      </c>
      <c r="AU587" s="16" t="s">
        <v>81</v>
      </c>
    </row>
    <row r="588" s="2" customFormat="1" ht="16.5" customHeight="1">
      <c r="A588" s="37"/>
      <c r="B588" s="38"/>
      <c r="C588" s="256" t="s">
        <v>1196</v>
      </c>
      <c r="D588" s="256" t="s">
        <v>243</v>
      </c>
      <c r="E588" s="257" t="s">
        <v>1197</v>
      </c>
      <c r="F588" s="258" t="s">
        <v>1198</v>
      </c>
      <c r="G588" s="259" t="s">
        <v>280</v>
      </c>
      <c r="H588" s="260">
        <v>1</v>
      </c>
      <c r="I588" s="261"/>
      <c r="J588" s="262">
        <f>ROUND(I588*H588,2)</f>
        <v>0</v>
      </c>
      <c r="K588" s="258" t="s">
        <v>1</v>
      </c>
      <c r="L588" s="263"/>
      <c r="M588" s="264" t="s">
        <v>1</v>
      </c>
      <c r="N588" s="265" t="s">
        <v>40</v>
      </c>
      <c r="O588" s="91"/>
      <c r="P588" s="240">
        <f>O588*H588</f>
        <v>0</v>
      </c>
      <c r="Q588" s="240">
        <v>0.0040000000000000001</v>
      </c>
      <c r="R588" s="240">
        <f>Q588*H588</f>
        <v>0.0040000000000000001</v>
      </c>
      <c r="S588" s="240">
        <v>0</v>
      </c>
      <c r="T588" s="241">
        <f>S588*H588</f>
        <v>0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242" t="s">
        <v>288</v>
      </c>
      <c r="AT588" s="242" t="s">
        <v>243</v>
      </c>
      <c r="AU588" s="242" t="s">
        <v>81</v>
      </c>
      <c r="AY588" s="16" t="s">
        <v>133</v>
      </c>
      <c r="BE588" s="243">
        <f>IF(N588="základní",J588,0)</f>
        <v>0</v>
      </c>
      <c r="BF588" s="243">
        <f>IF(N588="snížená",J588,0)</f>
        <v>0</v>
      </c>
      <c r="BG588" s="243">
        <f>IF(N588="zákl. přenesená",J588,0)</f>
        <v>0</v>
      </c>
      <c r="BH588" s="243">
        <f>IF(N588="sníž. přenesená",J588,0)</f>
        <v>0</v>
      </c>
      <c r="BI588" s="243">
        <f>IF(N588="nulová",J588,0)</f>
        <v>0</v>
      </c>
      <c r="BJ588" s="16" t="s">
        <v>140</v>
      </c>
      <c r="BK588" s="243">
        <f>ROUND(I588*H588,2)</f>
        <v>0</v>
      </c>
      <c r="BL588" s="16" t="s">
        <v>207</v>
      </c>
      <c r="BM588" s="242" t="s">
        <v>1199</v>
      </c>
    </row>
    <row r="589" s="13" customFormat="1">
      <c r="A589" s="13"/>
      <c r="B589" s="244"/>
      <c r="C589" s="245"/>
      <c r="D589" s="246" t="s">
        <v>142</v>
      </c>
      <c r="E589" s="247" t="s">
        <v>1</v>
      </c>
      <c r="F589" s="248" t="s">
        <v>79</v>
      </c>
      <c r="G589" s="245"/>
      <c r="H589" s="249">
        <v>1</v>
      </c>
      <c r="I589" s="250"/>
      <c r="J589" s="245"/>
      <c r="K589" s="245"/>
      <c r="L589" s="251"/>
      <c r="M589" s="252"/>
      <c r="N589" s="253"/>
      <c r="O589" s="253"/>
      <c r="P589" s="253"/>
      <c r="Q589" s="253"/>
      <c r="R589" s="253"/>
      <c r="S589" s="253"/>
      <c r="T589" s="254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55" t="s">
        <v>142</v>
      </c>
      <c r="AU589" s="255" t="s">
        <v>81</v>
      </c>
      <c r="AV589" s="13" t="s">
        <v>81</v>
      </c>
      <c r="AW589" s="13" t="s">
        <v>30</v>
      </c>
      <c r="AX589" s="13" t="s">
        <v>79</v>
      </c>
      <c r="AY589" s="255" t="s">
        <v>133</v>
      </c>
    </row>
    <row r="590" s="2" customFormat="1" ht="21.75" customHeight="1">
      <c r="A590" s="37"/>
      <c r="B590" s="38"/>
      <c r="C590" s="231" t="s">
        <v>1200</v>
      </c>
      <c r="D590" s="231" t="s">
        <v>135</v>
      </c>
      <c r="E590" s="232" t="s">
        <v>1201</v>
      </c>
      <c r="F590" s="233" t="s">
        <v>1202</v>
      </c>
      <c r="G590" s="234" t="s">
        <v>609</v>
      </c>
      <c r="H590" s="235">
        <v>100</v>
      </c>
      <c r="I590" s="236"/>
      <c r="J590" s="237">
        <f>ROUND(I590*H590,2)</f>
        <v>0</v>
      </c>
      <c r="K590" s="233" t="s">
        <v>139</v>
      </c>
      <c r="L590" s="43"/>
      <c r="M590" s="238" t="s">
        <v>1</v>
      </c>
      <c r="N590" s="239" t="s">
        <v>40</v>
      </c>
      <c r="O590" s="91"/>
      <c r="P590" s="240">
        <f>O590*H590</f>
        <v>0</v>
      </c>
      <c r="Q590" s="240">
        <v>5.0000000000000002E-05</v>
      </c>
      <c r="R590" s="240">
        <f>Q590*H590</f>
        <v>0.0050000000000000001</v>
      </c>
      <c r="S590" s="240">
        <v>0</v>
      </c>
      <c r="T590" s="241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242" t="s">
        <v>207</v>
      </c>
      <c r="AT590" s="242" t="s">
        <v>135</v>
      </c>
      <c r="AU590" s="242" t="s">
        <v>81</v>
      </c>
      <c r="AY590" s="16" t="s">
        <v>133</v>
      </c>
      <c r="BE590" s="243">
        <f>IF(N590="základní",J590,0)</f>
        <v>0</v>
      </c>
      <c r="BF590" s="243">
        <f>IF(N590="snížená",J590,0)</f>
        <v>0</v>
      </c>
      <c r="BG590" s="243">
        <f>IF(N590="zákl. přenesená",J590,0)</f>
        <v>0</v>
      </c>
      <c r="BH590" s="243">
        <f>IF(N590="sníž. přenesená",J590,0)</f>
        <v>0</v>
      </c>
      <c r="BI590" s="243">
        <f>IF(N590="nulová",J590,0)</f>
        <v>0</v>
      </c>
      <c r="BJ590" s="16" t="s">
        <v>140</v>
      </c>
      <c r="BK590" s="243">
        <f>ROUND(I590*H590,2)</f>
        <v>0</v>
      </c>
      <c r="BL590" s="16" t="s">
        <v>207</v>
      </c>
      <c r="BM590" s="242" t="s">
        <v>1203</v>
      </c>
    </row>
    <row r="591" s="13" customFormat="1">
      <c r="A591" s="13"/>
      <c r="B591" s="244"/>
      <c r="C591" s="245"/>
      <c r="D591" s="246" t="s">
        <v>142</v>
      </c>
      <c r="E591" s="247" t="s">
        <v>1</v>
      </c>
      <c r="F591" s="248" t="s">
        <v>606</v>
      </c>
      <c r="G591" s="245"/>
      <c r="H591" s="249">
        <v>100</v>
      </c>
      <c r="I591" s="250"/>
      <c r="J591" s="245"/>
      <c r="K591" s="245"/>
      <c r="L591" s="251"/>
      <c r="M591" s="252"/>
      <c r="N591" s="253"/>
      <c r="O591" s="253"/>
      <c r="P591" s="253"/>
      <c r="Q591" s="253"/>
      <c r="R591" s="253"/>
      <c r="S591" s="253"/>
      <c r="T591" s="254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55" t="s">
        <v>142</v>
      </c>
      <c r="AU591" s="255" t="s">
        <v>81</v>
      </c>
      <c r="AV591" s="13" t="s">
        <v>81</v>
      </c>
      <c r="AW591" s="13" t="s">
        <v>30</v>
      </c>
      <c r="AX591" s="13" t="s">
        <v>79</v>
      </c>
      <c r="AY591" s="255" t="s">
        <v>133</v>
      </c>
    </row>
    <row r="592" s="2" customFormat="1" ht="78" customHeight="1">
      <c r="A592" s="37"/>
      <c r="B592" s="38"/>
      <c r="C592" s="256" t="s">
        <v>1204</v>
      </c>
      <c r="D592" s="256" t="s">
        <v>243</v>
      </c>
      <c r="E592" s="257" t="s">
        <v>1205</v>
      </c>
      <c r="F592" s="258" t="s">
        <v>1206</v>
      </c>
      <c r="G592" s="259" t="s">
        <v>280</v>
      </c>
      <c r="H592" s="260">
        <v>1</v>
      </c>
      <c r="I592" s="261"/>
      <c r="J592" s="262">
        <f>ROUND(I592*H592,2)</f>
        <v>0</v>
      </c>
      <c r="K592" s="258" t="s">
        <v>1</v>
      </c>
      <c r="L592" s="263"/>
      <c r="M592" s="264" t="s">
        <v>1</v>
      </c>
      <c r="N592" s="265" t="s">
        <v>40</v>
      </c>
      <c r="O592" s="91"/>
      <c r="P592" s="240">
        <f>O592*H592</f>
        <v>0</v>
      </c>
      <c r="Q592" s="240">
        <v>0.0040000000000000001</v>
      </c>
      <c r="R592" s="240">
        <f>Q592*H592</f>
        <v>0.0040000000000000001</v>
      </c>
      <c r="S592" s="240">
        <v>0</v>
      </c>
      <c r="T592" s="241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242" t="s">
        <v>288</v>
      </c>
      <c r="AT592" s="242" t="s">
        <v>243</v>
      </c>
      <c r="AU592" s="242" t="s">
        <v>81</v>
      </c>
      <c r="AY592" s="16" t="s">
        <v>133</v>
      </c>
      <c r="BE592" s="243">
        <f>IF(N592="základní",J592,0)</f>
        <v>0</v>
      </c>
      <c r="BF592" s="243">
        <f>IF(N592="snížená",J592,0)</f>
        <v>0</v>
      </c>
      <c r="BG592" s="243">
        <f>IF(N592="zákl. přenesená",J592,0)</f>
        <v>0</v>
      </c>
      <c r="BH592" s="243">
        <f>IF(N592="sníž. přenesená",J592,0)</f>
        <v>0</v>
      </c>
      <c r="BI592" s="243">
        <f>IF(N592="nulová",J592,0)</f>
        <v>0</v>
      </c>
      <c r="BJ592" s="16" t="s">
        <v>140</v>
      </c>
      <c r="BK592" s="243">
        <f>ROUND(I592*H592,2)</f>
        <v>0</v>
      </c>
      <c r="BL592" s="16" t="s">
        <v>207</v>
      </c>
      <c r="BM592" s="242" t="s">
        <v>1207</v>
      </c>
    </row>
    <row r="593" s="2" customFormat="1">
      <c r="A593" s="37"/>
      <c r="B593" s="38"/>
      <c r="C593" s="39"/>
      <c r="D593" s="246" t="s">
        <v>438</v>
      </c>
      <c r="E593" s="39"/>
      <c r="F593" s="266" t="s">
        <v>1208</v>
      </c>
      <c r="G593" s="39"/>
      <c r="H593" s="39"/>
      <c r="I593" s="140"/>
      <c r="J593" s="39"/>
      <c r="K593" s="39"/>
      <c r="L593" s="43"/>
      <c r="M593" s="267"/>
      <c r="N593" s="268"/>
      <c r="O593" s="91"/>
      <c r="P593" s="91"/>
      <c r="Q593" s="91"/>
      <c r="R593" s="91"/>
      <c r="S593" s="91"/>
      <c r="T593" s="92"/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T593" s="16" t="s">
        <v>438</v>
      </c>
      <c r="AU593" s="16" t="s">
        <v>81</v>
      </c>
    </row>
    <row r="594" s="2" customFormat="1" ht="16.5" customHeight="1">
      <c r="A594" s="37"/>
      <c r="B594" s="38"/>
      <c r="C594" s="256" t="s">
        <v>1209</v>
      </c>
      <c r="D594" s="256" t="s">
        <v>243</v>
      </c>
      <c r="E594" s="257" t="s">
        <v>1210</v>
      </c>
      <c r="F594" s="258" t="s">
        <v>1211</v>
      </c>
      <c r="G594" s="259" t="s">
        <v>280</v>
      </c>
      <c r="H594" s="260">
        <v>1</v>
      </c>
      <c r="I594" s="261"/>
      <c r="J594" s="262">
        <f>ROUND(I594*H594,2)</f>
        <v>0</v>
      </c>
      <c r="K594" s="258" t="s">
        <v>1</v>
      </c>
      <c r="L594" s="263"/>
      <c r="M594" s="264" t="s">
        <v>1</v>
      </c>
      <c r="N594" s="265" t="s">
        <v>40</v>
      </c>
      <c r="O594" s="91"/>
      <c r="P594" s="240">
        <f>O594*H594</f>
        <v>0</v>
      </c>
      <c r="Q594" s="240">
        <v>0.0040000000000000001</v>
      </c>
      <c r="R594" s="240">
        <f>Q594*H594</f>
        <v>0.0040000000000000001</v>
      </c>
      <c r="S594" s="240">
        <v>0</v>
      </c>
      <c r="T594" s="241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242" t="s">
        <v>288</v>
      </c>
      <c r="AT594" s="242" t="s">
        <v>243</v>
      </c>
      <c r="AU594" s="242" t="s">
        <v>81</v>
      </c>
      <c r="AY594" s="16" t="s">
        <v>133</v>
      </c>
      <c r="BE594" s="243">
        <f>IF(N594="základní",J594,0)</f>
        <v>0</v>
      </c>
      <c r="BF594" s="243">
        <f>IF(N594="snížená",J594,0)</f>
        <v>0</v>
      </c>
      <c r="BG594" s="243">
        <f>IF(N594="zákl. přenesená",J594,0)</f>
        <v>0</v>
      </c>
      <c r="BH594" s="243">
        <f>IF(N594="sníž. přenesená",J594,0)</f>
        <v>0</v>
      </c>
      <c r="BI594" s="243">
        <f>IF(N594="nulová",J594,0)</f>
        <v>0</v>
      </c>
      <c r="BJ594" s="16" t="s">
        <v>140</v>
      </c>
      <c r="BK594" s="243">
        <f>ROUND(I594*H594,2)</f>
        <v>0</v>
      </c>
      <c r="BL594" s="16" t="s">
        <v>207</v>
      </c>
      <c r="BM594" s="242" t="s">
        <v>1212</v>
      </c>
    </row>
    <row r="595" s="13" customFormat="1">
      <c r="A595" s="13"/>
      <c r="B595" s="244"/>
      <c r="C595" s="245"/>
      <c r="D595" s="246" t="s">
        <v>142</v>
      </c>
      <c r="E595" s="247" t="s">
        <v>1</v>
      </c>
      <c r="F595" s="248" t="s">
        <v>79</v>
      </c>
      <c r="G595" s="245"/>
      <c r="H595" s="249">
        <v>1</v>
      </c>
      <c r="I595" s="250"/>
      <c r="J595" s="245"/>
      <c r="K595" s="245"/>
      <c r="L595" s="251"/>
      <c r="M595" s="252"/>
      <c r="N595" s="253"/>
      <c r="O595" s="253"/>
      <c r="P595" s="253"/>
      <c r="Q595" s="253"/>
      <c r="R595" s="253"/>
      <c r="S595" s="253"/>
      <c r="T595" s="25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55" t="s">
        <v>142</v>
      </c>
      <c r="AU595" s="255" t="s">
        <v>81</v>
      </c>
      <c r="AV595" s="13" t="s">
        <v>81</v>
      </c>
      <c r="AW595" s="13" t="s">
        <v>30</v>
      </c>
      <c r="AX595" s="13" t="s">
        <v>79</v>
      </c>
      <c r="AY595" s="255" t="s">
        <v>133</v>
      </c>
    </row>
    <row r="596" s="2" customFormat="1" ht="67.5" customHeight="1">
      <c r="A596" s="37"/>
      <c r="B596" s="38"/>
      <c r="C596" s="256" t="s">
        <v>1213</v>
      </c>
      <c r="D596" s="256" t="s">
        <v>243</v>
      </c>
      <c r="E596" s="257" t="s">
        <v>1214</v>
      </c>
      <c r="F596" s="258" t="s">
        <v>1215</v>
      </c>
      <c r="G596" s="259" t="s">
        <v>1042</v>
      </c>
      <c r="H596" s="260">
        <v>1</v>
      </c>
      <c r="I596" s="261"/>
      <c r="J596" s="262">
        <f>ROUND(I596*H596,2)</f>
        <v>0</v>
      </c>
      <c r="K596" s="258" t="s">
        <v>139</v>
      </c>
      <c r="L596" s="263"/>
      <c r="M596" s="264" t="s">
        <v>1</v>
      </c>
      <c r="N596" s="265" t="s">
        <v>40</v>
      </c>
      <c r="O596" s="91"/>
      <c r="P596" s="240">
        <f>O596*H596</f>
        <v>0</v>
      </c>
      <c r="Q596" s="240">
        <v>0.024029999999999999</v>
      </c>
      <c r="R596" s="240">
        <f>Q596*H596</f>
        <v>0.024029999999999999</v>
      </c>
      <c r="S596" s="240">
        <v>0</v>
      </c>
      <c r="T596" s="241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242" t="s">
        <v>288</v>
      </c>
      <c r="AT596" s="242" t="s">
        <v>243</v>
      </c>
      <c r="AU596" s="242" t="s">
        <v>81</v>
      </c>
      <c r="AY596" s="16" t="s">
        <v>133</v>
      </c>
      <c r="BE596" s="243">
        <f>IF(N596="základní",J596,0)</f>
        <v>0</v>
      </c>
      <c r="BF596" s="243">
        <f>IF(N596="snížená",J596,0)</f>
        <v>0</v>
      </c>
      <c r="BG596" s="243">
        <f>IF(N596="zákl. přenesená",J596,0)</f>
        <v>0</v>
      </c>
      <c r="BH596" s="243">
        <f>IF(N596="sníž. přenesená",J596,0)</f>
        <v>0</v>
      </c>
      <c r="BI596" s="243">
        <f>IF(N596="nulová",J596,0)</f>
        <v>0</v>
      </c>
      <c r="BJ596" s="16" t="s">
        <v>140</v>
      </c>
      <c r="BK596" s="243">
        <f>ROUND(I596*H596,2)</f>
        <v>0</v>
      </c>
      <c r="BL596" s="16" t="s">
        <v>207</v>
      </c>
      <c r="BM596" s="242" t="s">
        <v>1216</v>
      </c>
    </row>
    <row r="597" s="13" customFormat="1">
      <c r="A597" s="13"/>
      <c r="B597" s="244"/>
      <c r="C597" s="245"/>
      <c r="D597" s="246" t="s">
        <v>142</v>
      </c>
      <c r="E597" s="247" t="s">
        <v>1</v>
      </c>
      <c r="F597" s="248" t="s">
        <v>79</v>
      </c>
      <c r="G597" s="245"/>
      <c r="H597" s="249">
        <v>1</v>
      </c>
      <c r="I597" s="250"/>
      <c r="J597" s="245"/>
      <c r="K597" s="245"/>
      <c r="L597" s="251"/>
      <c r="M597" s="252"/>
      <c r="N597" s="253"/>
      <c r="O597" s="253"/>
      <c r="P597" s="253"/>
      <c r="Q597" s="253"/>
      <c r="R597" s="253"/>
      <c r="S597" s="253"/>
      <c r="T597" s="254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5" t="s">
        <v>142</v>
      </c>
      <c r="AU597" s="255" t="s">
        <v>81</v>
      </c>
      <c r="AV597" s="13" t="s">
        <v>81</v>
      </c>
      <c r="AW597" s="13" t="s">
        <v>30</v>
      </c>
      <c r="AX597" s="13" t="s">
        <v>79</v>
      </c>
      <c r="AY597" s="255" t="s">
        <v>133</v>
      </c>
    </row>
    <row r="598" s="2" customFormat="1" ht="56.25" customHeight="1">
      <c r="A598" s="37"/>
      <c r="B598" s="38"/>
      <c r="C598" s="256" t="s">
        <v>1217</v>
      </c>
      <c r="D598" s="256" t="s">
        <v>243</v>
      </c>
      <c r="E598" s="257" t="s">
        <v>1218</v>
      </c>
      <c r="F598" s="258" t="s">
        <v>1219</v>
      </c>
      <c r="G598" s="259" t="s">
        <v>1042</v>
      </c>
      <c r="H598" s="260">
        <v>1</v>
      </c>
      <c r="I598" s="261"/>
      <c r="J598" s="262">
        <f>ROUND(I598*H598,2)</f>
        <v>0</v>
      </c>
      <c r="K598" s="258" t="s">
        <v>139</v>
      </c>
      <c r="L598" s="263"/>
      <c r="M598" s="264" t="s">
        <v>1</v>
      </c>
      <c r="N598" s="265" t="s">
        <v>40</v>
      </c>
      <c r="O598" s="91"/>
      <c r="P598" s="240">
        <f>O598*H598</f>
        <v>0</v>
      </c>
      <c r="Q598" s="240">
        <v>0.017430000000000001</v>
      </c>
      <c r="R598" s="240">
        <f>Q598*H598</f>
        <v>0.017430000000000001</v>
      </c>
      <c r="S598" s="240">
        <v>0</v>
      </c>
      <c r="T598" s="241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242" t="s">
        <v>288</v>
      </c>
      <c r="AT598" s="242" t="s">
        <v>243</v>
      </c>
      <c r="AU598" s="242" t="s">
        <v>81</v>
      </c>
      <c r="AY598" s="16" t="s">
        <v>133</v>
      </c>
      <c r="BE598" s="243">
        <f>IF(N598="základní",J598,0)</f>
        <v>0</v>
      </c>
      <c r="BF598" s="243">
        <f>IF(N598="snížená",J598,0)</f>
        <v>0</v>
      </c>
      <c r="BG598" s="243">
        <f>IF(N598="zákl. přenesená",J598,0)</f>
        <v>0</v>
      </c>
      <c r="BH598" s="243">
        <f>IF(N598="sníž. přenesená",J598,0)</f>
        <v>0</v>
      </c>
      <c r="BI598" s="243">
        <f>IF(N598="nulová",J598,0)</f>
        <v>0</v>
      </c>
      <c r="BJ598" s="16" t="s">
        <v>140</v>
      </c>
      <c r="BK598" s="243">
        <f>ROUND(I598*H598,2)</f>
        <v>0</v>
      </c>
      <c r="BL598" s="16" t="s">
        <v>207</v>
      </c>
      <c r="BM598" s="242" t="s">
        <v>1220</v>
      </c>
    </row>
    <row r="599" s="13" customFormat="1">
      <c r="A599" s="13"/>
      <c r="B599" s="244"/>
      <c r="C599" s="245"/>
      <c r="D599" s="246" t="s">
        <v>142</v>
      </c>
      <c r="E599" s="247" t="s">
        <v>1</v>
      </c>
      <c r="F599" s="248" t="s">
        <v>79</v>
      </c>
      <c r="G599" s="245"/>
      <c r="H599" s="249">
        <v>1</v>
      </c>
      <c r="I599" s="250"/>
      <c r="J599" s="245"/>
      <c r="K599" s="245"/>
      <c r="L599" s="251"/>
      <c r="M599" s="252"/>
      <c r="N599" s="253"/>
      <c r="O599" s="253"/>
      <c r="P599" s="253"/>
      <c r="Q599" s="253"/>
      <c r="R599" s="253"/>
      <c r="S599" s="253"/>
      <c r="T599" s="254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55" t="s">
        <v>142</v>
      </c>
      <c r="AU599" s="255" t="s">
        <v>81</v>
      </c>
      <c r="AV599" s="13" t="s">
        <v>81</v>
      </c>
      <c r="AW599" s="13" t="s">
        <v>30</v>
      </c>
      <c r="AX599" s="13" t="s">
        <v>79</v>
      </c>
      <c r="AY599" s="255" t="s">
        <v>133</v>
      </c>
    </row>
    <row r="600" s="2" customFormat="1" ht="56.25" customHeight="1">
      <c r="A600" s="37"/>
      <c r="B600" s="38"/>
      <c r="C600" s="256" t="s">
        <v>1221</v>
      </c>
      <c r="D600" s="256" t="s">
        <v>243</v>
      </c>
      <c r="E600" s="257" t="s">
        <v>1222</v>
      </c>
      <c r="F600" s="258" t="s">
        <v>1223</v>
      </c>
      <c r="G600" s="259" t="s">
        <v>1042</v>
      </c>
      <c r="H600" s="260">
        <v>1</v>
      </c>
      <c r="I600" s="261"/>
      <c r="J600" s="262">
        <f>ROUND(I600*H600,2)</f>
        <v>0</v>
      </c>
      <c r="K600" s="258" t="s">
        <v>139</v>
      </c>
      <c r="L600" s="263"/>
      <c r="M600" s="264" t="s">
        <v>1</v>
      </c>
      <c r="N600" s="265" t="s">
        <v>40</v>
      </c>
      <c r="O600" s="91"/>
      <c r="P600" s="240">
        <f>O600*H600</f>
        <v>0</v>
      </c>
      <c r="Q600" s="240">
        <v>0.025999999999999999</v>
      </c>
      <c r="R600" s="240">
        <f>Q600*H600</f>
        <v>0.025999999999999999</v>
      </c>
      <c r="S600" s="240">
        <v>0</v>
      </c>
      <c r="T600" s="241">
        <f>S600*H600</f>
        <v>0</v>
      </c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R600" s="242" t="s">
        <v>288</v>
      </c>
      <c r="AT600" s="242" t="s">
        <v>243</v>
      </c>
      <c r="AU600" s="242" t="s">
        <v>81</v>
      </c>
      <c r="AY600" s="16" t="s">
        <v>133</v>
      </c>
      <c r="BE600" s="243">
        <f>IF(N600="základní",J600,0)</f>
        <v>0</v>
      </c>
      <c r="BF600" s="243">
        <f>IF(N600="snížená",J600,0)</f>
        <v>0</v>
      </c>
      <c r="BG600" s="243">
        <f>IF(N600="zákl. přenesená",J600,0)</f>
        <v>0</v>
      </c>
      <c r="BH600" s="243">
        <f>IF(N600="sníž. přenesená",J600,0)</f>
        <v>0</v>
      </c>
      <c r="BI600" s="243">
        <f>IF(N600="nulová",J600,0)</f>
        <v>0</v>
      </c>
      <c r="BJ600" s="16" t="s">
        <v>140</v>
      </c>
      <c r="BK600" s="243">
        <f>ROUND(I600*H600,2)</f>
        <v>0</v>
      </c>
      <c r="BL600" s="16" t="s">
        <v>207</v>
      </c>
      <c r="BM600" s="242" t="s">
        <v>1224</v>
      </c>
    </row>
    <row r="601" s="13" customFormat="1">
      <c r="A601" s="13"/>
      <c r="B601" s="244"/>
      <c r="C601" s="245"/>
      <c r="D601" s="246" t="s">
        <v>142</v>
      </c>
      <c r="E601" s="247" t="s">
        <v>1</v>
      </c>
      <c r="F601" s="248" t="s">
        <v>79</v>
      </c>
      <c r="G601" s="245"/>
      <c r="H601" s="249">
        <v>1</v>
      </c>
      <c r="I601" s="250"/>
      <c r="J601" s="245"/>
      <c r="K601" s="245"/>
      <c r="L601" s="251"/>
      <c r="M601" s="252"/>
      <c r="N601" s="253"/>
      <c r="O601" s="253"/>
      <c r="P601" s="253"/>
      <c r="Q601" s="253"/>
      <c r="R601" s="253"/>
      <c r="S601" s="253"/>
      <c r="T601" s="254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55" t="s">
        <v>142</v>
      </c>
      <c r="AU601" s="255" t="s">
        <v>81</v>
      </c>
      <c r="AV601" s="13" t="s">
        <v>81</v>
      </c>
      <c r="AW601" s="13" t="s">
        <v>30</v>
      </c>
      <c r="AX601" s="13" t="s">
        <v>79</v>
      </c>
      <c r="AY601" s="255" t="s">
        <v>133</v>
      </c>
    </row>
    <row r="602" s="2" customFormat="1" ht="56.25" customHeight="1">
      <c r="A602" s="37"/>
      <c r="B602" s="38"/>
      <c r="C602" s="256" t="s">
        <v>1225</v>
      </c>
      <c r="D602" s="256" t="s">
        <v>243</v>
      </c>
      <c r="E602" s="257" t="s">
        <v>1226</v>
      </c>
      <c r="F602" s="258" t="s">
        <v>1227</v>
      </c>
      <c r="G602" s="259" t="s">
        <v>1042</v>
      </c>
      <c r="H602" s="260">
        <v>1</v>
      </c>
      <c r="I602" s="261"/>
      <c r="J602" s="262">
        <f>ROUND(I602*H602,2)</f>
        <v>0</v>
      </c>
      <c r="K602" s="258" t="s">
        <v>139</v>
      </c>
      <c r="L602" s="263"/>
      <c r="M602" s="264" t="s">
        <v>1</v>
      </c>
      <c r="N602" s="265" t="s">
        <v>40</v>
      </c>
      <c r="O602" s="91"/>
      <c r="P602" s="240">
        <f>O602*H602</f>
        <v>0</v>
      </c>
      <c r="Q602" s="240">
        <v>0.01787</v>
      </c>
      <c r="R602" s="240">
        <f>Q602*H602</f>
        <v>0.01787</v>
      </c>
      <c r="S602" s="240">
        <v>0</v>
      </c>
      <c r="T602" s="241">
        <f>S602*H602</f>
        <v>0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242" t="s">
        <v>288</v>
      </c>
      <c r="AT602" s="242" t="s">
        <v>243</v>
      </c>
      <c r="AU602" s="242" t="s">
        <v>81</v>
      </c>
      <c r="AY602" s="16" t="s">
        <v>133</v>
      </c>
      <c r="BE602" s="243">
        <f>IF(N602="základní",J602,0)</f>
        <v>0</v>
      </c>
      <c r="BF602" s="243">
        <f>IF(N602="snížená",J602,0)</f>
        <v>0</v>
      </c>
      <c r="BG602" s="243">
        <f>IF(N602="zákl. přenesená",J602,0)</f>
        <v>0</v>
      </c>
      <c r="BH602" s="243">
        <f>IF(N602="sníž. přenesená",J602,0)</f>
        <v>0</v>
      </c>
      <c r="BI602" s="243">
        <f>IF(N602="nulová",J602,0)</f>
        <v>0</v>
      </c>
      <c r="BJ602" s="16" t="s">
        <v>140</v>
      </c>
      <c r="BK602" s="243">
        <f>ROUND(I602*H602,2)</f>
        <v>0</v>
      </c>
      <c r="BL602" s="16" t="s">
        <v>207</v>
      </c>
      <c r="BM602" s="242" t="s">
        <v>1228</v>
      </c>
    </row>
    <row r="603" s="13" customFormat="1">
      <c r="A603" s="13"/>
      <c r="B603" s="244"/>
      <c r="C603" s="245"/>
      <c r="D603" s="246" t="s">
        <v>142</v>
      </c>
      <c r="E603" s="247" t="s">
        <v>1</v>
      </c>
      <c r="F603" s="248" t="s">
        <v>79</v>
      </c>
      <c r="G603" s="245"/>
      <c r="H603" s="249">
        <v>1</v>
      </c>
      <c r="I603" s="250"/>
      <c r="J603" s="245"/>
      <c r="K603" s="245"/>
      <c r="L603" s="251"/>
      <c r="M603" s="252"/>
      <c r="N603" s="253"/>
      <c r="O603" s="253"/>
      <c r="P603" s="253"/>
      <c r="Q603" s="253"/>
      <c r="R603" s="253"/>
      <c r="S603" s="253"/>
      <c r="T603" s="254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55" t="s">
        <v>142</v>
      </c>
      <c r="AU603" s="255" t="s">
        <v>81</v>
      </c>
      <c r="AV603" s="13" t="s">
        <v>81</v>
      </c>
      <c r="AW603" s="13" t="s">
        <v>30</v>
      </c>
      <c r="AX603" s="13" t="s">
        <v>79</v>
      </c>
      <c r="AY603" s="255" t="s">
        <v>133</v>
      </c>
    </row>
    <row r="604" s="2" customFormat="1" ht="21.75" customHeight="1">
      <c r="A604" s="37"/>
      <c r="B604" s="38"/>
      <c r="C604" s="231" t="s">
        <v>1229</v>
      </c>
      <c r="D604" s="231" t="s">
        <v>135</v>
      </c>
      <c r="E604" s="232" t="s">
        <v>1230</v>
      </c>
      <c r="F604" s="233" t="s">
        <v>1231</v>
      </c>
      <c r="G604" s="234" t="s">
        <v>609</v>
      </c>
      <c r="H604" s="235">
        <v>150</v>
      </c>
      <c r="I604" s="236"/>
      <c r="J604" s="237">
        <f>ROUND(I604*H604,2)</f>
        <v>0</v>
      </c>
      <c r="K604" s="233" t="s">
        <v>139</v>
      </c>
      <c r="L604" s="43"/>
      <c r="M604" s="238" t="s">
        <v>1</v>
      </c>
      <c r="N604" s="239" t="s">
        <v>40</v>
      </c>
      <c r="O604" s="91"/>
      <c r="P604" s="240">
        <f>O604*H604</f>
        <v>0</v>
      </c>
      <c r="Q604" s="240">
        <v>0</v>
      </c>
      <c r="R604" s="240">
        <f>Q604*H604</f>
        <v>0</v>
      </c>
      <c r="S604" s="240">
        <v>0.001</v>
      </c>
      <c r="T604" s="241">
        <f>S604*H604</f>
        <v>0.14999999999999999</v>
      </c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R604" s="242" t="s">
        <v>207</v>
      </c>
      <c r="AT604" s="242" t="s">
        <v>135</v>
      </c>
      <c r="AU604" s="242" t="s">
        <v>81</v>
      </c>
      <c r="AY604" s="16" t="s">
        <v>133</v>
      </c>
      <c r="BE604" s="243">
        <f>IF(N604="základní",J604,0)</f>
        <v>0</v>
      </c>
      <c r="BF604" s="243">
        <f>IF(N604="snížená",J604,0)</f>
        <v>0</v>
      </c>
      <c r="BG604" s="243">
        <f>IF(N604="zákl. přenesená",J604,0)</f>
        <v>0</v>
      </c>
      <c r="BH604" s="243">
        <f>IF(N604="sníž. přenesená",J604,0)</f>
        <v>0</v>
      </c>
      <c r="BI604" s="243">
        <f>IF(N604="nulová",J604,0)</f>
        <v>0</v>
      </c>
      <c r="BJ604" s="16" t="s">
        <v>140</v>
      </c>
      <c r="BK604" s="243">
        <f>ROUND(I604*H604,2)</f>
        <v>0</v>
      </c>
      <c r="BL604" s="16" t="s">
        <v>207</v>
      </c>
      <c r="BM604" s="242" t="s">
        <v>1232</v>
      </c>
    </row>
    <row r="605" s="13" customFormat="1">
      <c r="A605" s="13"/>
      <c r="B605" s="244"/>
      <c r="C605" s="245"/>
      <c r="D605" s="246" t="s">
        <v>142</v>
      </c>
      <c r="E605" s="247" t="s">
        <v>1</v>
      </c>
      <c r="F605" s="248" t="s">
        <v>1233</v>
      </c>
      <c r="G605" s="245"/>
      <c r="H605" s="249">
        <v>150</v>
      </c>
      <c r="I605" s="250"/>
      <c r="J605" s="245"/>
      <c r="K605" s="245"/>
      <c r="L605" s="251"/>
      <c r="M605" s="252"/>
      <c r="N605" s="253"/>
      <c r="O605" s="253"/>
      <c r="P605" s="253"/>
      <c r="Q605" s="253"/>
      <c r="R605" s="253"/>
      <c r="S605" s="253"/>
      <c r="T605" s="254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5" t="s">
        <v>142</v>
      </c>
      <c r="AU605" s="255" t="s">
        <v>81</v>
      </c>
      <c r="AV605" s="13" t="s">
        <v>81</v>
      </c>
      <c r="AW605" s="13" t="s">
        <v>30</v>
      </c>
      <c r="AX605" s="13" t="s">
        <v>79</v>
      </c>
      <c r="AY605" s="255" t="s">
        <v>133</v>
      </c>
    </row>
    <row r="606" s="2" customFormat="1" ht="21.75" customHeight="1">
      <c r="A606" s="37"/>
      <c r="B606" s="38"/>
      <c r="C606" s="231" t="s">
        <v>1234</v>
      </c>
      <c r="D606" s="231" t="s">
        <v>135</v>
      </c>
      <c r="E606" s="232" t="s">
        <v>1235</v>
      </c>
      <c r="F606" s="233" t="s">
        <v>1236</v>
      </c>
      <c r="G606" s="234" t="s">
        <v>213</v>
      </c>
      <c r="H606" s="235">
        <v>0.13300000000000001</v>
      </c>
      <c r="I606" s="236"/>
      <c r="J606" s="237">
        <f>ROUND(I606*H606,2)</f>
        <v>0</v>
      </c>
      <c r="K606" s="233" t="s">
        <v>139</v>
      </c>
      <c r="L606" s="43"/>
      <c r="M606" s="238" t="s">
        <v>1</v>
      </c>
      <c r="N606" s="239" t="s">
        <v>40</v>
      </c>
      <c r="O606" s="91"/>
      <c r="P606" s="240">
        <f>O606*H606</f>
        <v>0</v>
      </c>
      <c r="Q606" s="240">
        <v>0</v>
      </c>
      <c r="R606" s="240">
        <f>Q606*H606</f>
        <v>0</v>
      </c>
      <c r="S606" s="240">
        <v>0</v>
      </c>
      <c r="T606" s="241">
        <f>S606*H606</f>
        <v>0</v>
      </c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R606" s="242" t="s">
        <v>207</v>
      </c>
      <c r="AT606" s="242" t="s">
        <v>135</v>
      </c>
      <c r="AU606" s="242" t="s">
        <v>81</v>
      </c>
      <c r="AY606" s="16" t="s">
        <v>133</v>
      </c>
      <c r="BE606" s="243">
        <f>IF(N606="základní",J606,0)</f>
        <v>0</v>
      </c>
      <c r="BF606" s="243">
        <f>IF(N606="snížená",J606,0)</f>
        <v>0</v>
      </c>
      <c r="BG606" s="243">
        <f>IF(N606="zákl. přenesená",J606,0)</f>
        <v>0</v>
      </c>
      <c r="BH606" s="243">
        <f>IF(N606="sníž. přenesená",J606,0)</f>
        <v>0</v>
      </c>
      <c r="BI606" s="243">
        <f>IF(N606="nulová",J606,0)</f>
        <v>0</v>
      </c>
      <c r="BJ606" s="16" t="s">
        <v>140</v>
      </c>
      <c r="BK606" s="243">
        <f>ROUND(I606*H606,2)</f>
        <v>0</v>
      </c>
      <c r="BL606" s="16" t="s">
        <v>207</v>
      </c>
      <c r="BM606" s="242" t="s">
        <v>1237</v>
      </c>
    </row>
    <row r="607" s="12" customFormat="1" ht="22.8" customHeight="1">
      <c r="A607" s="12"/>
      <c r="B607" s="215"/>
      <c r="C607" s="216"/>
      <c r="D607" s="217" t="s">
        <v>72</v>
      </c>
      <c r="E607" s="229" t="s">
        <v>1238</v>
      </c>
      <c r="F607" s="229" t="s">
        <v>1239</v>
      </c>
      <c r="G607" s="216"/>
      <c r="H607" s="216"/>
      <c r="I607" s="219"/>
      <c r="J607" s="230">
        <f>BK607</f>
        <v>0</v>
      </c>
      <c r="K607" s="216"/>
      <c r="L607" s="221"/>
      <c r="M607" s="222"/>
      <c r="N607" s="223"/>
      <c r="O607" s="223"/>
      <c r="P607" s="224">
        <f>SUM(P608:P617)</f>
        <v>0</v>
      </c>
      <c r="Q607" s="223"/>
      <c r="R607" s="224">
        <f>SUM(R608:R617)</f>
        <v>1.06456</v>
      </c>
      <c r="S607" s="223"/>
      <c r="T607" s="225">
        <f>SUM(T608:T617)</f>
        <v>0.98839999999999995</v>
      </c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R607" s="226" t="s">
        <v>81</v>
      </c>
      <c r="AT607" s="227" t="s">
        <v>72</v>
      </c>
      <c r="AU607" s="227" t="s">
        <v>79</v>
      </c>
      <c r="AY607" s="226" t="s">
        <v>133</v>
      </c>
      <c r="BK607" s="228">
        <f>SUM(BK608:BK617)</f>
        <v>0</v>
      </c>
    </row>
    <row r="608" s="2" customFormat="1" ht="21.75" customHeight="1">
      <c r="A608" s="37"/>
      <c r="B608" s="38"/>
      <c r="C608" s="231" t="s">
        <v>1240</v>
      </c>
      <c r="D608" s="231" t="s">
        <v>135</v>
      </c>
      <c r="E608" s="232" t="s">
        <v>1241</v>
      </c>
      <c r="F608" s="233" t="s">
        <v>1242</v>
      </c>
      <c r="G608" s="234" t="s">
        <v>138</v>
      </c>
      <c r="H608" s="235">
        <v>28</v>
      </c>
      <c r="I608" s="236"/>
      <c r="J608" s="237">
        <f>ROUND(I608*H608,2)</f>
        <v>0</v>
      </c>
      <c r="K608" s="233" t="s">
        <v>139</v>
      </c>
      <c r="L608" s="43"/>
      <c r="M608" s="238" t="s">
        <v>1</v>
      </c>
      <c r="N608" s="239" t="s">
        <v>40</v>
      </c>
      <c r="O608" s="91"/>
      <c r="P608" s="240">
        <f>O608*H608</f>
        <v>0</v>
      </c>
      <c r="Q608" s="240">
        <v>0.00029999999999999997</v>
      </c>
      <c r="R608" s="240">
        <f>Q608*H608</f>
        <v>0.0083999999999999995</v>
      </c>
      <c r="S608" s="240">
        <v>0</v>
      </c>
      <c r="T608" s="241">
        <f>S608*H608</f>
        <v>0</v>
      </c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R608" s="242" t="s">
        <v>207</v>
      </c>
      <c r="AT608" s="242" t="s">
        <v>135</v>
      </c>
      <c r="AU608" s="242" t="s">
        <v>81</v>
      </c>
      <c r="AY608" s="16" t="s">
        <v>133</v>
      </c>
      <c r="BE608" s="243">
        <f>IF(N608="základní",J608,0)</f>
        <v>0</v>
      </c>
      <c r="BF608" s="243">
        <f>IF(N608="snížená",J608,0)</f>
        <v>0</v>
      </c>
      <c r="BG608" s="243">
        <f>IF(N608="zákl. přenesená",J608,0)</f>
        <v>0</v>
      </c>
      <c r="BH608" s="243">
        <f>IF(N608="sníž. přenesená",J608,0)</f>
        <v>0</v>
      </c>
      <c r="BI608" s="243">
        <f>IF(N608="nulová",J608,0)</f>
        <v>0</v>
      </c>
      <c r="BJ608" s="16" t="s">
        <v>140</v>
      </c>
      <c r="BK608" s="243">
        <f>ROUND(I608*H608,2)</f>
        <v>0</v>
      </c>
      <c r="BL608" s="16" t="s">
        <v>207</v>
      </c>
      <c r="BM608" s="242" t="s">
        <v>1243</v>
      </c>
    </row>
    <row r="609" s="13" customFormat="1">
      <c r="A609" s="13"/>
      <c r="B609" s="244"/>
      <c r="C609" s="245"/>
      <c r="D609" s="246" t="s">
        <v>142</v>
      </c>
      <c r="E609" s="247" t="s">
        <v>1</v>
      </c>
      <c r="F609" s="248" t="s">
        <v>268</v>
      </c>
      <c r="G609" s="245"/>
      <c r="H609" s="249">
        <v>28</v>
      </c>
      <c r="I609" s="250"/>
      <c r="J609" s="245"/>
      <c r="K609" s="245"/>
      <c r="L609" s="251"/>
      <c r="M609" s="252"/>
      <c r="N609" s="253"/>
      <c r="O609" s="253"/>
      <c r="P609" s="253"/>
      <c r="Q609" s="253"/>
      <c r="R609" s="253"/>
      <c r="S609" s="253"/>
      <c r="T609" s="254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5" t="s">
        <v>142</v>
      </c>
      <c r="AU609" s="255" t="s">
        <v>81</v>
      </c>
      <c r="AV609" s="13" t="s">
        <v>81</v>
      </c>
      <c r="AW609" s="13" t="s">
        <v>30</v>
      </c>
      <c r="AX609" s="13" t="s">
        <v>79</v>
      </c>
      <c r="AY609" s="255" t="s">
        <v>133</v>
      </c>
    </row>
    <row r="610" s="2" customFormat="1" ht="33" customHeight="1">
      <c r="A610" s="37"/>
      <c r="B610" s="38"/>
      <c r="C610" s="231" t="s">
        <v>939</v>
      </c>
      <c r="D610" s="231" t="s">
        <v>135</v>
      </c>
      <c r="E610" s="232" t="s">
        <v>1244</v>
      </c>
      <c r="F610" s="233" t="s">
        <v>1245</v>
      </c>
      <c r="G610" s="234" t="s">
        <v>138</v>
      </c>
      <c r="H610" s="235">
        <v>28</v>
      </c>
      <c r="I610" s="236"/>
      <c r="J610" s="237">
        <f>ROUND(I610*H610,2)</f>
        <v>0</v>
      </c>
      <c r="K610" s="233" t="s">
        <v>139</v>
      </c>
      <c r="L610" s="43"/>
      <c r="M610" s="238" t="s">
        <v>1</v>
      </c>
      <c r="N610" s="239" t="s">
        <v>40</v>
      </c>
      <c r="O610" s="91"/>
      <c r="P610" s="240">
        <f>O610*H610</f>
        <v>0</v>
      </c>
      <c r="Q610" s="240">
        <v>0.0074999999999999997</v>
      </c>
      <c r="R610" s="240">
        <f>Q610*H610</f>
        <v>0.20999999999999999</v>
      </c>
      <c r="S610" s="240">
        <v>0</v>
      </c>
      <c r="T610" s="241">
        <f>S610*H610</f>
        <v>0</v>
      </c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R610" s="242" t="s">
        <v>207</v>
      </c>
      <c r="AT610" s="242" t="s">
        <v>135</v>
      </c>
      <c r="AU610" s="242" t="s">
        <v>81</v>
      </c>
      <c r="AY610" s="16" t="s">
        <v>133</v>
      </c>
      <c r="BE610" s="243">
        <f>IF(N610="základní",J610,0)</f>
        <v>0</v>
      </c>
      <c r="BF610" s="243">
        <f>IF(N610="snížená",J610,0)</f>
        <v>0</v>
      </c>
      <c r="BG610" s="243">
        <f>IF(N610="zákl. přenesená",J610,0)</f>
        <v>0</v>
      </c>
      <c r="BH610" s="243">
        <f>IF(N610="sníž. přenesená",J610,0)</f>
        <v>0</v>
      </c>
      <c r="BI610" s="243">
        <f>IF(N610="nulová",J610,0)</f>
        <v>0</v>
      </c>
      <c r="BJ610" s="16" t="s">
        <v>140</v>
      </c>
      <c r="BK610" s="243">
        <f>ROUND(I610*H610,2)</f>
        <v>0</v>
      </c>
      <c r="BL610" s="16" t="s">
        <v>207</v>
      </c>
      <c r="BM610" s="242" t="s">
        <v>1246</v>
      </c>
    </row>
    <row r="611" s="2" customFormat="1" ht="16.5" customHeight="1">
      <c r="A611" s="37"/>
      <c r="B611" s="38"/>
      <c r="C611" s="256" t="s">
        <v>1247</v>
      </c>
      <c r="D611" s="256" t="s">
        <v>243</v>
      </c>
      <c r="E611" s="257" t="s">
        <v>1248</v>
      </c>
      <c r="F611" s="258" t="s">
        <v>1249</v>
      </c>
      <c r="G611" s="259" t="s">
        <v>138</v>
      </c>
      <c r="H611" s="260">
        <v>30.800000000000001</v>
      </c>
      <c r="I611" s="261"/>
      <c r="J611" s="262">
        <f>ROUND(I611*H611,2)</f>
        <v>0</v>
      </c>
      <c r="K611" s="258" t="s">
        <v>1</v>
      </c>
      <c r="L611" s="263"/>
      <c r="M611" s="264" t="s">
        <v>1</v>
      </c>
      <c r="N611" s="265" t="s">
        <v>40</v>
      </c>
      <c r="O611" s="91"/>
      <c r="P611" s="240">
        <f>O611*H611</f>
        <v>0</v>
      </c>
      <c r="Q611" s="240">
        <v>0.019199999999999998</v>
      </c>
      <c r="R611" s="240">
        <f>Q611*H611</f>
        <v>0.59136</v>
      </c>
      <c r="S611" s="240">
        <v>0</v>
      </c>
      <c r="T611" s="241">
        <f>S611*H611</f>
        <v>0</v>
      </c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R611" s="242" t="s">
        <v>288</v>
      </c>
      <c r="AT611" s="242" t="s">
        <v>243</v>
      </c>
      <c r="AU611" s="242" t="s">
        <v>81</v>
      </c>
      <c r="AY611" s="16" t="s">
        <v>133</v>
      </c>
      <c r="BE611" s="243">
        <f>IF(N611="základní",J611,0)</f>
        <v>0</v>
      </c>
      <c r="BF611" s="243">
        <f>IF(N611="snížená",J611,0)</f>
        <v>0</v>
      </c>
      <c r="BG611" s="243">
        <f>IF(N611="zákl. přenesená",J611,0)</f>
        <v>0</v>
      </c>
      <c r="BH611" s="243">
        <f>IF(N611="sníž. přenesená",J611,0)</f>
        <v>0</v>
      </c>
      <c r="BI611" s="243">
        <f>IF(N611="nulová",J611,0)</f>
        <v>0</v>
      </c>
      <c r="BJ611" s="16" t="s">
        <v>140</v>
      </c>
      <c r="BK611" s="243">
        <f>ROUND(I611*H611,2)</f>
        <v>0</v>
      </c>
      <c r="BL611" s="16" t="s">
        <v>207</v>
      </c>
      <c r="BM611" s="242" t="s">
        <v>1250</v>
      </c>
    </row>
    <row r="612" s="13" customFormat="1">
      <c r="A612" s="13"/>
      <c r="B612" s="244"/>
      <c r="C612" s="245"/>
      <c r="D612" s="246" t="s">
        <v>142</v>
      </c>
      <c r="E612" s="247" t="s">
        <v>1</v>
      </c>
      <c r="F612" s="248" t="s">
        <v>1251</v>
      </c>
      <c r="G612" s="245"/>
      <c r="H612" s="249">
        <v>30.800000000000001</v>
      </c>
      <c r="I612" s="250"/>
      <c r="J612" s="245"/>
      <c r="K612" s="245"/>
      <c r="L612" s="251"/>
      <c r="M612" s="252"/>
      <c r="N612" s="253"/>
      <c r="O612" s="253"/>
      <c r="P612" s="253"/>
      <c r="Q612" s="253"/>
      <c r="R612" s="253"/>
      <c r="S612" s="253"/>
      <c r="T612" s="254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55" t="s">
        <v>142</v>
      </c>
      <c r="AU612" s="255" t="s">
        <v>81</v>
      </c>
      <c r="AV612" s="13" t="s">
        <v>81</v>
      </c>
      <c r="AW612" s="13" t="s">
        <v>30</v>
      </c>
      <c r="AX612" s="13" t="s">
        <v>79</v>
      </c>
      <c r="AY612" s="255" t="s">
        <v>133</v>
      </c>
    </row>
    <row r="613" s="2" customFormat="1" ht="16.5" customHeight="1">
      <c r="A613" s="37"/>
      <c r="B613" s="38"/>
      <c r="C613" s="231" t="s">
        <v>1252</v>
      </c>
      <c r="D613" s="231" t="s">
        <v>135</v>
      </c>
      <c r="E613" s="232" t="s">
        <v>1253</v>
      </c>
      <c r="F613" s="233" t="s">
        <v>1254</v>
      </c>
      <c r="G613" s="234" t="s">
        <v>138</v>
      </c>
      <c r="H613" s="235">
        <v>28</v>
      </c>
      <c r="I613" s="236"/>
      <c r="J613" s="237">
        <f>ROUND(I613*H613,2)</f>
        <v>0</v>
      </c>
      <c r="K613" s="233" t="s">
        <v>139</v>
      </c>
      <c r="L613" s="43"/>
      <c r="M613" s="238" t="s">
        <v>1</v>
      </c>
      <c r="N613" s="239" t="s">
        <v>40</v>
      </c>
      <c r="O613" s="91"/>
      <c r="P613" s="240">
        <f>O613*H613</f>
        <v>0</v>
      </c>
      <c r="Q613" s="240">
        <v>0</v>
      </c>
      <c r="R613" s="240">
        <f>Q613*H613</f>
        <v>0</v>
      </c>
      <c r="S613" s="240">
        <v>0.035299999999999998</v>
      </c>
      <c r="T613" s="241">
        <f>S613*H613</f>
        <v>0.98839999999999995</v>
      </c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R613" s="242" t="s">
        <v>207</v>
      </c>
      <c r="AT613" s="242" t="s">
        <v>135</v>
      </c>
      <c r="AU613" s="242" t="s">
        <v>81</v>
      </c>
      <c r="AY613" s="16" t="s">
        <v>133</v>
      </c>
      <c r="BE613" s="243">
        <f>IF(N613="základní",J613,0)</f>
        <v>0</v>
      </c>
      <c r="BF613" s="243">
        <f>IF(N613="snížená",J613,0)</f>
        <v>0</v>
      </c>
      <c r="BG613" s="243">
        <f>IF(N613="zákl. přenesená",J613,0)</f>
        <v>0</v>
      </c>
      <c r="BH613" s="243">
        <f>IF(N613="sníž. přenesená",J613,0)</f>
        <v>0</v>
      </c>
      <c r="BI613" s="243">
        <f>IF(N613="nulová",J613,0)</f>
        <v>0</v>
      </c>
      <c r="BJ613" s="16" t="s">
        <v>140</v>
      </c>
      <c r="BK613" s="243">
        <f>ROUND(I613*H613,2)</f>
        <v>0</v>
      </c>
      <c r="BL613" s="16" t="s">
        <v>207</v>
      </c>
      <c r="BM613" s="242" t="s">
        <v>1255</v>
      </c>
    </row>
    <row r="614" s="13" customFormat="1">
      <c r="A614" s="13"/>
      <c r="B614" s="244"/>
      <c r="C614" s="245"/>
      <c r="D614" s="246" t="s">
        <v>142</v>
      </c>
      <c r="E614" s="247" t="s">
        <v>1</v>
      </c>
      <c r="F614" s="248" t="s">
        <v>1256</v>
      </c>
      <c r="G614" s="245"/>
      <c r="H614" s="249">
        <v>28</v>
      </c>
      <c r="I614" s="250"/>
      <c r="J614" s="245"/>
      <c r="K614" s="245"/>
      <c r="L614" s="251"/>
      <c r="M614" s="252"/>
      <c r="N614" s="253"/>
      <c r="O614" s="253"/>
      <c r="P614" s="253"/>
      <c r="Q614" s="253"/>
      <c r="R614" s="253"/>
      <c r="S614" s="253"/>
      <c r="T614" s="254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55" t="s">
        <v>142</v>
      </c>
      <c r="AU614" s="255" t="s">
        <v>81</v>
      </c>
      <c r="AV614" s="13" t="s">
        <v>81</v>
      </c>
      <c r="AW614" s="13" t="s">
        <v>30</v>
      </c>
      <c r="AX614" s="13" t="s">
        <v>79</v>
      </c>
      <c r="AY614" s="255" t="s">
        <v>133</v>
      </c>
    </row>
    <row r="615" s="2" customFormat="1" ht="44.25" customHeight="1">
      <c r="A615" s="37"/>
      <c r="B615" s="38"/>
      <c r="C615" s="231" t="s">
        <v>1257</v>
      </c>
      <c r="D615" s="231" t="s">
        <v>135</v>
      </c>
      <c r="E615" s="232" t="s">
        <v>1258</v>
      </c>
      <c r="F615" s="233" t="s">
        <v>1259</v>
      </c>
      <c r="G615" s="234" t="s">
        <v>138</v>
      </c>
      <c r="H615" s="235">
        <v>28</v>
      </c>
      <c r="I615" s="236"/>
      <c r="J615" s="237">
        <f>ROUND(I615*H615,2)</f>
        <v>0</v>
      </c>
      <c r="K615" s="233" t="s">
        <v>139</v>
      </c>
      <c r="L615" s="43"/>
      <c r="M615" s="238" t="s">
        <v>1</v>
      </c>
      <c r="N615" s="239" t="s">
        <v>40</v>
      </c>
      <c r="O615" s="91"/>
      <c r="P615" s="240">
        <f>O615*H615</f>
        <v>0</v>
      </c>
      <c r="Q615" s="240">
        <v>0.0091000000000000004</v>
      </c>
      <c r="R615" s="240">
        <f>Q615*H615</f>
        <v>0.25480000000000003</v>
      </c>
      <c r="S615" s="240">
        <v>0</v>
      </c>
      <c r="T615" s="241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242" t="s">
        <v>207</v>
      </c>
      <c r="AT615" s="242" t="s">
        <v>135</v>
      </c>
      <c r="AU615" s="242" t="s">
        <v>81</v>
      </c>
      <c r="AY615" s="16" t="s">
        <v>133</v>
      </c>
      <c r="BE615" s="243">
        <f>IF(N615="základní",J615,0)</f>
        <v>0</v>
      </c>
      <c r="BF615" s="243">
        <f>IF(N615="snížená",J615,0)</f>
        <v>0</v>
      </c>
      <c r="BG615" s="243">
        <f>IF(N615="zákl. přenesená",J615,0)</f>
        <v>0</v>
      </c>
      <c r="BH615" s="243">
        <f>IF(N615="sníž. přenesená",J615,0)</f>
        <v>0</v>
      </c>
      <c r="BI615" s="243">
        <f>IF(N615="nulová",J615,0)</f>
        <v>0</v>
      </c>
      <c r="BJ615" s="16" t="s">
        <v>140</v>
      </c>
      <c r="BK615" s="243">
        <f>ROUND(I615*H615,2)</f>
        <v>0</v>
      </c>
      <c r="BL615" s="16" t="s">
        <v>207</v>
      </c>
      <c r="BM615" s="242" t="s">
        <v>1260</v>
      </c>
    </row>
    <row r="616" s="13" customFormat="1">
      <c r="A616" s="13"/>
      <c r="B616" s="244"/>
      <c r="C616" s="245"/>
      <c r="D616" s="246" t="s">
        <v>142</v>
      </c>
      <c r="E616" s="247" t="s">
        <v>1</v>
      </c>
      <c r="F616" s="248" t="s">
        <v>1256</v>
      </c>
      <c r="G616" s="245"/>
      <c r="H616" s="249">
        <v>28</v>
      </c>
      <c r="I616" s="250"/>
      <c r="J616" s="245"/>
      <c r="K616" s="245"/>
      <c r="L616" s="251"/>
      <c r="M616" s="252"/>
      <c r="N616" s="253"/>
      <c r="O616" s="253"/>
      <c r="P616" s="253"/>
      <c r="Q616" s="253"/>
      <c r="R616" s="253"/>
      <c r="S616" s="253"/>
      <c r="T616" s="254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5" t="s">
        <v>142</v>
      </c>
      <c r="AU616" s="255" t="s">
        <v>81</v>
      </c>
      <c r="AV616" s="13" t="s">
        <v>81</v>
      </c>
      <c r="AW616" s="13" t="s">
        <v>30</v>
      </c>
      <c r="AX616" s="13" t="s">
        <v>79</v>
      </c>
      <c r="AY616" s="255" t="s">
        <v>133</v>
      </c>
    </row>
    <row r="617" s="2" customFormat="1" ht="21.75" customHeight="1">
      <c r="A617" s="37"/>
      <c r="B617" s="38"/>
      <c r="C617" s="231" t="s">
        <v>1261</v>
      </c>
      <c r="D617" s="231" t="s">
        <v>135</v>
      </c>
      <c r="E617" s="232" t="s">
        <v>1262</v>
      </c>
      <c r="F617" s="233" t="s">
        <v>1263</v>
      </c>
      <c r="G617" s="234" t="s">
        <v>213</v>
      </c>
      <c r="H617" s="235">
        <v>1.065</v>
      </c>
      <c r="I617" s="236"/>
      <c r="J617" s="237">
        <f>ROUND(I617*H617,2)</f>
        <v>0</v>
      </c>
      <c r="K617" s="233" t="s">
        <v>139</v>
      </c>
      <c r="L617" s="43"/>
      <c r="M617" s="238" t="s">
        <v>1</v>
      </c>
      <c r="N617" s="239" t="s">
        <v>40</v>
      </c>
      <c r="O617" s="91"/>
      <c r="P617" s="240">
        <f>O617*H617</f>
        <v>0</v>
      </c>
      <c r="Q617" s="240">
        <v>0</v>
      </c>
      <c r="R617" s="240">
        <f>Q617*H617</f>
        <v>0</v>
      </c>
      <c r="S617" s="240">
        <v>0</v>
      </c>
      <c r="T617" s="241">
        <f>S617*H617</f>
        <v>0</v>
      </c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R617" s="242" t="s">
        <v>207</v>
      </c>
      <c r="AT617" s="242" t="s">
        <v>135</v>
      </c>
      <c r="AU617" s="242" t="s">
        <v>81</v>
      </c>
      <c r="AY617" s="16" t="s">
        <v>133</v>
      </c>
      <c r="BE617" s="243">
        <f>IF(N617="základní",J617,0)</f>
        <v>0</v>
      </c>
      <c r="BF617" s="243">
        <f>IF(N617="snížená",J617,0)</f>
        <v>0</v>
      </c>
      <c r="BG617" s="243">
        <f>IF(N617="zákl. přenesená",J617,0)</f>
        <v>0</v>
      </c>
      <c r="BH617" s="243">
        <f>IF(N617="sníž. přenesená",J617,0)</f>
        <v>0</v>
      </c>
      <c r="BI617" s="243">
        <f>IF(N617="nulová",J617,0)</f>
        <v>0</v>
      </c>
      <c r="BJ617" s="16" t="s">
        <v>140</v>
      </c>
      <c r="BK617" s="243">
        <f>ROUND(I617*H617,2)</f>
        <v>0</v>
      </c>
      <c r="BL617" s="16" t="s">
        <v>207</v>
      </c>
      <c r="BM617" s="242" t="s">
        <v>1264</v>
      </c>
    </row>
    <row r="618" s="12" customFormat="1" ht="22.8" customHeight="1">
      <c r="A618" s="12"/>
      <c r="B618" s="215"/>
      <c r="C618" s="216"/>
      <c r="D618" s="217" t="s">
        <v>72</v>
      </c>
      <c r="E618" s="229" t="s">
        <v>1265</v>
      </c>
      <c r="F618" s="229" t="s">
        <v>1266</v>
      </c>
      <c r="G618" s="216"/>
      <c r="H618" s="216"/>
      <c r="I618" s="219"/>
      <c r="J618" s="230">
        <f>BK618</f>
        <v>0</v>
      </c>
      <c r="K618" s="216"/>
      <c r="L618" s="221"/>
      <c r="M618" s="222"/>
      <c r="N618" s="223"/>
      <c r="O618" s="223"/>
      <c r="P618" s="224">
        <f>SUM(P619:P635)</f>
        <v>0</v>
      </c>
      <c r="Q618" s="223"/>
      <c r="R618" s="224">
        <f>SUM(R619:R635)</f>
        <v>0.52034566000000004</v>
      </c>
      <c r="S618" s="223"/>
      <c r="T618" s="225">
        <f>SUM(T619:T635)</f>
        <v>0</v>
      </c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R618" s="226" t="s">
        <v>81</v>
      </c>
      <c r="AT618" s="227" t="s">
        <v>72</v>
      </c>
      <c r="AU618" s="227" t="s">
        <v>79</v>
      </c>
      <c r="AY618" s="226" t="s">
        <v>133</v>
      </c>
      <c r="BK618" s="228">
        <f>SUM(BK619:BK635)</f>
        <v>0</v>
      </c>
    </row>
    <row r="619" s="2" customFormat="1" ht="16.5" customHeight="1">
      <c r="A619" s="37"/>
      <c r="B619" s="38"/>
      <c r="C619" s="231" t="s">
        <v>1267</v>
      </c>
      <c r="D619" s="231" t="s">
        <v>135</v>
      </c>
      <c r="E619" s="232" t="s">
        <v>1268</v>
      </c>
      <c r="F619" s="233" t="s">
        <v>1269</v>
      </c>
      <c r="G619" s="234" t="s">
        <v>138</v>
      </c>
      <c r="H619" s="235">
        <v>82.281999999999996</v>
      </c>
      <c r="I619" s="236"/>
      <c r="J619" s="237">
        <f>ROUND(I619*H619,2)</f>
        <v>0</v>
      </c>
      <c r="K619" s="233" t="s">
        <v>139</v>
      </c>
      <c r="L619" s="43"/>
      <c r="M619" s="238" t="s">
        <v>1</v>
      </c>
      <c r="N619" s="239" t="s">
        <v>40</v>
      </c>
      <c r="O619" s="91"/>
      <c r="P619" s="240">
        <f>O619*H619</f>
        <v>0</v>
      </c>
      <c r="Q619" s="240">
        <v>6.0000000000000002E-05</v>
      </c>
      <c r="R619" s="240">
        <f>Q619*H619</f>
        <v>0.00493692</v>
      </c>
      <c r="S619" s="240">
        <v>0</v>
      </c>
      <c r="T619" s="241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242" t="s">
        <v>207</v>
      </c>
      <c r="AT619" s="242" t="s">
        <v>135</v>
      </c>
      <c r="AU619" s="242" t="s">
        <v>81</v>
      </c>
      <c r="AY619" s="16" t="s">
        <v>133</v>
      </c>
      <c r="BE619" s="243">
        <f>IF(N619="základní",J619,0)</f>
        <v>0</v>
      </c>
      <c r="BF619" s="243">
        <f>IF(N619="snížená",J619,0)</f>
        <v>0</v>
      </c>
      <c r="BG619" s="243">
        <f>IF(N619="zákl. přenesená",J619,0)</f>
        <v>0</v>
      </c>
      <c r="BH619" s="243">
        <f>IF(N619="sníž. přenesená",J619,0)</f>
        <v>0</v>
      </c>
      <c r="BI619" s="243">
        <f>IF(N619="nulová",J619,0)</f>
        <v>0</v>
      </c>
      <c r="BJ619" s="16" t="s">
        <v>140</v>
      </c>
      <c r="BK619" s="243">
        <f>ROUND(I619*H619,2)</f>
        <v>0</v>
      </c>
      <c r="BL619" s="16" t="s">
        <v>207</v>
      </c>
      <c r="BM619" s="242" t="s">
        <v>1270</v>
      </c>
    </row>
    <row r="620" s="13" customFormat="1">
      <c r="A620" s="13"/>
      <c r="B620" s="244"/>
      <c r="C620" s="245"/>
      <c r="D620" s="246" t="s">
        <v>142</v>
      </c>
      <c r="E620" s="247" t="s">
        <v>1</v>
      </c>
      <c r="F620" s="248" t="s">
        <v>1271</v>
      </c>
      <c r="G620" s="245"/>
      <c r="H620" s="249">
        <v>82.281999999999996</v>
      </c>
      <c r="I620" s="250"/>
      <c r="J620" s="245"/>
      <c r="K620" s="245"/>
      <c r="L620" s="251"/>
      <c r="M620" s="252"/>
      <c r="N620" s="253"/>
      <c r="O620" s="253"/>
      <c r="P620" s="253"/>
      <c r="Q620" s="253"/>
      <c r="R620" s="253"/>
      <c r="S620" s="253"/>
      <c r="T620" s="254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55" t="s">
        <v>142</v>
      </c>
      <c r="AU620" s="255" t="s">
        <v>81</v>
      </c>
      <c r="AV620" s="13" t="s">
        <v>81</v>
      </c>
      <c r="AW620" s="13" t="s">
        <v>30</v>
      </c>
      <c r="AX620" s="13" t="s">
        <v>79</v>
      </c>
      <c r="AY620" s="255" t="s">
        <v>133</v>
      </c>
    </row>
    <row r="621" s="2" customFormat="1" ht="21.75" customHeight="1">
      <c r="A621" s="37"/>
      <c r="B621" s="38"/>
      <c r="C621" s="231" t="s">
        <v>1272</v>
      </c>
      <c r="D621" s="231" t="s">
        <v>135</v>
      </c>
      <c r="E621" s="232" t="s">
        <v>1273</v>
      </c>
      <c r="F621" s="233" t="s">
        <v>1274</v>
      </c>
      <c r="G621" s="234" t="s">
        <v>138</v>
      </c>
      <c r="H621" s="235">
        <v>257.19799999999998</v>
      </c>
      <c r="I621" s="236"/>
      <c r="J621" s="237">
        <f>ROUND(I621*H621,2)</f>
        <v>0</v>
      </c>
      <c r="K621" s="233" t="s">
        <v>139</v>
      </c>
      <c r="L621" s="43"/>
      <c r="M621" s="238" t="s">
        <v>1</v>
      </c>
      <c r="N621" s="239" t="s">
        <v>40</v>
      </c>
      <c r="O621" s="91"/>
      <c r="P621" s="240">
        <f>O621*H621</f>
        <v>0</v>
      </c>
      <c r="Q621" s="240">
        <v>0.00025000000000000001</v>
      </c>
      <c r="R621" s="240">
        <f>Q621*H621</f>
        <v>0.064299499999999996</v>
      </c>
      <c r="S621" s="240">
        <v>0</v>
      </c>
      <c r="T621" s="241">
        <f>S621*H621</f>
        <v>0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242" t="s">
        <v>207</v>
      </c>
      <c r="AT621" s="242" t="s">
        <v>135</v>
      </c>
      <c r="AU621" s="242" t="s">
        <v>81</v>
      </c>
      <c r="AY621" s="16" t="s">
        <v>133</v>
      </c>
      <c r="BE621" s="243">
        <f>IF(N621="základní",J621,0)</f>
        <v>0</v>
      </c>
      <c r="BF621" s="243">
        <f>IF(N621="snížená",J621,0)</f>
        <v>0</v>
      </c>
      <c r="BG621" s="243">
        <f>IF(N621="zákl. přenesená",J621,0)</f>
        <v>0</v>
      </c>
      <c r="BH621" s="243">
        <f>IF(N621="sníž. přenesená",J621,0)</f>
        <v>0</v>
      </c>
      <c r="BI621" s="243">
        <f>IF(N621="nulová",J621,0)</f>
        <v>0</v>
      </c>
      <c r="BJ621" s="16" t="s">
        <v>140</v>
      </c>
      <c r="BK621" s="243">
        <f>ROUND(I621*H621,2)</f>
        <v>0</v>
      </c>
      <c r="BL621" s="16" t="s">
        <v>207</v>
      </c>
      <c r="BM621" s="242" t="s">
        <v>1275</v>
      </c>
    </row>
    <row r="622" s="13" customFormat="1">
      <c r="A622" s="13"/>
      <c r="B622" s="244"/>
      <c r="C622" s="245"/>
      <c r="D622" s="246" t="s">
        <v>142</v>
      </c>
      <c r="E622" s="247" t="s">
        <v>1</v>
      </c>
      <c r="F622" s="248" t="s">
        <v>1276</v>
      </c>
      <c r="G622" s="245"/>
      <c r="H622" s="249">
        <v>257.19799999999998</v>
      </c>
      <c r="I622" s="250"/>
      <c r="J622" s="245"/>
      <c r="K622" s="245"/>
      <c r="L622" s="251"/>
      <c r="M622" s="252"/>
      <c r="N622" s="253"/>
      <c r="O622" s="253"/>
      <c r="P622" s="253"/>
      <c r="Q622" s="253"/>
      <c r="R622" s="253"/>
      <c r="S622" s="253"/>
      <c r="T622" s="254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5" t="s">
        <v>142</v>
      </c>
      <c r="AU622" s="255" t="s">
        <v>81</v>
      </c>
      <c r="AV622" s="13" t="s">
        <v>81</v>
      </c>
      <c r="AW622" s="13" t="s">
        <v>30</v>
      </c>
      <c r="AX622" s="13" t="s">
        <v>79</v>
      </c>
      <c r="AY622" s="255" t="s">
        <v>133</v>
      </c>
    </row>
    <row r="623" s="2" customFormat="1" ht="21.75" customHeight="1">
      <c r="A623" s="37"/>
      <c r="B623" s="38"/>
      <c r="C623" s="231" t="s">
        <v>1277</v>
      </c>
      <c r="D623" s="231" t="s">
        <v>135</v>
      </c>
      <c r="E623" s="232" t="s">
        <v>1278</v>
      </c>
      <c r="F623" s="233" t="s">
        <v>1279</v>
      </c>
      <c r="G623" s="234" t="s">
        <v>138</v>
      </c>
      <c r="H623" s="235">
        <v>9.2970000000000006</v>
      </c>
      <c r="I623" s="236"/>
      <c r="J623" s="237">
        <f>ROUND(I623*H623,2)</f>
        <v>0</v>
      </c>
      <c r="K623" s="233" t="s">
        <v>139</v>
      </c>
      <c r="L623" s="43"/>
      <c r="M623" s="238" t="s">
        <v>1</v>
      </c>
      <c r="N623" s="239" t="s">
        <v>40</v>
      </c>
      <c r="O623" s="91"/>
      <c r="P623" s="240">
        <f>O623*H623</f>
        <v>0</v>
      </c>
      <c r="Q623" s="240">
        <v>6.0000000000000002E-05</v>
      </c>
      <c r="R623" s="240">
        <f>Q623*H623</f>
        <v>0.0005578200000000001</v>
      </c>
      <c r="S623" s="240">
        <v>0</v>
      </c>
      <c r="T623" s="241">
        <f>S623*H623</f>
        <v>0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242" t="s">
        <v>207</v>
      </c>
      <c r="AT623" s="242" t="s">
        <v>135</v>
      </c>
      <c r="AU623" s="242" t="s">
        <v>81</v>
      </c>
      <c r="AY623" s="16" t="s">
        <v>133</v>
      </c>
      <c r="BE623" s="243">
        <f>IF(N623="základní",J623,0)</f>
        <v>0</v>
      </c>
      <c r="BF623" s="243">
        <f>IF(N623="snížená",J623,0)</f>
        <v>0</v>
      </c>
      <c r="BG623" s="243">
        <f>IF(N623="zákl. přenesená",J623,0)</f>
        <v>0</v>
      </c>
      <c r="BH623" s="243">
        <f>IF(N623="sníž. přenesená",J623,0)</f>
        <v>0</v>
      </c>
      <c r="BI623" s="243">
        <f>IF(N623="nulová",J623,0)</f>
        <v>0</v>
      </c>
      <c r="BJ623" s="16" t="s">
        <v>140</v>
      </c>
      <c r="BK623" s="243">
        <f>ROUND(I623*H623,2)</f>
        <v>0</v>
      </c>
      <c r="BL623" s="16" t="s">
        <v>207</v>
      </c>
      <c r="BM623" s="242" t="s">
        <v>1280</v>
      </c>
    </row>
    <row r="624" s="13" customFormat="1">
      <c r="A624" s="13"/>
      <c r="B624" s="244"/>
      <c r="C624" s="245"/>
      <c r="D624" s="246" t="s">
        <v>142</v>
      </c>
      <c r="E624" s="247" t="s">
        <v>1</v>
      </c>
      <c r="F624" s="248" t="s">
        <v>1281</v>
      </c>
      <c r="G624" s="245"/>
      <c r="H624" s="249">
        <v>9.2970000000000006</v>
      </c>
      <c r="I624" s="250"/>
      <c r="J624" s="245"/>
      <c r="K624" s="245"/>
      <c r="L624" s="251"/>
      <c r="M624" s="252"/>
      <c r="N624" s="253"/>
      <c r="O624" s="253"/>
      <c r="P624" s="253"/>
      <c r="Q624" s="253"/>
      <c r="R624" s="253"/>
      <c r="S624" s="253"/>
      <c r="T624" s="254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55" t="s">
        <v>142</v>
      </c>
      <c r="AU624" s="255" t="s">
        <v>81</v>
      </c>
      <c r="AV624" s="13" t="s">
        <v>81</v>
      </c>
      <c r="AW624" s="13" t="s">
        <v>30</v>
      </c>
      <c r="AX624" s="13" t="s">
        <v>79</v>
      </c>
      <c r="AY624" s="255" t="s">
        <v>133</v>
      </c>
    </row>
    <row r="625" s="2" customFormat="1" ht="21.75" customHeight="1">
      <c r="A625" s="37"/>
      <c r="B625" s="38"/>
      <c r="C625" s="231" t="s">
        <v>1282</v>
      </c>
      <c r="D625" s="231" t="s">
        <v>135</v>
      </c>
      <c r="E625" s="232" t="s">
        <v>1283</v>
      </c>
      <c r="F625" s="233" t="s">
        <v>1284</v>
      </c>
      <c r="G625" s="234" t="s">
        <v>138</v>
      </c>
      <c r="H625" s="235">
        <v>9.2970000000000006</v>
      </c>
      <c r="I625" s="236"/>
      <c r="J625" s="237">
        <f>ROUND(I625*H625,2)</f>
        <v>0</v>
      </c>
      <c r="K625" s="233" t="s">
        <v>139</v>
      </c>
      <c r="L625" s="43"/>
      <c r="M625" s="238" t="s">
        <v>1</v>
      </c>
      <c r="N625" s="239" t="s">
        <v>40</v>
      </c>
      <c r="O625" s="91"/>
      <c r="P625" s="240">
        <f>O625*H625</f>
        <v>0</v>
      </c>
      <c r="Q625" s="240">
        <v>0.00017000000000000001</v>
      </c>
      <c r="R625" s="240">
        <f>Q625*H625</f>
        <v>0.0015804900000000002</v>
      </c>
      <c r="S625" s="240">
        <v>0</v>
      </c>
      <c r="T625" s="241">
        <f>S625*H625</f>
        <v>0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242" t="s">
        <v>207</v>
      </c>
      <c r="AT625" s="242" t="s">
        <v>135</v>
      </c>
      <c r="AU625" s="242" t="s">
        <v>81</v>
      </c>
      <c r="AY625" s="16" t="s">
        <v>133</v>
      </c>
      <c r="BE625" s="243">
        <f>IF(N625="základní",J625,0)</f>
        <v>0</v>
      </c>
      <c r="BF625" s="243">
        <f>IF(N625="snížená",J625,0)</f>
        <v>0</v>
      </c>
      <c r="BG625" s="243">
        <f>IF(N625="zákl. přenesená",J625,0)</f>
        <v>0</v>
      </c>
      <c r="BH625" s="243">
        <f>IF(N625="sníž. přenesená",J625,0)</f>
        <v>0</v>
      </c>
      <c r="BI625" s="243">
        <f>IF(N625="nulová",J625,0)</f>
        <v>0</v>
      </c>
      <c r="BJ625" s="16" t="s">
        <v>140</v>
      </c>
      <c r="BK625" s="243">
        <f>ROUND(I625*H625,2)</f>
        <v>0</v>
      </c>
      <c r="BL625" s="16" t="s">
        <v>207</v>
      </c>
      <c r="BM625" s="242" t="s">
        <v>1285</v>
      </c>
    </row>
    <row r="626" s="13" customFormat="1">
      <c r="A626" s="13"/>
      <c r="B626" s="244"/>
      <c r="C626" s="245"/>
      <c r="D626" s="246" t="s">
        <v>142</v>
      </c>
      <c r="E626" s="247" t="s">
        <v>1</v>
      </c>
      <c r="F626" s="248" t="s">
        <v>1281</v>
      </c>
      <c r="G626" s="245"/>
      <c r="H626" s="249">
        <v>9.2970000000000006</v>
      </c>
      <c r="I626" s="250"/>
      <c r="J626" s="245"/>
      <c r="K626" s="245"/>
      <c r="L626" s="251"/>
      <c r="M626" s="252"/>
      <c r="N626" s="253"/>
      <c r="O626" s="253"/>
      <c r="P626" s="253"/>
      <c r="Q626" s="253"/>
      <c r="R626" s="253"/>
      <c r="S626" s="253"/>
      <c r="T626" s="254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55" t="s">
        <v>142</v>
      </c>
      <c r="AU626" s="255" t="s">
        <v>81</v>
      </c>
      <c r="AV626" s="13" t="s">
        <v>81</v>
      </c>
      <c r="AW626" s="13" t="s">
        <v>30</v>
      </c>
      <c r="AX626" s="13" t="s">
        <v>79</v>
      </c>
      <c r="AY626" s="255" t="s">
        <v>133</v>
      </c>
    </row>
    <row r="627" s="2" customFormat="1" ht="21.75" customHeight="1">
      <c r="A627" s="37"/>
      <c r="B627" s="38"/>
      <c r="C627" s="231" t="s">
        <v>1286</v>
      </c>
      <c r="D627" s="231" t="s">
        <v>135</v>
      </c>
      <c r="E627" s="232" t="s">
        <v>1287</v>
      </c>
      <c r="F627" s="233" t="s">
        <v>1288</v>
      </c>
      <c r="G627" s="234" t="s">
        <v>138</v>
      </c>
      <c r="H627" s="235">
        <v>9.2970000000000006</v>
      </c>
      <c r="I627" s="236"/>
      <c r="J627" s="237">
        <f>ROUND(I627*H627,2)</f>
        <v>0</v>
      </c>
      <c r="K627" s="233" t="s">
        <v>139</v>
      </c>
      <c r="L627" s="43"/>
      <c r="M627" s="238" t="s">
        <v>1</v>
      </c>
      <c r="N627" s="239" t="s">
        <v>40</v>
      </c>
      <c r="O627" s="91"/>
      <c r="P627" s="240">
        <f>O627*H627</f>
        <v>0</v>
      </c>
      <c r="Q627" s="240">
        <v>0.00012</v>
      </c>
      <c r="R627" s="240">
        <f>Q627*H627</f>
        <v>0.0011156400000000002</v>
      </c>
      <c r="S627" s="240">
        <v>0</v>
      </c>
      <c r="T627" s="241">
        <f>S627*H627</f>
        <v>0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242" t="s">
        <v>207</v>
      </c>
      <c r="AT627" s="242" t="s">
        <v>135</v>
      </c>
      <c r="AU627" s="242" t="s">
        <v>81</v>
      </c>
      <c r="AY627" s="16" t="s">
        <v>133</v>
      </c>
      <c r="BE627" s="243">
        <f>IF(N627="základní",J627,0)</f>
        <v>0</v>
      </c>
      <c r="BF627" s="243">
        <f>IF(N627="snížená",J627,0)</f>
        <v>0</v>
      </c>
      <c r="BG627" s="243">
        <f>IF(N627="zákl. přenesená",J627,0)</f>
        <v>0</v>
      </c>
      <c r="BH627" s="243">
        <f>IF(N627="sníž. přenesená",J627,0)</f>
        <v>0</v>
      </c>
      <c r="BI627" s="243">
        <f>IF(N627="nulová",J627,0)</f>
        <v>0</v>
      </c>
      <c r="BJ627" s="16" t="s">
        <v>140</v>
      </c>
      <c r="BK627" s="243">
        <f>ROUND(I627*H627,2)</f>
        <v>0</v>
      </c>
      <c r="BL627" s="16" t="s">
        <v>207</v>
      </c>
      <c r="BM627" s="242" t="s">
        <v>1289</v>
      </c>
    </row>
    <row r="628" s="2" customFormat="1" ht="21.75" customHeight="1">
      <c r="A628" s="37"/>
      <c r="B628" s="38"/>
      <c r="C628" s="231" t="s">
        <v>1290</v>
      </c>
      <c r="D628" s="231" t="s">
        <v>135</v>
      </c>
      <c r="E628" s="232" t="s">
        <v>1291</v>
      </c>
      <c r="F628" s="233" t="s">
        <v>1292</v>
      </c>
      <c r="G628" s="234" t="s">
        <v>138</v>
      </c>
      <c r="H628" s="235">
        <v>9.2970000000000006</v>
      </c>
      <c r="I628" s="236"/>
      <c r="J628" s="237">
        <f>ROUND(I628*H628,2)</f>
        <v>0</v>
      </c>
      <c r="K628" s="233" t="s">
        <v>139</v>
      </c>
      <c r="L628" s="43"/>
      <c r="M628" s="238" t="s">
        <v>1</v>
      </c>
      <c r="N628" s="239" t="s">
        <v>40</v>
      </c>
      <c r="O628" s="91"/>
      <c r="P628" s="240">
        <f>O628*H628</f>
        <v>0</v>
      </c>
      <c r="Q628" s="240">
        <v>0.00012</v>
      </c>
      <c r="R628" s="240">
        <f>Q628*H628</f>
        <v>0.0011156400000000002</v>
      </c>
      <c r="S628" s="240">
        <v>0</v>
      </c>
      <c r="T628" s="241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242" t="s">
        <v>207</v>
      </c>
      <c r="AT628" s="242" t="s">
        <v>135</v>
      </c>
      <c r="AU628" s="242" t="s">
        <v>81</v>
      </c>
      <c r="AY628" s="16" t="s">
        <v>133</v>
      </c>
      <c r="BE628" s="243">
        <f>IF(N628="základní",J628,0)</f>
        <v>0</v>
      </c>
      <c r="BF628" s="243">
        <f>IF(N628="snížená",J628,0)</f>
        <v>0</v>
      </c>
      <c r="BG628" s="243">
        <f>IF(N628="zákl. přenesená",J628,0)</f>
        <v>0</v>
      </c>
      <c r="BH628" s="243">
        <f>IF(N628="sníž. přenesená",J628,0)</f>
        <v>0</v>
      </c>
      <c r="BI628" s="243">
        <f>IF(N628="nulová",J628,0)</f>
        <v>0</v>
      </c>
      <c r="BJ628" s="16" t="s">
        <v>140</v>
      </c>
      <c r="BK628" s="243">
        <f>ROUND(I628*H628,2)</f>
        <v>0</v>
      </c>
      <c r="BL628" s="16" t="s">
        <v>207</v>
      </c>
      <c r="BM628" s="242" t="s">
        <v>1293</v>
      </c>
    </row>
    <row r="629" s="2" customFormat="1" ht="33" customHeight="1">
      <c r="A629" s="37"/>
      <c r="B629" s="38"/>
      <c r="C629" s="231" t="s">
        <v>1294</v>
      </c>
      <c r="D629" s="231" t="s">
        <v>135</v>
      </c>
      <c r="E629" s="232" t="s">
        <v>1295</v>
      </c>
      <c r="F629" s="233" t="s">
        <v>1296</v>
      </c>
      <c r="G629" s="234" t="s">
        <v>138</v>
      </c>
      <c r="H629" s="235">
        <v>389.79500000000002</v>
      </c>
      <c r="I629" s="236"/>
      <c r="J629" s="237">
        <f>ROUND(I629*H629,2)</f>
        <v>0</v>
      </c>
      <c r="K629" s="233" t="s">
        <v>139</v>
      </c>
      <c r="L629" s="43"/>
      <c r="M629" s="238" t="s">
        <v>1</v>
      </c>
      <c r="N629" s="239" t="s">
        <v>40</v>
      </c>
      <c r="O629" s="91"/>
      <c r="P629" s="240">
        <f>O629*H629</f>
        <v>0</v>
      </c>
      <c r="Q629" s="240">
        <v>0.00021000000000000001</v>
      </c>
      <c r="R629" s="240">
        <f>Q629*H629</f>
        <v>0.081856950000000012</v>
      </c>
      <c r="S629" s="240">
        <v>0</v>
      </c>
      <c r="T629" s="241">
        <f>S629*H629</f>
        <v>0</v>
      </c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R629" s="242" t="s">
        <v>207</v>
      </c>
      <c r="AT629" s="242" t="s">
        <v>135</v>
      </c>
      <c r="AU629" s="242" t="s">
        <v>81</v>
      </c>
      <c r="AY629" s="16" t="s">
        <v>133</v>
      </c>
      <c r="BE629" s="243">
        <f>IF(N629="základní",J629,0)</f>
        <v>0</v>
      </c>
      <c r="BF629" s="243">
        <f>IF(N629="snížená",J629,0)</f>
        <v>0</v>
      </c>
      <c r="BG629" s="243">
        <f>IF(N629="zákl. přenesená",J629,0)</f>
        <v>0</v>
      </c>
      <c r="BH629" s="243">
        <f>IF(N629="sníž. přenesená",J629,0)</f>
        <v>0</v>
      </c>
      <c r="BI629" s="243">
        <f>IF(N629="nulová",J629,0)</f>
        <v>0</v>
      </c>
      <c r="BJ629" s="16" t="s">
        <v>140</v>
      </c>
      <c r="BK629" s="243">
        <f>ROUND(I629*H629,2)</f>
        <v>0</v>
      </c>
      <c r="BL629" s="16" t="s">
        <v>207</v>
      </c>
      <c r="BM629" s="242" t="s">
        <v>1297</v>
      </c>
    </row>
    <row r="630" s="13" customFormat="1">
      <c r="A630" s="13"/>
      <c r="B630" s="244"/>
      <c r="C630" s="245"/>
      <c r="D630" s="246" t="s">
        <v>142</v>
      </c>
      <c r="E630" s="247" t="s">
        <v>1</v>
      </c>
      <c r="F630" s="248" t="s">
        <v>563</v>
      </c>
      <c r="G630" s="245"/>
      <c r="H630" s="249">
        <v>389.79500000000002</v>
      </c>
      <c r="I630" s="250"/>
      <c r="J630" s="245"/>
      <c r="K630" s="245"/>
      <c r="L630" s="251"/>
      <c r="M630" s="252"/>
      <c r="N630" s="253"/>
      <c r="O630" s="253"/>
      <c r="P630" s="253"/>
      <c r="Q630" s="253"/>
      <c r="R630" s="253"/>
      <c r="S630" s="253"/>
      <c r="T630" s="254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55" t="s">
        <v>142</v>
      </c>
      <c r="AU630" s="255" t="s">
        <v>81</v>
      </c>
      <c r="AV630" s="13" t="s">
        <v>81</v>
      </c>
      <c r="AW630" s="13" t="s">
        <v>30</v>
      </c>
      <c r="AX630" s="13" t="s">
        <v>79</v>
      </c>
      <c r="AY630" s="255" t="s">
        <v>133</v>
      </c>
    </row>
    <row r="631" s="2" customFormat="1" ht="21.75" customHeight="1">
      <c r="A631" s="37"/>
      <c r="B631" s="38"/>
      <c r="C631" s="231" t="s">
        <v>1298</v>
      </c>
      <c r="D631" s="231" t="s">
        <v>135</v>
      </c>
      <c r="E631" s="232" t="s">
        <v>1299</v>
      </c>
      <c r="F631" s="233" t="s">
        <v>1300</v>
      </c>
      <c r="G631" s="234" t="s">
        <v>138</v>
      </c>
      <c r="H631" s="235">
        <v>85.549999999999997</v>
      </c>
      <c r="I631" s="236"/>
      <c r="J631" s="237">
        <f>ROUND(I631*H631,2)</f>
        <v>0</v>
      </c>
      <c r="K631" s="233" t="s">
        <v>139</v>
      </c>
      <c r="L631" s="43"/>
      <c r="M631" s="238" t="s">
        <v>1</v>
      </c>
      <c r="N631" s="239" t="s">
        <v>40</v>
      </c>
      <c r="O631" s="91"/>
      <c r="P631" s="240">
        <f>O631*H631</f>
        <v>0</v>
      </c>
      <c r="Q631" s="240">
        <v>0.00021000000000000001</v>
      </c>
      <c r="R631" s="240">
        <f>Q631*H631</f>
        <v>0.017965499999999999</v>
      </c>
      <c r="S631" s="240">
        <v>0</v>
      </c>
      <c r="T631" s="241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242" t="s">
        <v>207</v>
      </c>
      <c r="AT631" s="242" t="s">
        <v>135</v>
      </c>
      <c r="AU631" s="242" t="s">
        <v>81</v>
      </c>
      <c r="AY631" s="16" t="s">
        <v>133</v>
      </c>
      <c r="BE631" s="243">
        <f>IF(N631="základní",J631,0)</f>
        <v>0</v>
      </c>
      <c r="BF631" s="243">
        <f>IF(N631="snížená",J631,0)</f>
        <v>0</v>
      </c>
      <c r="BG631" s="243">
        <f>IF(N631="zákl. přenesená",J631,0)</f>
        <v>0</v>
      </c>
      <c r="BH631" s="243">
        <f>IF(N631="sníž. přenesená",J631,0)</f>
        <v>0</v>
      </c>
      <c r="BI631" s="243">
        <f>IF(N631="nulová",J631,0)</f>
        <v>0</v>
      </c>
      <c r="BJ631" s="16" t="s">
        <v>140</v>
      </c>
      <c r="BK631" s="243">
        <f>ROUND(I631*H631,2)</f>
        <v>0</v>
      </c>
      <c r="BL631" s="16" t="s">
        <v>207</v>
      </c>
      <c r="BM631" s="242" t="s">
        <v>1301</v>
      </c>
    </row>
    <row r="632" s="2" customFormat="1" ht="21.75" customHeight="1">
      <c r="A632" s="37"/>
      <c r="B632" s="38"/>
      <c r="C632" s="231" t="s">
        <v>1302</v>
      </c>
      <c r="D632" s="231" t="s">
        <v>135</v>
      </c>
      <c r="E632" s="232" t="s">
        <v>1299</v>
      </c>
      <c r="F632" s="233" t="s">
        <v>1300</v>
      </c>
      <c r="G632" s="234" t="s">
        <v>138</v>
      </c>
      <c r="H632" s="235">
        <v>18.559999999999999</v>
      </c>
      <c r="I632" s="236"/>
      <c r="J632" s="237">
        <f>ROUND(I632*H632,2)</f>
        <v>0</v>
      </c>
      <c r="K632" s="233" t="s">
        <v>139</v>
      </c>
      <c r="L632" s="43"/>
      <c r="M632" s="238" t="s">
        <v>1</v>
      </c>
      <c r="N632" s="239" t="s">
        <v>40</v>
      </c>
      <c r="O632" s="91"/>
      <c r="P632" s="240">
        <f>O632*H632</f>
        <v>0</v>
      </c>
      <c r="Q632" s="240">
        <v>0.00021000000000000001</v>
      </c>
      <c r="R632" s="240">
        <f>Q632*H632</f>
        <v>0.0038975999999999998</v>
      </c>
      <c r="S632" s="240">
        <v>0</v>
      </c>
      <c r="T632" s="241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242" t="s">
        <v>207</v>
      </c>
      <c r="AT632" s="242" t="s">
        <v>135</v>
      </c>
      <c r="AU632" s="242" t="s">
        <v>81</v>
      </c>
      <c r="AY632" s="16" t="s">
        <v>133</v>
      </c>
      <c r="BE632" s="243">
        <f>IF(N632="základní",J632,0)</f>
        <v>0</v>
      </c>
      <c r="BF632" s="243">
        <f>IF(N632="snížená",J632,0)</f>
        <v>0</v>
      </c>
      <c r="BG632" s="243">
        <f>IF(N632="zákl. přenesená",J632,0)</f>
        <v>0</v>
      </c>
      <c r="BH632" s="243">
        <f>IF(N632="sníž. přenesená",J632,0)</f>
        <v>0</v>
      </c>
      <c r="BI632" s="243">
        <f>IF(N632="nulová",J632,0)</f>
        <v>0</v>
      </c>
      <c r="BJ632" s="16" t="s">
        <v>140</v>
      </c>
      <c r="BK632" s="243">
        <f>ROUND(I632*H632,2)</f>
        <v>0</v>
      </c>
      <c r="BL632" s="16" t="s">
        <v>207</v>
      </c>
      <c r="BM632" s="242" t="s">
        <v>1303</v>
      </c>
    </row>
    <row r="633" s="13" customFormat="1">
      <c r="A633" s="13"/>
      <c r="B633" s="244"/>
      <c r="C633" s="245"/>
      <c r="D633" s="246" t="s">
        <v>142</v>
      </c>
      <c r="E633" s="247" t="s">
        <v>1</v>
      </c>
      <c r="F633" s="248" t="s">
        <v>358</v>
      </c>
      <c r="G633" s="245"/>
      <c r="H633" s="249">
        <v>18.559999999999999</v>
      </c>
      <c r="I633" s="250"/>
      <c r="J633" s="245"/>
      <c r="K633" s="245"/>
      <c r="L633" s="251"/>
      <c r="M633" s="252"/>
      <c r="N633" s="253"/>
      <c r="O633" s="253"/>
      <c r="P633" s="253"/>
      <c r="Q633" s="253"/>
      <c r="R633" s="253"/>
      <c r="S633" s="253"/>
      <c r="T633" s="254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55" t="s">
        <v>142</v>
      </c>
      <c r="AU633" s="255" t="s">
        <v>81</v>
      </c>
      <c r="AV633" s="13" t="s">
        <v>81</v>
      </c>
      <c r="AW633" s="13" t="s">
        <v>30</v>
      </c>
      <c r="AX633" s="13" t="s">
        <v>79</v>
      </c>
      <c r="AY633" s="255" t="s">
        <v>133</v>
      </c>
    </row>
    <row r="634" s="2" customFormat="1" ht="33" customHeight="1">
      <c r="A634" s="37"/>
      <c r="B634" s="38"/>
      <c r="C634" s="231" t="s">
        <v>1304</v>
      </c>
      <c r="D634" s="231" t="s">
        <v>135</v>
      </c>
      <c r="E634" s="232" t="s">
        <v>1305</v>
      </c>
      <c r="F634" s="233" t="s">
        <v>1306</v>
      </c>
      <c r="G634" s="234" t="s">
        <v>138</v>
      </c>
      <c r="H634" s="235">
        <v>389.79500000000002</v>
      </c>
      <c r="I634" s="236"/>
      <c r="J634" s="237">
        <f>ROUND(I634*H634,2)</f>
        <v>0</v>
      </c>
      <c r="K634" s="233" t="s">
        <v>139</v>
      </c>
      <c r="L634" s="43"/>
      <c r="M634" s="238" t="s">
        <v>1</v>
      </c>
      <c r="N634" s="239" t="s">
        <v>40</v>
      </c>
      <c r="O634" s="91"/>
      <c r="P634" s="240">
        <f>O634*H634</f>
        <v>0</v>
      </c>
      <c r="Q634" s="240">
        <v>0.00083000000000000001</v>
      </c>
      <c r="R634" s="240">
        <f>Q634*H634</f>
        <v>0.32352985000000001</v>
      </c>
      <c r="S634" s="240">
        <v>0</v>
      </c>
      <c r="T634" s="241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242" t="s">
        <v>207</v>
      </c>
      <c r="AT634" s="242" t="s">
        <v>135</v>
      </c>
      <c r="AU634" s="242" t="s">
        <v>81</v>
      </c>
      <c r="AY634" s="16" t="s">
        <v>133</v>
      </c>
      <c r="BE634" s="243">
        <f>IF(N634="základní",J634,0)</f>
        <v>0</v>
      </c>
      <c r="BF634" s="243">
        <f>IF(N634="snížená",J634,0)</f>
        <v>0</v>
      </c>
      <c r="BG634" s="243">
        <f>IF(N634="zákl. přenesená",J634,0)</f>
        <v>0</v>
      </c>
      <c r="BH634" s="243">
        <f>IF(N634="sníž. přenesená",J634,0)</f>
        <v>0</v>
      </c>
      <c r="BI634" s="243">
        <f>IF(N634="nulová",J634,0)</f>
        <v>0</v>
      </c>
      <c r="BJ634" s="16" t="s">
        <v>140</v>
      </c>
      <c r="BK634" s="243">
        <f>ROUND(I634*H634,2)</f>
        <v>0</v>
      </c>
      <c r="BL634" s="16" t="s">
        <v>207</v>
      </c>
      <c r="BM634" s="242" t="s">
        <v>1307</v>
      </c>
    </row>
    <row r="635" s="2" customFormat="1" ht="44.25" customHeight="1">
      <c r="A635" s="37"/>
      <c r="B635" s="38"/>
      <c r="C635" s="231" t="s">
        <v>1308</v>
      </c>
      <c r="D635" s="231" t="s">
        <v>135</v>
      </c>
      <c r="E635" s="232" t="s">
        <v>1309</v>
      </c>
      <c r="F635" s="233" t="s">
        <v>1310</v>
      </c>
      <c r="G635" s="234" t="s">
        <v>138</v>
      </c>
      <c r="H635" s="235">
        <v>389.79500000000002</v>
      </c>
      <c r="I635" s="236"/>
      <c r="J635" s="237">
        <f>ROUND(I635*H635,2)</f>
        <v>0</v>
      </c>
      <c r="K635" s="233" t="s">
        <v>139</v>
      </c>
      <c r="L635" s="43"/>
      <c r="M635" s="238" t="s">
        <v>1</v>
      </c>
      <c r="N635" s="239" t="s">
        <v>40</v>
      </c>
      <c r="O635" s="91"/>
      <c r="P635" s="240">
        <f>O635*H635</f>
        <v>0</v>
      </c>
      <c r="Q635" s="240">
        <v>5.0000000000000002E-05</v>
      </c>
      <c r="R635" s="240">
        <f>Q635*H635</f>
        <v>0.01948975</v>
      </c>
      <c r="S635" s="240">
        <v>0</v>
      </c>
      <c r="T635" s="241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242" t="s">
        <v>207</v>
      </c>
      <c r="AT635" s="242" t="s">
        <v>135</v>
      </c>
      <c r="AU635" s="242" t="s">
        <v>81</v>
      </c>
      <c r="AY635" s="16" t="s">
        <v>133</v>
      </c>
      <c r="BE635" s="243">
        <f>IF(N635="základní",J635,0)</f>
        <v>0</v>
      </c>
      <c r="BF635" s="243">
        <f>IF(N635="snížená",J635,0)</f>
        <v>0</v>
      </c>
      <c r="BG635" s="243">
        <f>IF(N635="zákl. přenesená",J635,0)</f>
        <v>0</v>
      </c>
      <c r="BH635" s="243">
        <f>IF(N635="sníž. přenesená",J635,0)</f>
        <v>0</v>
      </c>
      <c r="BI635" s="243">
        <f>IF(N635="nulová",J635,0)</f>
        <v>0</v>
      </c>
      <c r="BJ635" s="16" t="s">
        <v>140</v>
      </c>
      <c r="BK635" s="243">
        <f>ROUND(I635*H635,2)</f>
        <v>0</v>
      </c>
      <c r="BL635" s="16" t="s">
        <v>207</v>
      </c>
      <c r="BM635" s="242" t="s">
        <v>1311</v>
      </c>
    </row>
    <row r="636" s="12" customFormat="1" ht="22.8" customHeight="1">
      <c r="A636" s="12"/>
      <c r="B636" s="215"/>
      <c r="C636" s="216"/>
      <c r="D636" s="217" t="s">
        <v>72</v>
      </c>
      <c r="E636" s="229" t="s">
        <v>1312</v>
      </c>
      <c r="F636" s="229" t="s">
        <v>1313</v>
      </c>
      <c r="G636" s="216"/>
      <c r="H636" s="216"/>
      <c r="I636" s="219"/>
      <c r="J636" s="230">
        <f>BK636</f>
        <v>0</v>
      </c>
      <c r="K636" s="216"/>
      <c r="L636" s="221"/>
      <c r="M636" s="222"/>
      <c r="N636" s="223"/>
      <c r="O636" s="223"/>
      <c r="P636" s="224">
        <f>SUM(P637:P639)</f>
        <v>0</v>
      </c>
      <c r="Q636" s="223"/>
      <c r="R636" s="224">
        <f>SUM(R637:R639)</f>
        <v>0.22827149999999999</v>
      </c>
      <c r="S636" s="223"/>
      <c r="T636" s="225">
        <f>SUM(T637:T639)</f>
        <v>0</v>
      </c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R636" s="226" t="s">
        <v>81</v>
      </c>
      <c r="AT636" s="227" t="s">
        <v>72</v>
      </c>
      <c r="AU636" s="227" t="s">
        <v>79</v>
      </c>
      <c r="AY636" s="226" t="s">
        <v>133</v>
      </c>
      <c r="BK636" s="228">
        <f>SUM(BK637:BK639)</f>
        <v>0</v>
      </c>
    </row>
    <row r="637" s="2" customFormat="1" ht="21.75" customHeight="1">
      <c r="A637" s="37"/>
      <c r="B637" s="38"/>
      <c r="C637" s="231" t="s">
        <v>1314</v>
      </c>
      <c r="D637" s="231" t="s">
        <v>135</v>
      </c>
      <c r="E637" s="232" t="s">
        <v>1315</v>
      </c>
      <c r="F637" s="233" t="s">
        <v>1316</v>
      </c>
      <c r="G637" s="234" t="s">
        <v>138</v>
      </c>
      <c r="H637" s="235">
        <v>456.54300000000001</v>
      </c>
      <c r="I637" s="236"/>
      <c r="J637" s="237">
        <f>ROUND(I637*H637,2)</f>
        <v>0</v>
      </c>
      <c r="K637" s="233" t="s">
        <v>139</v>
      </c>
      <c r="L637" s="43"/>
      <c r="M637" s="238" t="s">
        <v>1</v>
      </c>
      <c r="N637" s="239" t="s">
        <v>40</v>
      </c>
      <c r="O637" s="91"/>
      <c r="P637" s="240">
        <f>O637*H637</f>
        <v>0</v>
      </c>
      <c r="Q637" s="240">
        <v>0.00021000000000000001</v>
      </c>
      <c r="R637" s="240">
        <f>Q637*H637</f>
        <v>0.095874029999999999</v>
      </c>
      <c r="S637" s="240">
        <v>0</v>
      </c>
      <c r="T637" s="241">
        <f>S637*H637</f>
        <v>0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242" t="s">
        <v>207</v>
      </c>
      <c r="AT637" s="242" t="s">
        <v>135</v>
      </c>
      <c r="AU637" s="242" t="s">
        <v>81</v>
      </c>
      <c r="AY637" s="16" t="s">
        <v>133</v>
      </c>
      <c r="BE637" s="243">
        <f>IF(N637="základní",J637,0)</f>
        <v>0</v>
      </c>
      <c r="BF637" s="243">
        <f>IF(N637="snížená",J637,0)</f>
        <v>0</v>
      </c>
      <c r="BG637" s="243">
        <f>IF(N637="zákl. přenesená",J637,0)</f>
        <v>0</v>
      </c>
      <c r="BH637" s="243">
        <f>IF(N637="sníž. přenesená",J637,0)</f>
        <v>0</v>
      </c>
      <c r="BI637" s="243">
        <f>IF(N637="nulová",J637,0)</f>
        <v>0</v>
      </c>
      <c r="BJ637" s="16" t="s">
        <v>140</v>
      </c>
      <c r="BK637" s="243">
        <f>ROUND(I637*H637,2)</f>
        <v>0</v>
      </c>
      <c r="BL637" s="16" t="s">
        <v>207</v>
      </c>
      <c r="BM637" s="242" t="s">
        <v>1317</v>
      </c>
    </row>
    <row r="638" s="13" customFormat="1">
      <c r="A638" s="13"/>
      <c r="B638" s="244"/>
      <c r="C638" s="245"/>
      <c r="D638" s="246" t="s">
        <v>142</v>
      </c>
      <c r="E638" s="247" t="s">
        <v>1</v>
      </c>
      <c r="F638" s="248" t="s">
        <v>1318</v>
      </c>
      <c r="G638" s="245"/>
      <c r="H638" s="249">
        <v>456.54300000000001</v>
      </c>
      <c r="I638" s="250"/>
      <c r="J638" s="245"/>
      <c r="K638" s="245"/>
      <c r="L638" s="251"/>
      <c r="M638" s="252"/>
      <c r="N638" s="253"/>
      <c r="O638" s="253"/>
      <c r="P638" s="253"/>
      <c r="Q638" s="253"/>
      <c r="R638" s="253"/>
      <c r="S638" s="253"/>
      <c r="T638" s="25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55" t="s">
        <v>142</v>
      </c>
      <c r="AU638" s="255" t="s">
        <v>81</v>
      </c>
      <c r="AV638" s="13" t="s">
        <v>81</v>
      </c>
      <c r="AW638" s="13" t="s">
        <v>30</v>
      </c>
      <c r="AX638" s="13" t="s">
        <v>79</v>
      </c>
      <c r="AY638" s="255" t="s">
        <v>133</v>
      </c>
    </row>
    <row r="639" s="2" customFormat="1" ht="33" customHeight="1">
      <c r="A639" s="37"/>
      <c r="B639" s="38"/>
      <c r="C639" s="231" t="s">
        <v>1319</v>
      </c>
      <c r="D639" s="231" t="s">
        <v>135</v>
      </c>
      <c r="E639" s="232" t="s">
        <v>1320</v>
      </c>
      <c r="F639" s="233" t="s">
        <v>1321</v>
      </c>
      <c r="G639" s="234" t="s">
        <v>138</v>
      </c>
      <c r="H639" s="235">
        <v>456.54300000000001</v>
      </c>
      <c r="I639" s="236"/>
      <c r="J639" s="237">
        <f>ROUND(I639*H639,2)</f>
        <v>0</v>
      </c>
      <c r="K639" s="233" t="s">
        <v>139</v>
      </c>
      <c r="L639" s="43"/>
      <c r="M639" s="238" t="s">
        <v>1</v>
      </c>
      <c r="N639" s="239" t="s">
        <v>40</v>
      </c>
      <c r="O639" s="91"/>
      <c r="P639" s="240">
        <f>O639*H639</f>
        <v>0</v>
      </c>
      <c r="Q639" s="240">
        <v>0.00029</v>
      </c>
      <c r="R639" s="240">
        <f>Q639*H639</f>
        <v>0.13239746999999999</v>
      </c>
      <c r="S639" s="240">
        <v>0</v>
      </c>
      <c r="T639" s="241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242" t="s">
        <v>207</v>
      </c>
      <c r="AT639" s="242" t="s">
        <v>135</v>
      </c>
      <c r="AU639" s="242" t="s">
        <v>81</v>
      </c>
      <c r="AY639" s="16" t="s">
        <v>133</v>
      </c>
      <c r="BE639" s="243">
        <f>IF(N639="základní",J639,0)</f>
        <v>0</v>
      </c>
      <c r="BF639" s="243">
        <f>IF(N639="snížená",J639,0)</f>
        <v>0</v>
      </c>
      <c r="BG639" s="243">
        <f>IF(N639="zákl. přenesená",J639,0)</f>
        <v>0</v>
      </c>
      <c r="BH639" s="243">
        <f>IF(N639="sníž. přenesená",J639,0)</f>
        <v>0</v>
      </c>
      <c r="BI639" s="243">
        <f>IF(N639="nulová",J639,0)</f>
        <v>0</v>
      </c>
      <c r="BJ639" s="16" t="s">
        <v>140</v>
      </c>
      <c r="BK639" s="243">
        <f>ROUND(I639*H639,2)</f>
        <v>0</v>
      </c>
      <c r="BL639" s="16" t="s">
        <v>207</v>
      </c>
      <c r="BM639" s="242" t="s">
        <v>1322</v>
      </c>
    </row>
    <row r="640" s="12" customFormat="1" ht="25.92" customHeight="1">
      <c r="A640" s="12"/>
      <c r="B640" s="215"/>
      <c r="C640" s="216"/>
      <c r="D640" s="217" t="s">
        <v>72</v>
      </c>
      <c r="E640" s="218" t="s">
        <v>243</v>
      </c>
      <c r="F640" s="218" t="s">
        <v>1323</v>
      </c>
      <c r="G640" s="216"/>
      <c r="H640" s="216"/>
      <c r="I640" s="219"/>
      <c r="J640" s="220">
        <f>BK640</f>
        <v>0</v>
      </c>
      <c r="K640" s="216"/>
      <c r="L640" s="221"/>
      <c r="M640" s="222"/>
      <c r="N640" s="223"/>
      <c r="O640" s="223"/>
      <c r="P640" s="224">
        <f>P641</f>
        <v>0</v>
      </c>
      <c r="Q640" s="223"/>
      <c r="R640" s="224">
        <f>R641</f>
        <v>0.0029999999999999996</v>
      </c>
      <c r="S640" s="223"/>
      <c r="T640" s="225">
        <f>T641</f>
        <v>0</v>
      </c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R640" s="226" t="s">
        <v>149</v>
      </c>
      <c r="AT640" s="227" t="s">
        <v>72</v>
      </c>
      <c r="AU640" s="227" t="s">
        <v>73</v>
      </c>
      <c r="AY640" s="226" t="s">
        <v>133</v>
      </c>
      <c r="BK640" s="228">
        <f>BK641</f>
        <v>0</v>
      </c>
    </row>
    <row r="641" s="12" customFormat="1" ht="22.8" customHeight="1">
      <c r="A641" s="12"/>
      <c r="B641" s="215"/>
      <c r="C641" s="216"/>
      <c r="D641" s="217" t="s">
        <v>72</v>
      </c>
      <c r="E641" s="229" t="s">
        <v>1324</v>
      </c>
      <c r="F641" s="229" t="s">
        <v>1325</v>
      </c>
      <c r="G641" s="216"/>
      <c r="H641" s="216"/>
      <c r="I641" s="219"/>
      <c r="J641" s="230">
        <f>BK641</f>
        <v>0</v>
      </c>
      <c r="K641" s="216"/>
      <c r="L641" s="221"/>
      <c r="M641" s="222"/>
      <c r="N641" s="223"/>
      <c r="O641" s="223"/>
      <c r="P641" s="224">
        <f>SUM(P642:P648)</f>
        <v>0</v>
      </c>
      <c r="Q641" s="223"/>
      <c r="R641" s="224">
        <f>SUM(R642:R648)</f>
        <v>0.0029999999999999996</v>
      </c>
      <c r="S641" s="223"/>
      <c r="T641" s="225">
        <f>SUM(T642:T648)</f>
        <v>0</v>
      </c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R641" s="226" t="s">
        <v>149</v>
      </c>
      <c r="AT641" s="227" t="s">
        <v>72</v>
      </c>
      <c r="AU641" s="227" t="s">
        <v>79</v>
      </c>
      <c r="AY641" s="226" t="s">
        <v>133</v>
      </c>
      <c r="BK641" s="228">
        <f>SUM(BK642:BK648)</f>
        <v>0</v>
      </c>
    </row>
    <row r="642" s="2" customFormat="1" ht="55.5" customHeight="1">
      <c r="A642" s="37"/>
      <c r="B642" s="38"/>
      <c r="C642" s="231" t="s">
        <v>1326</v>
      </c>
      <c r="D642" s="231" t="s">
        <v>135</v>
      </c>
      <c r="E642" s="232" t="s">
        <v>1327</v>
      </c>
      <c r="F642" s="233" t="s">
        <v>1328</v>
      </c>
      <c r="G642" s="234" t="s">
        <v>195</v>
      </c>
      <c r="H642" s="235">
        <v>10</v>
      </c>
      <c r="I642" s="236"/>
      <c r="J642" s="237">
        <f>ROUND(I642*H642,2)</f>
        <v>0</v>
      </c>
      <c r="K642" s="233" t="s">
        <v>139</v>
      </c>
      <c r="L642" s="43"/>
      <c r="M642" s="238" t="s">
        <v>1</v>
      </c>
      <c r="N642" s="239" t="s">
        <v>40</v>
      </c>
      <c r="O642" s="91"/>
      <c r="P642" s="240">
        <f>O642*H642</f>
        <v>0</v>
      </c>
      <c r="Q642" s="240">
        <v>0</v>
      </c>
      <c r="R642" s="240">
        <f>Q642*H642</f>
        <v>0</v>
      </c>
      <c r="S642" s="240">
        <v>0</v>
      </c>
      <c r="T642" s="241">
        <f>S642*H642</f>
        <v>0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242" t="s">
        <v>430</v>
      </c>
      <c r="AT642" s="242" t="s">
        <v>135</v>
      </c>
      <c r="AU642" s="242" t="s">
        <v>81</v>
      </c>
      <c r="AY642" s="16" t="s">
        <v>133</v>
      </c>
      <c r="BE642" s="243">
        <f>IF(N642="základní",J642,0)</f>
        <v>0</v>
      </c>
      <c r="BF642" s="243">
        <f>IF(N642="snížená",J642,0)</f>
        <v>0</v>
      </c>
      <c r="BG642" s="243">
        <f>IF(N642="zákl. přenesená",J642,0)</f>
        <v>0</v>
      </c>
      <c r="BH642" s="243">
        <f>IF(N642="sníž. přenesená",J642,0)</f>
        <v>0</v>
      </c>
      <c r="BI642" s="243">
        <f>IF(N642="nulová",J642,0)</f>
        <v>0</v>
      </c>
      <c r="BJ642" s="16" t="s">
        <v>140</v>
      </c>
      <c r="BK642" s="243">
        <f>ROUND(I642*H642,2)</f>
        <v>0</v>
      </c>
      <c r="BL642" s="16" t="s">
        <v>430</v>
      </c>
      <c r="BM642" s="242" t="s">
        <v>1329</v>
      </c>
    </row>
    <row r="643" s="2" customFormat="1" ht="33" customHeight="1">
      <c r="A643" s="37"/>
      <c r="B643" s="38"/>
      <c r="C643" s="231" t="s">
        <v>1330</v>
      </c>
      <c r="D643" s="231" t="s">
        <v>135</v>
      </c>
      <c r="E643" s="232" t="s">
        <v>1331</v>
      </c>
      <c r="F643" s="233" t="s">
        <v>1332</v>
      </c>
      <c r="G643" s="234" t="s">
        <v>195</v>
      </c>
      <c r="H643" s="235">
        <v>10</v>
      </c>
      <c r="I643" s="236"/>
      <c r="J643" s="237">
        <f>ROUND(I643*H643,2)</f>
        <v>0</v>
      </c>
      <c r="K643" s="233" t="s">
        <v>139</v>
      </c>
      <c r="L643" s="43"/>
      <c r="M643" s="238" t="s">
        <v>1</v>
      </c>
      <c r="N643" s="239" t="s">
        <v>40</v>
      </c>
      <c r="O643" s="91"/>
      <c r="P643" s="240">
        <f>O643*H643</f>
        <v>0</v>
      </c>
      <c r="Q643" s="240">
        <v>0</v>
      </c>
      <c r="R643" s="240">
        <f>Q643*H643</f>
        <v>0</v>
      </c>
      <c r="S643" s="240">
        <v>0</v>
      </c>
      <c r="T643" s="241">
        <f>S643*H643</f>
        <v>0</v>
      </c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R643" s="242" t="s">
        <v>430</v>
      </c>
      <c r="AT643" s="242" t="s">
        <v>135</v>
      </c>
      <c r="AU643" s="242" t="s">
        <v>81</v>
      </c>
      <c r="AY643" s="16" t="s">
        <v>133</v>
      </c>
      <c r="BE643" s="243">
        <f>IF(N643="základní",J643,0)</f>
        <v>0</v>
      </c>
      <c r="BF643" s="243">
        <f>IF(N643="snížená",J643,0)</f>
        <v>0</v>
      </c>
      <c r="BG643" s="243">
        <f>IF(N643="zákl. přenesená",J643,0)</f>
        <v>0</v>
      </c>
      <c r="BH643" s="243">
        <f>IF(N643="sníž. přenesená",J643,0)</f>
        <v>0</v>
      </c>
      <c r="BI643" s="243">
        <f>IF(N643="nulová",J643,0)</f>
        <v>0</v>
      </c>
      <c r="BJ643" s="16" t="s">
        <v>140</v>
      </c>
      <c r="BK643" s="243">
        <f>ROUND(I643*H643,2)</f>
        <v>0</v>
      </c>
      <c r="BL643" s="16" t="s">
        <v>430</v>
      </c>
      <c r="BM643" s="242" t="s">
        <v>1333</v>
      </c>
    </row>
    <row r="644" s="2" customFormat="1" ht="44.25" customHeight="1">
      <c r="A644" s="37"/>
      <c r="B644" s="38"/>
      <c r="C644" s="231" t="s">
        <v>1334</v>
      </c>
      <c r="D644" s="231" t="s">
        <v>135</v>
      </c>
      <c r="E644" s="232" t="s">
        <v>1335</v>
      </c>
      <c r="F644" s="233" t="s">
        <v>1336</v>
      </c>
      <c r="G644" s="234" t="s">
        <v>280</v>
      </c>
      <c r="H644" s="235">
        <v>6</v>
      </c>
      <c r="I644" s="236"/>
      <c r="J644" s="237">
        <f>ROUND(I644*H644,2)</f>
        <v>0</v>
      </c>
      <c r="K644" s="233" t="s">
        <v>139</v>
      </c>
      <c r="L644" s="43"/>
      <c r="M644" s="238" t="s">
        <v>1</v>
      </c>
      <c r="N644" s="239" t="s">
        <v>40</v>
      </c>
      <c r="O644" s="91"/>
      <c r="P644" s="240">
        <f>O644*H644</f>
        <v>0</v>
      </c>
      <c r="Q644" s="240">
        <v>0</v>
      </c>
      <c r="R644" s="240">
        <f>Q644*H644</f>
        <v>0</v>
      </c>
      <c r="S644" s="240">
        <v>0</v>
      </c>
      <c r="T644" s="241">
        <f>S644*H644</f>
        <v>0</v>
      </c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R644" s="242" t="s">
        <v>430</v>
      </c>
      <c r="AT644" s="242" t="s">
        <v>135</v>
      </c>
      <c r="AU644" s="242" t="s">
        <v>81</v>
      </c>
      <c r="AY644" s="16" t="s">
        <v>133</v>
      </c>
      <c r="BE644" s="243">
        <f>IF(N644="základní",J644,0)</f>
        <v>0</v>
      </c>
      <c r="BF644" s="243">
        <f>IF(N644="snížená",J644,0)</f>
        <v>0</v>
      </c>
      <c r="BG644" s="243">
        <f>IF(N644="zákl. přenesená",J644,0)</f>
        <v>0</v>
      </c>
      <c r="BH644" s="243">
        <f>IF(N644="sníž. přenesená",J644,0)</f>
        <v>0</v>
      </c>
      <c r="BI644" s="243">
        <f>IF(N644="nulová",J644,0)</f>
        <v>0</v>
      </c>
      <c r="BJ644" s="16" t="s">
        <v>140</v>
      </c>
      <c r="BK644" s="243">
        <f>ROUND(I644*H644,2)</f>
        <v>0</v>
      </c>
      <c r="BL644" s="16" t="s">
        <v>430</v>
      </c>
      <c r="BM644" s="242" t="s">
        <v>1337</v>
      </c>
    </row>
    <row r="645" s="13" customFormat="1">
      <c r="A645" s="13"/>
      <c r="B645" s="244"/>
      <c r="C645" s="245"/>
      <c r="D645" s="246" t="s">
        <v>142</v>
      </c>
      <c r="E645" s="247" t="s">
        <v>1</v>
      </c>
      <c r="F645" s="248" t="s">
        <v>162</v>
      </c>
      <c r="G645" s="245"/>
      <c r="H645" s="249">
        <v>6</v>
      </c>
      <c r="I645" s="250"/>
      <c r="J645" s="245"/>
      <c r="K645" s="245"/>
      <c r="L645" s="251"/>
      <c r="M645" s="252"/>
      <c r="N645" s="253"/>
      <c r="O645" s="253"/>
      <c r="P645" s="253"/>
      <c r="Q645" s="253"/>
      <c r="R645" s="253"/>
      <c r="S645" s="253"/>
      <c r="T645" s="254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55" t="s">
        <v>142</v>
      </c>
      <c r="AU645" s="255" t="s">
        <v>81</v>
      </c>
      <c r="AV645" s="13" t="s">
        <v>81</v>
      </c>
      <c r="AW645" s="13" t="s">
        <v>30</v>
      </c>
      <c r="AX645" s="13" t="s">
        <v>79</v>
      </c>
      <c r="AY645" s="255" t="s">
        <v>133</v>
      </c>
    </row>
    <row r="646" s="2" customFormat="1" ht="33" customHeight="1">
      <c r="A646" s="37"/>
      <c r="B646" s="38"/>
      <c r="C646" s="231" t="s">
        <v>1338</v>
      </c>
      <c r="D646" s="231" t="s">
        <v>135</v>
      </c>
      <c r="E646" s="232" t="s">
        <v>1339</v>
      </c>
      <c r="F646" s="233" t="s">
        <v>1340</v>
      </c>
      <c r="G646" s="234" t="s">
        <v>195</v>
      </c>
      <c r="H646" s="235">
        <v>20</v>
      </c>
      <c r="I646" s="236"/>
      <c r="J646" s="237">
        <f>ROUND(I646*H646,2)</f>
        <v>0</v>
      </c>
      <c r="K646" s="233" t="s">
        <v>139</v>
      </c>
      <c r="L646" s="43"/>
      <c r="M646" s="238" t="s">
        <v>1</v>
      </c>
      <c r="N646" s="239" t="s">
        <v>40</v>
      </c>
      <c r="O646" s="91"/>
      <c r="P646" s="240">
        <f>O646*H646</f>
        <v>0</v>
      </c>
      <c r="Q646" s="240">
        <v>0</v>
      </c>
      <c r="R646" s="240">
        <f>Q646*H646</f>
        <v>0</v>
      </c>
      <c r="S646" s="240">
        <v>0</v>
      </c>
      <c r="T646" s="241">
        <f>S646*H646</f>
        <v>0</v>
      </c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R646" s="242" t="s">
        <v>140</v>
      </c>
      <c r="AT646" s="242" t="s">
        <v>135</v>
      </c>
      <c r="AU646" s="242" t="s">
        <v>81</v>
      </c>
      <c r="AY646" s="16" t="s">
        <v>133</v>
      </c>
      <c r="BE646" s="243">
        <f>IF(N646="základní",J646,0)</f>
        <v>0</v>
      </c>
      <c r="BF646" s="243">
        <f>IF(N646="snížená",J646,0)</f>
        <v>0</v>
      </c>
      <c r="BG646" s="243">
        <f>IF(N646="zákl. přenesená",J646,0)</f>
        <v>0</v>
      </c>
      <c r="BH646" s="243">
        <f>IF(N646="sníž. přenesená",J646,0)</f>
        <v>0</v>
      </c>
      <c r="BI646" s="243">
        <f>IF(N646="nulová",J646,0)</f>
        <v>0</v>
      </c>
      <c r="BJ646" s="16" t="s">
        <v>140</v>
      </c>
      <c r="BK646" s="243">
        <f>ROUND(I646*H646,2)</f>
        <v>0</v>
      </c>
      <c r="BL646" s="16" t="s">
        <v>140</v>
      </c>
      <c r="BM646" s="242" t="s">
        <v>1341</v>
      </c>
    </row>
    <row r="647" s="13" customFormat="1">
      <c r="A647" s="13"/>
      <c r="B647" s="244"/>
      <c r="C647" s="245"/>
      <c r="D647" s="246" t="s">
        <v>142</v>
      </c>
      <c r="E647" s="247" t="s">
        <v>1</v>
      </c>
      <c r="F647" s="248" t="s">
        <v>230</v>
      </c>
      <c r="G647" s="245"/>
      <c r="H647" s="249">
        <v>20</v>
      </c>
      <c r="I647" s="250"/>
      <c r="J647" s="245"/>
      <c r="K647" s="245"/>
      <c r="L647" s="251"/>
      <c r="M647" s="252"/>
      <c r="N647" s="253"/>
      <c r="O647" s="253"/>
      <c r="P647" s="253"/>
      <c r="Q647" s="253"/>
      <c r="R647" s="253"/>
      <c r="S647" s="253"/>
      <c r="T647" s="254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55" t="s">
        <v>142</v>
      </c>
      <c r="AU647" s="255" t="s">
        <v>81</v>
      </c>
      <c r="AV647" s="13" t="s">
        <v>81</v>
      </c>
      <c r="AW647" s="13" t="s">
        <v>30</v>
      </c>
      <c r="AX647" s="13" t="s">
        <v>79</v>
      </c>
      <c r="AY647" s="255" t="s">
        <v>133</v>
      </c>
    </row>
    <row r="648" s="2" customFormat="1" ht="21.75" customHeight="1">
      <c r="A648" s="37"/>
      <c r="B648" s="38"/>
      <c r="C648" s="231" t="s">
        <v>1342</v>
      </c>
      <c r="D648" s="231" t="s">
        <v>135</v>
      </c>
      <c r="E648" s="232" t="s">
        <v>1343</v>
      </c>
      <c r="F648" s="233" t="s">
        <v>1344</v>
      </c>
      <c r="G648" s="234" t="s">
        <v>195</v>
      </c>
      <c r="H648" s="235">
        <v>20</v>
      </c>
      <c r="I648" s="236"/>
      <c r="J648" s="237">
        <f>ROUND(I648*H648,2)</f>
        <v>0</v>
      </c>
      <c r="K648" s="233" t="s">
        <v>139</v>
      </c>
      <c r="L648" s="43"/>
      <c r="M648" s="238" t="s">
        <v>1</v>
      </c>
      <c r="N648" s="239" t="s">
        <v>40</v>
      </c>
      <c r="O648" s="91"/>
      <c r="P648" s="240">
        <f>O648*H648</f>
        <v>0</v>
      </c>
      <c r="Q648" s="240">
        <v>0.00014999999999999999</v>
      </c>
      <c r="R648" s="240">
        <f>Q648*H648</f>
        <v>0.0029999999999999996</v>
      </c>
      <c r="S648" s="240">
        <v>0</v>
      </c>
      <c r="T648" s="241">
        <f>S648*H648</f>
        <v>0</v>
      </c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R648" s="242" t="s">
        <v>430</v>
      </c>
      <c r="AT648" s="242" t="s">
        <v>135</v>
      </c>
      <c r="AU648" s="242" t="s">
        <v>81</v>
      </c>
      <c r="AY648" s="16" t="s">
        <v>133</v>
      </c>
      <c r="BE648" s="243">
        <f>IF(N648="základní",J648,0)</f>
        <v>0</v>
      </c>
      <c r="BF648" s="243">
        <f>IF(N648="snížená",J648,0)</f>
        <v>0</v>
      </c>
      <c r="BG648" s="243">
        <f>IF(N648="zákl. přenesená",J648,0)</f>
        <v>0</v>
      </c>
      <c r="BH648" s="243">
        <f>IF(N648="sníž. přenesená",J648,0)</f>
        <v>0</v>
      </c>
      <c r="BI648" s="243">
        <f>IF(N648="nulová",J648,0)</f>
        <v>0</v>
      </c>
      <c r="BJ648" s="16" t="s">
        <v>140</v>
      </c>
      <c r="BK648" s="243">
        <f>ROUND(I648*H648,2)</f>
        <v>0</v>
      </c>
      <c r="BL648" s="16" t="s">
        <v>430</v>
      </c>
      <c r="BM648" s="242" t="s">
        <v>1345</v>
      </c>
    </row>
    <row r="649" s="12" customFormat="1" ht="25.92" customHeight="1">
      <c r="A649" s="12"/>
      <c r="B649" s="215"/>
      <c r="C649" s="216"/>
      <c r="D649" s="217" t="s">
        <v>72</v>
      </c>
      <c r="E649" s="218" t="s">
        <v>1346</v>
      </c>
      <c r="F649" s="218" t="s">
        <v>1347</v>
      </c>
      <c r="G649" s="216"/>
      <c r="H649" s="216"/>
      <c r="I649" s="219"/>
      <c r="J649" s="220">
        <f>BK649</f>
        <v>0</v>
      </c>
      <c r="K649" s="216"/>
      <c r="L649" s="221"/>
      <c r="M649" s="222"/>
      <c r="N649" s="223"/>
      <c r="O649" s="223"/>
      <c r="P649" s="224">
        <f>SUM(P650:P657)</f>
        <v>0</v>
      </c>
      <c r="Q649" s="223"/>
      <c r="R649" s="224">
        <f>SUM(R650:R657)</f>
        <v>0</v>
      </c>
      <c r="S649" s="223"/>
      <c r="T649" s="225">
        <f>SUM(T650:T657)</f>
        <v>0</v>
      </c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R649" s="226" t="s">
        <v>140</v>
      </c>
      <c r="AT649" s="227" t="s">
        <v>72</v>
      </c>
      <c r="AU649" s="227" t="s">
        <v>73</v>
      </c>
      <c r="AY649" s="226" t="s">
        <v>133</v>
      </c>
      <c r="BK649" s="228">
        <f>SUM(BK650:BK657)</f>
        <v>0</v>
      </c>
    </row>
    <row r="650" s="2" customFormat="1" ht="21.75" customHeight="1">
      <c r="A650" s="37"/>
      <c r="B650" s="38"/>
      <c r="C650" s="231" t="s">
        <v>1348</v>
      </c>
      <c r="D650" s="231" t="s">
        <v>135</v>
      </c>
      <c r="E650" s="232" t="s">
        <v>1349</v>
      </c>
      <c r="F650" s="233" t="s">
        <v>1350</v>
      </c>
      <c r="G650" s="234" t="s">
        <v>1351</v>
      </c>
      <c r="H650" s="235">
        <v>8</v>
      </c>
      <c r="I650" s="236"/>
      <c r="J650" s="237">
        <f>ROUND(I650*H650,2)</f>
        <v>0</v>
      </c>
      <c r="K650" s="233" t="s">
        <v>139</v>
      </c>
      <c r="L650" s="43"/>
      <c r="M650" s="238" t="s">
        <v>1</v>
      </c>
      <c r="N650" s="239" t="s">
        <v>40</v>
      </c>
      <c r="O650" s="91"/>
      <c r="P650" s="240">
        <f>O650*H650</f>
        <v>0</v>
      </c>
      <c r="Q650" s="240">
        <v>0</v>
      </c>
      <c r="R650" s="240">
        <f>Q650*H650</f>
        <v>0</v>
      </c>
      <c r="S650" s="240">
        <v>0</v>
      </c>
      <c r="T650" s="241">
        <f>S650*H650</f>
        <v>0</v>
      </c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R650" s="242" t="s">
        <v>1352</v>
      </c>
      <c r="AT650" s="242" t="s">
        <v>135</v>
      </c>
      <c r="AU650" s="242" t="s">
        <v>79</v>
      </c>
      <c r="AY650" s="16" t="s">
        <v>133</v>
      </c>
      <c r="BE650" s="243">
        <f>IF(N650="základní",J650,0)</f>
        <v>0</v>
      </c>
      <c r="BF650" s="243">
        <f>IF(N650="snížená",J650,0)</f>
        <v>0</v>
      </c>
      <c r="BG650" s="243">
        <f>IF(N650="zákl. přenesená",J650,0)</f>
        <v>0</v>
      </c>
      <c r="BH650" s="243">
        <f>IF(N650="sníž. přenesená",J650,0)</f>
        <v>0</v>
      </c>
      <c r="BI650" s="243">
        <f>IF(N650="nulová",J650,0)</f>
        <v>0</v>
      </c>
      <c r="BJ650" s="16" t="s">
        <v>140</v>
      </c>
      <c r="BK650" s="243">
        <f>ROUND(I650*H650,2)</f>
        <v>0</v>
      </c>
      <c r="BL650" s="16" t="s">
        <v>1352</v>
      </c>
      <c r="BM650" s="242" t="s">
        <v>1353</v>
      </c>
    </row>
    <row r="651" s="2" customFormat="1">
      <c r="A651" s="37"/>
      <c r="B651" s="38"/>
      <c r="C651" s="39"/>
      <c r="D651" s="246" t="s">
        <v>438</v>
      </c>
      <c r="E651" s="39"/>
      <c r="F651" s="266" t="s">
        <v>1354</v>
      </c>
      <c r="G651" s="39"/>
      <c r="H651" s="39"/>
      <c r="I651" s="140"/>
      <c r="J651" s="39"/>
      <c r="K651" s="39"/>
      <c r="L651" s="43"/>
      <c r="M651" s="267"/>
      <c r="N651" s="268"/>
      <c r="O651" s="91"/>
      <c r="P651" s="91"/>
      <c r="Q651" s="91"/>
      <c r="R651" s="91"/>
      <c r="S651" s="91"/>
      <c r="T651" s="92"/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T651" s="16" t="s">
        <v>438</v>
      </c>
      <c r="AU651" s="16" t="s">
        <v>79</v>
      </c>
    </row>
    <row r="652" s="13" customFormat="1">
      <c r="A652" s="13"/>
      <c r="B652" s="244"/>
      <c r="C652" s="245"/>
      <c r="D652" s="246" t="s">
        <v>142</v>
      </c>
      <c r="E652" s="247" t="s">
        <v>1</v>
      </c>
      <c r="F652" s="248" t="s">
        <v>171</v>
      </c>
      <c r="G652" s="245"/>
      <c r="H652" s="249">
        <v>8</v>
      </c>
      <c r="I652" s="250"/>
      <c r="J652" s="245"/>
      <c r="K652" s="245"/>
      <c r="L652" s="251"/>
      <c r="M652" s="252"/>
      <c r="N652" s="253"/>
      <c r="O652" s="253"/>
      <c r="P652" s="253"/>
      <c r="Q652" s="253"/>
      <c r="R652" s="253"/>
      <c r="S652" s="253"/>
      <c r="T652" s="254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55" t="s">
        <v>142</v>
      </c>
      <c r="AU652" s="255" t="s">
        <v>79</v>
      </c>
      <c r="AV652" s="13" t="s">
        <v>81</v>
      </c>
      <c r="AW652" s="13" t="s">
        <v>30</v>
      </c>
      <c r="AX652" s="13" t="s">
        <v>79</v>
      </c>
      <c r="AY652" s="255" t="s">
        <v>133</v>
      </c>
    </row>
    <row r="653" s="2" customFormat="1" ht="21.75" customHeight="1">
      <c r="A653" s="37"/>
      <c r="B653" s="38"/>
      <c r="C653" s="231" t="s">
        <v>1355</v>
      </c>
      <c r="D653" s="231" t="s">
        <v>135</v>
      </c>
      <c r="E653" s="232" t="s">
        <v>1356</v>
      </c>
      <c r="F653" s="233" t="s">
        <v>1357</v>
      </c>
      <c r="G653" s="234" t="s">
        <v>1351</v>
      </c>
      <c r="H653" s="235">
        <v>8</v>
      </c>
      <c r="I653" s="236"/>
      <c r="J653" s="237">
        <f>ROUND(I653*H653,2)</f>
        <v>0</v>
      </c>
      <c r="K653" s="233" t="s">
        <v>139</v>
      </c>
      <c r="L653" s="43"/>
      <c r="M653" s="238" t="s">
        <v>1</v>
      </c>
      <c r="N653" s="239" t="s">
        <v>40</v>
      </c>
      <c r="O653" s="91"/>
      <c r="P653" s="240">
        <f>O653*H653</f>
        <v>0</v>
      </c>
      <c r="Q653" s="240">
        <v>0</v>
      </c>
      <c r="R653" s="240">
        <f>Q653*H653</f>
        <v>0</v>
      </c>
      <c r="S653" s="240">
        <v>0</v>
      </c>
      <c r="T653" s="241">
        <f>S653*H653</f>
        <v>0</v>
      </c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R653" s="242" t="s">
        <v>1352</v>
      </c>
      <c r="AT653" s="242" t="s">
        <v>135</v>
      </c>
      <c r="AU653" s="242" t="s">
        <v>79</v>
      </c>
      <c r="AY653" s="16" t="s">
        <v>133</v>
      </c>
      <c r="BE653" s="243">
        <f>IF(N653="základní",J653,0)</f>
        <v>0</v>
      </c>
      <c r="BF653" s="243">
        <f>IF(N653="snížená",J653,0)</f>
        <v>0</v>
      </c>
      <c r="BG653" s="243">
        <f>IF(N653="zákl. přenesená",J653,0)</f>
        <v>0</v>
      </c>
      <c r="BH653" s="243">
        <f>IF(N653="sníž. přenesená",J653,0)</f>
        <v>0</v>
      </c>
      <c r="BI653" s="243">
        <f>IF(N653="nulová",J653,0)</f>
        <v>0</v>
      </c>
      <c r="BJ653" s="16" t="s">
        <v>140</v>
      </c>
      <c r="BK653" s="243">
        <f>ROUND(I653*H653,2)</f>
        <v>0</v>
      </c>
      <c r="BL653" s="16" t="s">
        <v>1352</v>
      </c>
      <c r="BM653" s="242" t="s">
        <v>1358</v>
      </c>
    </row>
    <row r="654" s="2" customFormat="1">
      <c r="A654" s="37"/>
      <c r="B654" s="38"/>
      <c r="C654" s="39"/>
      <c r="D654" s="246" t="s">
        <v>438</v>
      </c>
      <c r="E654" s="39"/>
      <c r="F654" s="266" t="s">
        <v>1359</v>
      </c>
      <c r="G654" s="39"/>
      <c r="H654" s="39"/>
      <c r="I654" s="140"/>
      <c r="J654" s="39"/>
      <c r="K654" s="39"/>
      <c r="L654" s="43"/>
      <c r="M654" s="267"/>
      <c r="N654" s="268"/>
      <c r="O654" s="91"/>
      <c r="P654" s="91"/>
      <c r="Q654" s="91"/>
      <c r="R654" s="91"/>
      <c r="S654" s="91"/>
      <c r="T654" s="92"/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T654" s="16" t="s">
        <v>438</v>
      </c>
      <c r="AU654" s="16" t="s">
        <v>79</v>
      </c>
    </row>
    <row r="655" s="13" customFormat="1">
      <c r="A655" s="13"/>
      <c r="B655" s="244"/>
      <c r="C655" s="245"/>
      <c r="D655" s="246" t="s">
        <v>142</v>
      </c>
      <c r="E655" s="247" t="s">
        <v>1</v>
      </c>
      <c r="F655" s="248" t="s">
        <v>171</v>
      </c>
      <c r="G655" s="245"/>
      <c r="H655" s="249">
        <v>8</v>
      </c>
      <c r="I655" s="250"/>
      <c r="J655" s="245"/>
      <c r="K655" s="245"/>
      <c r="L655" s="251"/>
      <c r="M655" s="252"/>
      <c r="N655" s="253"/>
      <c r="O655" s="253"/>
      <c r="P655" s="253"/>
      <c r="Q655" s="253"/>
      <c r="R655" s="253"/>
      <c r="S655" s="253"/>
      <c r="T655" s="254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55" t="s">
        <v>142</v>
      </c>
      <c r="AU655" s="255" t="s">
        <v>79</v>
      </c>
      <c r="AV655" s="13" t="s">
        <v>81</v>
      </c>
      <c r="AW655" s="13" t="s">
        <v>30</v>
      </c>
      <c r="AX655" s="13" t="s">
        <v>79</v>
      </c>
      <c r="AY655" s="255" t="s">
        <v>133</v>
      </c>
    </row>
    <row r="656" s="2" customFormat="1" ht="33" customHeight="1">
      <c r="A656" s="37"/>
      <c r="B656" s="38"/>
      <c r="C656" s="231" t="s">
        <v>1360</v>
      </c>
      <c r="D656" s="231" t="s">
        <v>135</v>
      </c>
      <c r="E656" s="232" t="s">
        <v>1361</v>
      </c>
      <c r="F656" s="233" t="s">
        <v>1362</v>
      </c>
      <c r="G656" s="234" t="s">
        <v>1351</v>
      </c>
      <c r="H656" s="235">
        <v>12</v>
      </c>
      <c r="I656" s="236"/>
      <c r="J656" s="237">
        <f>ROUND(I656*H656,2)</f>
        <v>0</v>
      </c>
      <c r="K656" s="233" t="s">
        <v>139</v>
      </c>
      <c r="L656" s="43"/>
      <c r="M656" s="238" t="s">
        <v>1</v>
      </c>
      <c r="N656" s="239" t="s">
        <v>40</v>
      </c>
      <c r="O656" s="91"/>
      <c r="P656" s="240">
        <f>O656*H656</f>
        <v>0</v>
      </c>
      <c r="Q656" s="240">
        <v>0</v>
      </c>
      <c r="R656" s="240">
        <f>Q656*H656</f>
        <v>0</v>
      </c>
      <c r="S656" s="240">
        <v>0</v>
      </c>
      <c r="T656" s="241">
        <f>S656*H656</f>
        <v>0</v>
      </c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R656" s="242" t="s">
        <v>1352</v>
      </c>
      <c r="AT656" s="242" t="s">
        <v>135</v>
      </c>
      <c r="AU656" s="242" t="s">
        <v>79</v>
      </c>
      <c r="AY656" s="16" t="s">
        <v>133</v>
      </c>
      <c r="BE656" s="243">
        <f>IF(N656="základní",J656,0)</f>
        <v>0</v>
      </c>
      <c r="BF656" s="243">
        <f>IF(N656="snížená",J656,0)</f>
        <v>0</v>
      </c>
      <c r="BG656" s="243">
        <f>IF(N656="zákl. přenesená",J656,0)</f>
        <v>0</v>
      </c>
      <c r="BH656" s="243">
        <f>IF(N656="sníž. přenesená",J656,0)</f>
        <v>0</v>
      </c>
      <c r="BI656" s="243">
        <f>IF(N656="nulová",J656,0)</f>
        <v>0</v>
      </c>
      <c r="BJ656" s="16" t="s">
        <v>140</v>
      </c>
      <c r="BK656" s="243">
        <f>ROUND(I656*H656,2)</f>
        <v>0</v>
      </c>
      <c r="BL656" s="16" t="s">
        <v>1352</v>
      </c>
      <c r="BM656" s="242" t="s">
        <v>1363</v>
      </c>
    </row>
    <row r="657" s="13" customFormat="1">
      <c r="A657" s="13"/>
      <c r="B657" s="244"/>
      <c r="C657" s="245"/>
      <c r="D657" s="246" t="s">
        <v>142</v>
      </c>
      <c r="E657" s="247" t="s">
        <v>1</v>
      </c>
      <c r="F657" s="248" t="s">
        <v>192</v>
      </c>
      <c r="G657" s="245"/>
      <c r="H657" s="249">
        <v>12</v>
      </c>
      <c r="I657" s="250"/>
      <c r="J657" s="245"/>
      <c r="K657" s="245"/>
      <c r="L657" s="251"/>
      <c r="M657" s="252"/>
      <c r="N657" s="253"/>
      <c r="O657" s="253"/>
      <c r="P657" s="253"/>
      <c r="Q657" s="253"/>
      <c r="R657" s="253"/>
      <c r="S657" s="253"/>
      <c r="T657" s="254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55" t="s">
        <v>142</v>
      </c>
      <c r="AU657" s="255" t="s">
        <v>79</v>
      </c>
      <c r="AV657" s="13" t="s">
        <v>81</v>
      </c>
      <c r="AW657" s="13" t="s">
        <v>30</v>
      </c>
      <c r="AX657" s="13" t="s">
        <v>79</v>
      </c>
      <c r="AY657" s="255" t="s">
        <v>133</v>
      </c>
    </row>
    <row r="658" s="12" customFormat="1" ht="25.92" customHeight="1">
      <c r="A658" s="12"/>
      <c r="B658" s="215"/>
      <c r="C658" s="216"/>
      <c r="D658" s="217" t="s">
        <v>72</v>
      </c>
      <c r="E658" s="218" t="s">
        <v>1364</v>
      </c>
      <c r="F658" s="218" t="s">
        <v>1365</v>
      </c>
      <c r="G658" s="216"/>
      <c r="H658" s="216"/>
      <c r="I658" s="219"/>
      <c r="J658" s="220">
        <f>BK658</f>
        <v>0</v>
      </c>
      <c r="K658" s="216"/>
      <c r="L658" s="221"/>
      <c r="M658" s="222"/>
      <c r="N658" s="223"/>
      <c r="O658" s="223"/>
      <c r="P658" s="224">
        <f>P659+P661+P663+P665</f>
        <v>0</v>
      </c>
      <c r="Q658" s="223"/>
      <c r="R658" s="224">
        <f>R659+R661+R663+R665</f>
        <v>0</v>
      </c>
      <c r="S658" s="223"/>
      <c r="T658" s="225">
        <f>T659+T661+T663+T665</f>
        <v>0</v>
      </c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R658" s="226" t="s">
        <v>157</v>
      </c>
      <c r="AT658" s="227" t="s">
        <v>72</v>
      </c>
      <c r="AU658" s="227" t="s">
        <v>73</v>
      </c>
      <c r="AY658" s="226" t="s">
        <v>133</v>
      </c>
      <c r="BK658" s="228">
        <f>BK659+BK661+BK663+BK665</f>
        <v>0</v>
      </c>
    </row>
    <row r="659" s="12" customFormat="1" ht="22.8" customHeight="1">
      <c r="A659" s="12"/>
      <c r="B659" s="215"/>
      <c r="C659" s="216"/>
      <c r="D659" s="217" t="s">
        <v>72</v>
      </c>
      <c r="E659" s="229" t="s">
        <v>1366</v>
      </c>
      <c r="F659" s="229" t="s">
        <v>1367</v>
      </c>
      <c r="G659" s="216"/>
      <c r="H659" s="216"/>
      <c r="I659" s="219"/>
      <c r="J659" s="230">
        <f>BK659</f>
        <v>0</v>
      </c>
      <c r="K659" s="216"/>
      <c r="L659" s="221"/>
      <c r="M659" s="222"/>
      <c r="N659" s="223"/>
      <c r="O659" s="223"/>
      <c r="P659" s="224">
        <f>P660</f>
        <v>0</v>
      </c>
      <c r="Q659" s="223"/>
      <c r="R659" s="224">
        <f>R660</f>
        <v>0</v>
      </c>
      <c r="S659" s="223"/>
      <c r="T659" s="225">
        <f>T660</f>
        <v>0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226" t="s">
        <v>157</v>
      </c>
      <c r="AT659" s="227" t="s">
        <v>72</v>
      </c>
      <c r="AU659" s="227" t="s">
        <v>79</v>
      </c>
      <c r="AY659" s="226" t="s">
        <v>133</v>
      </c>
      <c r="BK659" s="228">
        <f>BK660</f>
        <v>0</v>
      </c>
    </row>
    <row r="660" s="2" customFormat="1" ht="16.5" customHeight="1">
      <c r="A660" s="37"/>
      <c r="B660" s="38"/>
      <c r="C660" s="231" t="s">
        <v>988</v>
      </c>
      <c r="D660" s="231" t="s">
        <v>135</v>
      </c>
      <c r="E660" s="232" t="s">
        <v>1368</v>
      </c>
      <c r="F660" s="233" t="s">
        <v>1369</v>
      </c>
      <c r="G660" s="234" t="s">
        <v>1370</v>
      </c>
      <c r="H660" s="235">
        <v>1</v>
      </c>
      <c r="I660" s="236"/>
      <c r="J660" s="237">
        <f>ROUND(I660*H660,2)</f>
        <v>0</v>
      </c>
      <c r="K660" s="233" t="s">
        <v>139</v>
      </c>
      <c r="L660" s="43"/>
      <c r="M660" s="238" t="s">
        <v>1</v>
      </c>
      <c r="N660" s="239" t="s">
        <v>40</v>
      </c>
      <c r="O660" s="91"/>
      <c r="P660" s="240">
        <f>O660*H660</f>
        <v>0</v>
      </c>
      <c r="Q660" s="240">
        <v>0</v>
      </c>
      <c r="R660" s="240">
        <f>Q660*H660</f>
        <v>0</v>
      </c>
      <c r="S660" s="240">
        <v>0</v>
      </c>
      <c r="T660" s="241">
        <f>S660*H660</f>
        <v>0</v>
      </c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R660" s="242" t="s">
        <v>1371</v>
      </c>
      <c r="AT660" s="242" t="s">
        <v>135</v>
      </c>
      <c r="AU660" s="242" t="s">
        <v>81</v>
      </c>
      <c r="AY660" s="16" t="s">
        <v>133</v>
      </c>
      <c r="BE660" s="243">
        <f>IF(N660="základní",J660,0)</f>
        <v>0</v>
      </c>
      <c r="BF660" s="243">
        <f>IF(N660="snížená",J660,0)</f>
        <v>0</v>
      </c>
      <c r="BG660" s="243">
        <f>IF(N660="zákl. přenesená",J660,0)</f>
        <v>0</v>
      </c>
      <c r="BH660" s="243">
        <f>IF(N660="sníž. přenesená",J660,0)</f>
        <v>0</v>
      </c>
      <c r="BI660" s="243">
        <f>IF(N660="nulová",J660,0)</f>
        <v>0</v>
      </c>
      <c r="BJ660" s="16" t="s">
        <v>140</v>
      </c>
      <c r="BK660" s="243">
        <f>ROUND(I660*H660,2)</f>
        <v>0</v>
      </c>
      <c r="BL660" s="16" t="s">
        <v>1371</v>
      </c>
      <c r="BM660" s="242" t="s">
        <v>1372</v>
      </c>
    </row>
    <row r="661" s="12" customFormat="1" ht="22.8" customHeight="1">
      <c r="A661" s="12"/>
      <c r="B661" s="215"/>
      <c r="C661" s="216"/>
      <c r="D661" s="217" t="s">
        <v>72</v>
      </c>
      <c r="E661" s="229" t="s">
        <v>1373</v>
      </c>
      <c r="F661" s="229" t="s">
        <v>1374</v>
      </c>
      <c r="G661" s="216"/>
      <c r="H661" s="216"/>
      <c r="I661" s="219"/>
      <c r="J661" s="230">
        <f>BK661</f>
        <v>0</v>
      </c>
      <c r="K661" s="216"/>
      <c r="L661" s="221"/>
      <c r="M661" s="222"/>
      <c r="N661" s="223"/>
      <c r="O661" s="223"/>
      <c r="P661" s="224">
        <f>P662</f>
        <v>0</v>
      </c>
      <c r="Q661" s="223"/>
      <c r="R661" s="224">
        <f>R662</f>
        <v>0</v>
      </c>
      <c r="S661" s="223"/>
      <c r="T661" s="225">
        <f>T662</f>
        <v>0</v>
      </c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R661" s="226" t="s">
        <v>157</v>
      </c>
      <c r="AT661" s="227" t="s">
        <v>72</v>
      </c>
      <c r="AU661" s="227" t="s">
        <v>79</v>
      </c>
      <c r="AY661" s="226" t="s">
        <v>133</v>
      </c>
      <c r="BK661" s="228">
        <f>BK662</f>
        <v>0</v>
      </c>
    </row>
    <row r="662" s="2" customFormat="1" ht="16.5" customHeight="1">
      <c r="A662" s="37"/>
      <c r="B662" s="38"/>
      <c r="C662" s="231" t="s">
        <v>1375</v>
      </c>
      <c r="D662" s="231" t="s">
        <v>135</v>
      </c>
      <c r="E662" s="232" t="s">
        <v>1376</v>
      </c>
      <c r="F662" s="233" t="s">
        <v>1374</v>
      </c>
      <c r="G662" s="234" t="s">
        <v>1370</v>
      </c>
      <c r="H662" s="235">
        <v>1</v>
      </c>
      <c r="I662" s="236"/>
      <c r="J662" s="237">
        <f>ROUND(I662*H662,2)</f>
        <v>0</v>
      </c>
      <c r="K662" s="233" t="s">
        <v>139</v>
      </c>
      <c r="L662" s="43"/>
      <c r="M662" s="238" t="s">
        <v>1</v>
      </c>
      <c r="N662" s="239" t="s">
        <v>40</v>
      </c>
      <c r="O662" s="91"/>
      <c r="P662" s="240">
        <f>O662*H662</f>
        <v>0</v>
      </c>
      <c r="Q662" s="240">
        <v>0</v>
      </c>
      <c r="R662" s="240">
        <f>Q662*H662</f>
        <v>0</v>
      </c>
      <c r="S662" s="240">
        <v>0</v>
      </c>
      <c r="T662" s="241">
        <f>S662*H662</f>
        <v>0</v>
      </c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R662" s="242" t="s">
        <v>1371</v>
      </c>
      <c r="AT662" s="242" t="s">
        <v>135</v>
      </c>
      <c r="AU662" s="242" t="s">
        <v>81</v>
      </c>
      <c r="AY662" s="16" t="s">
        <v>133</v>
      </c>
      <c r="BE662" s="243">
        <f>IF(N662="základní",J662,0)</f>
        <v>0</v>
      </c>
      <c r="BF662" s="243">
        <f>IF(N662="snížená",J662,0)</f>
        <v>0</v>
      </c>
      <c r="BG662" s="243">
        <f>IF(N662="zákl. přenesená",J662,0)</f>
        <v>0</v>
      </c>
      <c r="BH662" s="243">
        <f>IF(N662="sníž. přenesená",J662,0)</f>
        <v>0</v>
      </c>
      <c r="BI662" s="243">
        <f>IF(N662="nulová",J662,0)</f>
        <v>0</v>
      </c>
      <c r="BJ662" s="16" t="s">
        <v>140</v>
      </c>
      <c r="BK662" s="243">
        <f>ROUND(I662*H662,2)</f>
        <v>0</v>
      </c>
      <c r="BL662" s="16" t="s">
        <v>1371</v>
      </c>
      <c r="BM662" s="242" t="s">
        <v>1377</v>
      </c>
    </row>
    <row r="663" s="12" customFormat="1" ht="22.8" customHeight="1">
      <c r="A663" s="12"/>
      <c r="B663" s="215"/>
      <c r="C663" s="216"/>
      <c r="D663" s="217" t="s">
        <v>72</v>
      </c>
      <c r="E663" s="229" t="s">
        <v>1378</v>
      </c>
      <c r="F663" s="229" t="s">
        <v>1379</v>
      </c>
      <c r="G663" s="216"/>
      <c r="H663" s="216"/>
      <c r="I663" s="219"/>
      <c r="J663" s="230">
        <f>BK663</f>
        <v>0</v>
      </c>
      <c r="K663" s="216"/>
      <c r="L663" s="221"/>
      <c r="M663" s="222"/>
      <c r="N663" s="223"/>
      <c r="O663" s="223"/>
      <c r="P663" s="224">
        <f>P664</f>
        <v>0</v>
      </c>
      <c r="Q663" s="223"/>
      <c r="R663" s="224">
        <f>R664</f>
        <v>0</v>
      </c>
      <c r="S663" s="223"/>
      <c r="T663" s="225">
        <f>T664</f>
        <v>0</v>
      </c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R663" s="226" t="s">
        <v>157</v>
      </c>
      <c r="AT663" s="227" t="s">
        <v>72</v>
      </c>
      <c r="AU663" s="227" t="s">
        <v>79</v>
      </c>
      <c r="AY663" s="226" t="s">
        <v>133</v>
      </c>
      <c r="BK663" s="228">
        <f>BK664</f>
        <v>0</v>
      </c>
    </row>
    <row r="664" s="2" customFormat="1" ht="16.5" customHeight="1">
      <c r="A664" s="37"/>
      <c r="B664" s="38"/>
      <c r="C664" s="231" t="s">
        <v>1380</v>
      </c>
      <c r="D664" s="231" t="s">
        <v>135</v>
      </c>
      <c r="E664" s="232" t="s">
        <v>1381</v>
      </c>
      <c r="F664" s="233" t="s">
        <v>1379</v>
      </c>
      <c r="G664" s="234" t="s">
        <v>1370</v>
      </c>
      <c r="H664" s="235">
        <v>1</v>
      </c>
      <c r="I664" s="236"/>
      <c r="J664" s="237">
        <f>ROUND(I664*H664,2)</f>
        <v>0</v>
      </c>
      <c r="K664" s="233" t="s">
        <v>139</v>
      </c>
      <c r="L664" s="43"/>
      <c r="M664" s="238" t="s">
        <v>1</v>
      </c>
      <c r="N664" s="239" t="s">
        <v>40</v>
      </c>
      <c r="O664" s="91"/>
      <c r="P664" s="240">
        <f>O664*H664</f>
        <v>0</v>
      </c>
      <c r="Q664" s="240">
        <v>0</v>
      </c>
      <c r="R664" s="240">
        <f>Q664*H664</f>
        <v>0</v>
      </c>
      <c r="S664" s="240">
        <v>0</v>
      </c>
      <c r="T664" s="241">
        <f>S664*H664</f>
        <v>0</v>
      </c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R664" s="242" t="s">
        <v>1371</v>
      </c>
      <c r="AT664" s="242" t="s">
        <v>135</v>
      </c>
      <c r="AU664" s="242" t="s">
        <v>81</v>
      </c>
      <c r="AY664" s="16" t="s">
        <v>133</v>
      </c>
      <c r="BE664" s="243">
        <f>IF(N664="základní",J664,0)</f>
        <v>0</v>
      </c>
      <c r="BF664" s="243">
        <f>IF(N664="snížená",J664,0)</f>
        <v>0</v>
      </c>
      <c r="BG664" s="243">
        <f>IF(N664="zákl. přenesená",J664,0)</f>
        <v>0</v>
      </c>
      <c r="BH664" s="243">
        <f>IF(N664="sníž. přenesená",J664,0)</f>
        <v>0</v>
      </c>
      <c r="BI664" s="243">
        <f>IF(N664="nulová",J664,0)</f>
        <v>0</v>
      </c>
      <c r="BJ664" s="16" t="s">
        <v>140</v>
      </c>
      <c r="BK664" s="243">
        <f>ROUND(I664*H664,2)</f>
        <v>0</v>
      </c>
      <c r="BL664" s="16" t="s">
        <v>1371</v>
      </c>
      <c r="BM664" s="242" t="s">
        <v>1382</v>
      </c>
    </row>
    <row r="665" s="12" customFormat="1" ht="22.8" customHeight="1">
      <c r="A665" s="12"/>
      <c r="B665" s="215"/>
      <c r="C665" s="216"/>
      <c r="D665" s="217" t="s">
        <v>72</v>
      </c>
      <c r="E665" s="229" t="s">
        <v>1383</v>
      </c>
      <c r="F665" s="229" t="s">
        <v>1384</v>
      </c>
      <c r="G665" s="216"/>
      <c r="H665" s="216"/>
      <c r="I665" s="219"/>
      <c r="J665" s="230">
        <f>BK665</f>
        <v>0</v>
      </c>
      <c r="K665" s="216"/>
      <c r="L665" s="221"/>
      <c r="M665" s="222"/>
      <c r="N665" s="223"/>
      <c r="O665" s="223"/>
      <c r="P665" s="224">
        <f>P666</f>
        <v>0</v>
      </c>
      <c r="Q665" s="223"/>
      <c r="R665" s="224">
        <f>R666</f>
        <v>0</v>
      </c>
      <c r="S665" s="223"/>
      <c r="T665" s="225">
        <f>T666</f>
        <v>0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226" t="s">
        <v>157</v>
      </c>
      <c r="AT665" s="227" t="s">
        <v>72</v>
      </c>
      <c r="AU665" s="227" t="s">
        <v>79</v>
      </c>
      <c r="AY665" s="226" t="s">
        <v>133</v>
      </c>
      <c r="BK665" s="228">
        <f>BK666</f>
        <v>0</v>
      </c>
    </row>
    <row r="666" s="2" customFormat="1" ht="16.5" customHeight="1">
      <c r="A666" s="37"/>
      <c r="B666" s="38"/>
      <c r="C666" s="231" t="s">
        <v>1385</v>
      </c>
      <c r="D666" s="231" t="s">
        <v>135</v>
      </c>
      <c r="E666" s="232" t="s">
        <v>1386</v>
      </c>
      <c r="F666" s="233" t="s">
        <v>1384</v>
      </c>
      <c r="G666" s="234" t="s">
        <v>1370</v>
      </c>
      <c r="H666" s="235">
        <v>1</v>
      </c>
      <c r="I666" s="236"/>
      <c r="J666" s="237">
        <f>ROUND(I666*H666,2)</f>
        <v>0</v>
      </c>
      <c r="K666" s="233" t="s">
        <v>139</v>
      </c>
      <c r="L666" s="43"/>
      <c r="M666" s="280" t="s">
        <v>1</v>
      </c>
      <c r="N666" s="281" t="s">
        <v>40</v>
      </c>
      <c r="O666" s="282"/>
      <c r="P666" s="283">
        <f>O666*H666</f>
        <v>0</v>
      </c>
      <c r="Q666" s="283">
        <v>0</v>
      </c>
      <c r="R666" s="283">
        <f>Q666*H666</f>
        <v>0</v>
      </c>
      <c r="S666" s="283">
        <v>0</v>
      </c>
      <c r="T666" s="284">
        <f>S666*H666</f>
        <v>0</v>
      </c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R666" s="242" t="s">
        <v>1371</v>
      </c>
      <c r="AT666" s="242" t="s">
        <v>135</v>
      </c>
      <c r="AU666" s="242" t="s">
        <v>81</v>
      </c>
      <c r="AY666" s="16" t="s">
        <v>133</v>
      </c>
      <c r="BE666" s="243">
        <f>IF(N666="základní",J666,0)</f>
        <v>0</v>
      </c>
      <c r="BF666" s="243">
        <f>IF(N666="snížená",J666,0)</f>
        <v>0</v>
      </c>
      <c r="BG666" s="243">
        <f>IF(N666="zákl. přenesená",J666,0)</f>
        <v>0</v>
      </c>
      <c r="BH666" s="243">
        <f>IF(N666="sníž. přenesená",J666,0)</f>
        <v>0</v>
      </c>
      <c r="BI666" s="243">
        <f>IF(N666="nulová",J666,0)</f>
        <v>0</v>
      </c>
      <c r="BJ666" s="16" t="s">
        <v>140</v>
      </c>
      <c r="BK666" s="243">
        <f>ROUND(I666*H666,2)</f>
        <v>0</v>
      </c>
      <c r="BL666" s="16" t="s">
        <v>1371</v>
      </c>
      <c r="BM666" s="242" t="s">
        <v>1387</v>
      </c>
    </row>
    <row r="667" s="2" customFormat="1" ht="6.96" customHeight="1">
      <c r="A667" s="37"/>
      <c r="B667" s="66"/>
      <c r="C667" s="67"/>
      <c r="D667" s="67"/>
      <c r="E667" s="67"/>
      <c r="F667" s="67"/>
      <c r="G667" s="67"/>
      <c r="H667" s="67"/>
      <c r="I667" s="179"/>
      <c r="J667" s="67"/>
      <c r="K667" s="67"/>
      <c r="L667" s="43"/>
      <c r="M667" s="37"/>
      <c r="O667" s="37"/>
      <c r="P667" s="37"/>
      <c r="Q667" s="37"/>
      <c r="R667" s="37"/>
      <c r="S667" s="37"/>
      <c r="T667" s="37"/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</row>
  </sheetData>
  <sheetProtection sheet="1" autoFilter="0" formatColumns="0" formatRows="0" objects="1" scenarios="1" spinCount="100000" saltValue="gDP4IloT1tjYyyTFlciUu71y4wWPCiJn4Q4E5uAn+JJfWJBYQtSQw+/6iWdYxKVMSs/dSxHUFXIUuRQCHiJt5g==" hashValue="FB6+6d7O1m1KbfdUxj1ilaEO6vMEylXzUmF7Xuf91VfraqFot1bvjhcI98qpx/nvdStv21bRoWkVceKM4/MZpA==" algorithmName="SHA-512" password="CC35"/>
  <autoFilter ref="C143:K666"/>
  <mergeCells count="9">
    <mergeCell ref="E7:H7"/>
    <mergeCell ref="E9:H9"/>
    <mergeCell ref="E18:H18"/>
    <mergeCell ref="E27:H27"/>
    <mergeCell ref="E85:H85"/>
    <mergeCell ref="E87:H87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2020-06-25T05:37:33Z</dcterms:created>
  <dcterms:modified xsi:type="dcterms:W3CDTF">2020-06-25T05:37:38Z</dcterms:modified>
</cp:coreProperties>
</file>