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Elektroinstal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Stavební část'!$C$145:$K$587</definedName>
    <definedName name="_xlnm.Print_Area" localSheetId="1">'SO 01 - Stavební část'!$C$4:$J$76,'SO 01 - Stavební část'!$C$82:$J$127,'SO 01 - Stavební část'!$C$133:$K$587</definedName>
    <definedName name="_xlnm.Print_Titles" localSheetId="1">'SO 01 - Stavební část'!$145:$145</definedName>
    <definedName name="_xlnm._FilterDatabase" localSheetId="2" hidden="1">'SO 02 - Elektroinstala...'!$C$122:$K$201</definedName>
    <definedName name="_xlnm.Print_Area" localSheetId="2">'SO 02 - Elektroinstala...'!$C$4:$J$76,'SO 02 - Elektroinstala...'!$C$82:$J$104,'SO 02 - Elektroinstala...'!$C$110:$K$201</definedName>
    <definedName name="_xlnm.Print_Titles" localSheetId="2">'SO 02 - Elektroinstala...'!$122:$122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01"/>
  <c r="BH201"/>
  <c r="BF201"/>
  <c r="BE201"/>
  <c r="T201"/>
  <c r="R201"/>
  <c r="P201"/>
  <c r="BI200"/>
  <c r="BH200"/>
  <c r="BF200"/>
  <c r="BE200"/>
  <c r="T200"/>
  <c r="R200"/>
  <c r="P200"/>
  <c r="BI199"/>
  <c r="BH199"/>
  <c r="BF199"/>
  <c r="BE199"/>
  <c r="T199"/>
  <c r="R199"/>
  <c r="P199"/>
  <c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5"/>
  <c r="BH185"/>
  <c r="BF185"/>
  <c r="BE185"/>
  <c r="T185"/>
  <c r="R185"/>
  <c r="P185"/>
  <c r="BI184"/>
  <c r="BH184"/>
  <c r="BF184"/>
  <c r="BE184"/>
  <c r="T184"/>
  <c r="R184"/>
  <c r="P184"/>
  <c r="BI183"/>
  <c r="BH183"/>
  <c r="BF183"/>
  <c r="BE183"/>
  <c r="T183"/>
  <c r="R183"/>
  <c r="P183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4"/>
  <c r="BH144"/>
  <c r="BF144"/>
  <c r="BE144"/>
  <c r="T144"/>
  <c r="R144"/>
  <c r="P144"/>
  <c r="BI143"/>
  <c r="BH143"/>
  <c r="BF143"/>
  <c r="BE143"/>
  <c r="T143"/>
  <c r="R143"/>
  <c r="P143"/>
  <c r="BI140"/>
  <c r="BH140"/>
  <c r="BF140"/>
  <c r="BE140"/>
  <c r="T140"/>
  <c r="T139"/>
  <c r="R140"/>
  <c r="R139"/>
  <c r="P140"/>
  <c r="P139"/>
  <c r="BI138"/>
  <c r="BH138"/>
  <c r="BF138"/>
  <c r="BE138"/>
  <c r="T138"/>
  <c r="R138"/>
  <c r="P138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1"/>
  <c r="BH131"/>
  <c r="BF131"/>
  <c r="BE131"/>
  <c r="T131"/>
  <c r="T130"/>
  <c r="R131"/>
  <c r="R130"/>
  <c r="P131"/>
  <c r="P130"/>
  <c r="BI129"/>
  <c r="BH129"/>
  <c r="BF129"/>
  <c r="BE129"/>
  <c r="T129"/>
  <c r="R129"/>
  <c r="P129"/>
  <c r="BI126"/>
  <c r="BH126"/>
  <c r="BF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7"/>
  <c r="J36"/>
  <c i="1" r="AY95"/>
  <c i="2" r="J35"/>
  <c i="1" r="AX95"/>
  <c i="2" r="BI587"/>
  <c r="BH587"/>
  <c r="BF587"/>
  <c r="BE587"/>
  <c r="T587"/>
  <c r="T586"/>
  <c r="R587"/>
  <c r="R586"/>
  <c r="P587"/>
  <c r="P586"/>
  <c r="BI585"/>
  <c r="BH585"/>
  <c r="BF585"/>
  <c r="BE585"/>
  <c r="T585"/>
  <c r="T584"/>
  <c r="R585"/>
  <c r="R584"/>
  <c r="P585"/>
  <c r="P584"/>
  <c r="BI583"/>
  <c r="BH583"/>
  <c r="BF583"/>
  <c r="BE583"/>
  <c r="T583"/>
  <c r="T582"/>
  <c r="T581"/>
  <c r="R583"/>
  <c r="R582"/>
  <c r="R581"/>
  <c r="P583"/>
  <c r="P582"/>
  <c r="P581"/>
  <c r="BI580"/>
  <c r="BH580"/>
  <c r="BF580"/>
  <c r="BE580"/>
  <c r="T580"/>
  <c r="R580"/>
  <c r="P580"/>
  <c r="BI578"/>
  <c r="BH578"/>
  <c r="BF578"/>
  <c r="BE578"/>
  <c r="T578"/>
  <c r="R578"/>
  <c r="P578"/>
  <c r="BI576"/>
  <c r="BH576"/>
  <c r="BF576"/>
  <c r="BE576"/>
  <c r="T576"/>
  <c r="R576"/>
  <c r="P576"/>
  <c r="BI574"/>
  <c r="BH574"/>
  <c r="BF574"/>
  <c r="BE574"/>
  <c r="T574"/>
  <c r="R574"/>
  <c r="P574"/>
  <c r="BI572"/>
  <c r="BH572"/>
  <c r="BF572"/>
  <c r="BE572"/>
  <c r="T572"/>
  <c r="R572"/>
  <c r="P572"/>
  <c r="BI569"/>
  <c r="BH569"/>
  <c r="BF569"/>
  <c r="BE569"/>
  <c r="T569"/>
  <c r="R569"/>
  <c r="P569"/>
  <c r="BI568"/>
  <c r="BH568"/>
  <c r="BF568"/>
  <c r="BE568"/>
  <c r="T568"/>
  <c r="R568"/>
  <c r="P568"/>
  <c r="BI567"/>
  <c r="BH567"/>
  <c r="BF567"/>
  <c r="BE567"/>
  <c r="T567"/>
  <c r="R567"/>
  <c r="P567"/>
  <c r="BI565"/>
  <c r="BH565"/>
  <c r="BF565"/>
  <c r="BE565"/>
  <c r="T565"/>
  <c r="R565"/>
  <c r="P565"/>
  <c r="BI563"/>
  <c r="BH563"/>
  <c r="BF563"/>
  <c r="BE563"/>
  <c r="T563"/>
  <c r="R563"/>
  <c r="P563"/>
  <c r="BI561"/>
  <c r="BH561"/>
  <c r="BF561"/>
  <c r="BE561"/>
  <c r="T561"/>
  <c r="R561"/>
  <c r="P561"/>
  <c r="BI560"/>
  <c r="BH560"/>
  <c r="BF560"/>
  <c r="BE560"/>
  <c r="T560"/>
  <c r="R560"/>
  <c r="P560"/>
  <c r="BI558"/>
  <c r="BH558"/>
  <c r="BF558"/>
  <c r="BE558"/>
  <c r="T558"/>
  <c r="R558"/>
  <c r="P558"/>
  <c r="BI556"/>
  <c r="BH556"/>
  <c r="BF556"/>
  <c r="BE556"/>
  <c r="T556"/>
  <c r="R556"/>
  <c r="P556"/>
  <c r="BI554"/>
  <c r="BH554"/>
  <c r="BF554"/>
  <c r="BE554"/>
  <c r="T554"/>
  <c r="R554"/>
  <c r="P554"/>
  <c r="BI552"/>
  <c r="BH552"/>
  <c r="BF552"/>
  <c r="BE552"/>
  <c r="T552"/>
  <c r="R552"/>
  <c r="P552"/>
  <c r="BI550"/>
  <c r="BH550"/>
  <c r="BF550"/>
  <c r="BE550"/>
  <c r="T550"/>
  <c r="R550"/>
  <c r="P550"/>
  <c r="BI548"/>
  <c r="BH548"/>
  <c r="BF548"/>
  <c r="BE548"/>
  <c r="T548"/>
  <c r="R548"/>
  <c r="P548"/>
  <c r="BI546"/>
  <c r="BH546"/>
  <c r="BF546"/>
  <c r="BE546"/>
  <c r="T546"/>
  <c r="R546"/>
  <c r="P546"/>
  <c r="BI544"/>
  <c r="BH544"/>
  <c r="BF544"/>
  <c r="BE544"/>
  <c r="T544"/>
  <c r="R544"/>
  <c r="P544"/>
  <c r="BI542"/>
  <c r="BH542"/>
  <c r="BF542"/>
  <c r="BE542"/>
  <c r="T542"/>
  <c r="R542"/>
  <c r="P542"/>
  <c r="BI539"/>
  <c r="BH539"/>
  <c r="BF539"/>
  <c r="BE539"/>
  <c r="T539"/>
  <c r="R539"/>
  <c r="P539"/>
  <c r="BI537"/>
  <c r="BH537"/>
  <c r="BF537"/>
  <c r="BE537"/>
  <c r="T537"/>
  <c r="R537"/>
  <c r="P537"/>
  <c r="BI535"/>
  <c r="BH535"/>
  <c r="BF535"/>
  <c r="BE535"/>
  <c r="T535"/>
  <c r="R535"/>
  <c r="P535"/>
  <c r="BI533"/>
  <c r="BH533"/>
  <c r="BF533"/>
  <c r="BE533"/>
  <c r="T533"/>
  <c r="R533"/>
  <c r="P533"/>
  <c r="BI531"/>
  <c r="BH531"/>
  <c r="BF531"/>
  <c r="BE531"/>
  <c r="T531"/>
  <c r="R531"/>
  <c r="P531"/>
  <c r="BI529"/>
  <c r="BH529"/>
  <c r="BF529"/>
  <c r="BE529"/>
  <c r="T529"/>
  <c r="R529"/>
  <c r="P529"/>
  <c r="BI527"/>
  <c r="BH527"/>
  <c r="BF527"/>
  <c r="BE527"/>
  <c r="T527"/>
  <c r="R527"/>
  <c r="P527"/>
  <c r="BI525"/>
  <c r="BH525"/>
  <c r="BF525"/>
  <c r="BE525"/>
  <c r="T525"/>
  <c r="R525"/>
  <c r="P525"/>
  <c r="BI523"/>
  <c r="BH523"/>
  <c r="BF523"/>
  <c r="BE523"/>
  <c r="T523"/>
  <c r="R523"/>
  <c r="P523"/>
  <c r="BI521"/>
  <c r="BH521"/>
  <c r="BF521"/>
  <c r="BE521"/>
  <c r="T521"/>
  <c r="R521"/>
  <c r="P521"/>
  <c r="BI519"/>
  <c r="BH519"/>
  <c r="BF519"/>
  <c r="BE519"/>
  <c r="T519"/>
  <c r="R519"/>
  <c r="P519"/>
  <c r="BI517"/>
  <c r="BH517"/>
  <c r="BF517"/>
  <c r="BE517"/>
  <c r="T517"/>
  <c r="R517"/>
  <c r="P517"/>
  <c r="BI515"/>
  <c r="BH515"/>
  <c r="BF515"/>
  <c r="BE515"/>
  <c r="T515"/>
  <c r="R515"/>
  <c r="P515"/>
  <c r="BI512"/>
  <c r="BH512"/>
  <c r="BF512"/>
  <c r="BE512"/>
  <c r="T512"/>
  <c r="R512"/>
  <c r="P512"/>
  <c r="BI510"/>
  <c r="BH510"/>
  <c r="BF510"/>
  <c r="BE510"/>
  <c r="T510"/>
  <c r="R510"/>
  <c r="P510"/>
  <c r="BI508"/>
  <c r="BH508"/>
  <c r="BF508"/>
  <c r="BE508"/>
  <c r="T508"/>
  <c r="R508"/>
  <c r="P508"/>
  <c r="BI505"/>
  <c r="BH505"/>
  <c r="BF505"/>
  <c r="BE505"/>
  <c r="T505"/>
  <c r="R505"/>
  <c r="P505"/>
  <c r="BI503"/>
  <c r="BH503"/>
  <c r="BF503"/>
  <c r="BE503"/>
  <c r="T503"/>
  <c r="R503"/>
  <c r="P503"/>
  <c r="BI501"/>
  <c r="BH501"/>
  <c r="BF501"/>
  <c r="BE501"/>
  <c r="T501"/>
  <c r="R501"/>
  <c r="P501"/>
  <c r="BI499"/>
  <c r="BH499"/>
  <c r="BF499"/>
  <c r="BE499"/>
  <c r="T499"/>
  <c r="R499"/>
  <c r="P499"/>
  <c r="BI496"/>
  <c r="BH496"/>
  <c r="BF496"/>
  <c r="BE496"/>
  <c r="T496"/>
  <c r="R496"/>
  <c r="P496"/>
  <c r="BI494"/>
  <c r="BH494"/>
  <c r="BF494"/>
  <c r="BE494"/>
  <c r="T494"/>
  <c r="R494"/>
  <c r="P494"/>
  <c r="BI492"/>
  <c r="BH492"/>
  <c r="BF492"/>
  <c r="BE492"/>
  <c r="T492"/>
  <c r="R492"/>
  <c r="P492"/>
  <c r="BI490"/>
  <c r="BH490"/>
  <c r="BF490"/>
  <c r="BE490"/>
  <c r="T490"/>
  <c r="R490"/>
  <c r="P490"/>
  <c r="BI488"/>
  <c r="BH488"/>
  <c r="BF488"/>
  <c r="BE488"/>
  <c r="T488"/>
  <c r="R488"/>
  <c r="P488"/>
  <c r="BI486"/>
  <c r="BH486"/>
  <c r="BF486"/>
  <c r="BE486"/>
  <c r="T486"/>
  <c r="R486"/>
  <c r="P486"/>
  <c r="BI484"/>
  <c r="BH484"/>
  <c r="BF484"/>
  <c r="BE484"/>
  <c r="T484"/>
  <c r="R484"/>
  <c r="P484"/>
  <c r="BI482"/>
  <c r="BH482"/>
  <c r="BF482"/>
  <c r="BE482"/>
  <c r="T482"/>
  <c r="R482"/>
  <c r="P482"/>
  <c r="BI480"/>
  <c r="BH480"/>
  <c r="BF480"/>
  <c r="BE480"/>
  <c r="T480"/>
  <c r="R480"/>
  <c r="P480"/>
  <c r="BI478"/>
  <c r="BH478"/>
  <c r="BF478"/>
  <c r="BE478"/>
  <c r="T478"/>
  <c r="R478"/>
  <c r="P478"/>
  <c r="BI476"/>
  <c r="BH476"/>
  <c r="BF476"/>
  <c r="BE476"/>
  <c r="T476"/>
  <c r="R476"/>
  <c r="P476"/>
  <c r="BI475"/>
  <c r="BH475"/>
  <c r="BF475"/>
  <c r="BE475"/>
  <c r="T475"/>
  <c r="R475"/>
  <c r="P475"/>
  <c r="BI473"/>
  <c r="BH473"/>
  <c r="BF473"/>
  <c r="BE473"/>
  <c r="T473"/>
  <c r="R473"/>
  <c r="P473"/>
  <c r="BI470"/>
  <c r="BH470"/>
  <c r="BF470"/>
  <c r="BE470"/>
  <c r="T470"/>
  <c r="R470"/>
  <c r="P470"/>
  <c r="BI467"/>
  <c r="BH467"/>
  <c r="BF467"/>
  <c r="BE467"/>
  <c r="T467"/>
  <c r="R467"/>
  <c r="P467"/>
  <c r="BI465"/>
  <c r="BH465"/>
  <c r="BF465"/>
  <c r="BE465"/>
  <c r="T465"/>
  <c r="R465"/>
  <c r="P465"/>
  <c r="BI463"/>
  <c r="BH463"/>
  <c r="BF463"/>
  <c r="BE463"/>
  <c r="T463"/>
  <c r="R463"/>
  <c r="P463"/>
  <c r="BI461"/>
  <c r="BH461"/>
  <c r="BF461"/>
  <c r="BE461"/>
  <c r="T461"/>
  <c r="R461"/>
  <c r="P461"/>
  <c r="BI459"/>
  <c r="BH459"/>
  <c r="BF459"/>
  <c r="BE459"/>
  <c r="T459"/>
  <c r="R459"/>
  <c r="P459"/>
  <c r="BI457"/>
  <c r="BH457"/>
  <c r="BF457"/>
  <c r="BE457"/>
  <c r="T457"/>
  <c r="R457"/>
  <c r="P457"/>
  <c r="BI455"/>
  <c r="BH455"/>
  <c r="BF455"/>
  <c r="BE455"/>
  <c r="T455"/>
  <c r="R455"/>
  <c r="P455"/>
  <c r="BI453"/>
  <c r="BH453"/>
  <c r="BF453"/>
  <c r="BE453"/>
  <c r="T453"/>
  <c r="R453"/>
  <c r="P453"/>
  <c r="BI451"/>
  <c r="BH451"/>
  <c r="BF451"/>
  <c r="BE451"/>
  <c r="T451"/>
  <c r="R451"/>
  <c r="P451"/>
  <c r="BI449"/>
  <c r="BH449"/>
  <c r="BF449"/>
  <c r="BE449"/>
  <c r="T449"/>
  <c r="R449"/>
  <c r="P449"/>
  <c r="BI447"/>
  <c r="BH447"/>
  <c r="BF447"/>
  <c r="BE447"/>
  <c r="T447"/>
  <c r="R447"/>
  <c r="P447"/>
  <c r="BI445"/>
  <c r="BH445"/>
  <c r="BF445"/>
  <c r="BE445"/>
  <c r="T445"/>
  <c r="R445"/>
  <c r="P445"/>
  <c r="BI442"/>
  <c r="BH442"/>
  <c r="BF442"/>
  <c r="BE442"/>
  <c r="T442"/>
  <c r="R442"/>
  <c r="P442"/>
  <c r="BI440"/>
  <c r="BH440"/>
  <c r="BF440"/>
  <c r="BE440"/>
  <c r="T440"/>
  <c r="R440"/>
  <c r="P440"/>
  <c r="BI438"/>
  <c r="BH438"/>
  <c r="BF438"/>
  <c r="BE438"/>
  <c r="T438"/>
  <c r="R438"/>
  <c r="P438"/>
  <c r="BI436"/>
  <c r="BH436"/>
  <c r="BF436"/>
  <c r="BE436"/>
  <c r="T436"/>
  <c r="R436"/>
  <c r="P436"/>
  <c r="BI434"/>
  <c r="BH434"/>
  <c r="BF434"/>
  <c r="BE434"/>
  <c r="T434"/>
  <c r="R434"/>
  <c r="P434"/>
  <c r="BI432"/>
  <c r="BH432"/>
  <c r="BF432"/>
  <c r="BE432"/>
  <c r="T432"/>
  <c r="R432"/>
  <c r="P432"/>
  <c r="BI430"/>
  <c r="BH430"/>
  <c r="BF430"/>
  <c r="BE430"/>
  <c r="T430"/>
  <c r="R430"/>
  <c r="P430"/>
  <c r="BI428"/>
  <c r="BH428"/>
  <c r="BF428"/>
  <c r="BE428"/>
  <c r="T428"/>
  <c r="R428"/>
  <c r="P428"/>
  <c r="BI426"/>
  <c r="BH426"/>
  <c r="BF426"/>
  <c r="BE426"/>
  <c r="T426"/>
  <c r="R426"/>
  <c r="P426"/>
  <c r="BI424"/>
  <c r="BH424"/>
  <c r="BF424"/>
  <c r="BE424"/>
  <c r="T424"/>
  <c r="R424"/>
  <c r="P424"/>
  <c r="BI422"/>
  <c r="BH422"/>
  <c r="BF422"/>
  <c r="BE422"/>
  <c r="T422"/>
  <c r="R422"/>
  <c r="P422"/>
  <c r="BI420"/>
  <c r="BH420"/>
  <c r="BF420"/>
  <c r="BE420"/>
  <c r="T420"/>
  <c r="R420"/>
  <c r="P420"/>
  <c r="BI418"/>
  <c r="BH418"/>
  <c r="BF418"/>
  <c r="BE418"/>
  <c r="T418"/>
  <c r="R418"/>
  <c r="P418"/>
  <c r="BI416"/>
  <c r="BH416"/>
  <c r="BF416"/>
  <c r="BE416"/>
  <c r="T416"/>
  <c r="R416"/>
  <c r="P416"/>
  <c r="BI414"/>
  <c r="BH414"/>
  <c r="BF414"/>
  <c r="BE414"/>
  <c r="T414"/>
  <c r="R414"/>
  <c r="P414"/>
  <c r="BI412"/>
  <c r="BH412"/>
  <c r="BF412"/>
  <c r="BE412"/>
  <c r="T412"/>
  <c r="R412"/>
  <c r="P412"/>
  <c r="BI410"/>
  <c r="BH410"/>
  <c r="BF410"/>
  <c r="BE410"/>
  <c r="T410"/>
  <c r="R410"/>
  <c r="P410"/>
  <c r="BI408"/>
  <c r="BH408"/>
  <c r="BF408"/>
  <c r="BE408"/>
  <c r="T408"/>
  <c r="R408"/>
  <c r="P408"/>
  <c r="BI406"/>
  <c r="BH406"/>
  <c r="BF406"/>
  <c r="BE406"/>
  <c r="T406"/>
  <c r="R406"/>
  <c r="P406"/>
  <c r="BI404"/>
  <c r="BH404"/>
  <c r="BF404"/>
  <c r="BE404"/>
  <c r="T404"/>
  <c r="R404"/>
  <c r="P404"/>
  <c r="BI402"/>
  <c r="BH402"/>
  <c r="BF402"/>
  <c r="BE402"/>
  <c r="T402"/>
  <c r="R402"/>
  <c r="P402"/>
  <c r="BI400"/>
  <c r="BH400"/>
  <c r="BF400"/>
  <c r="BE400"/>
  <c r="T400"/>
  <c r="R400"/>
  <c r="P400"/>
  <c r="BI398"/>
  <c r="BH398"/>
  <c r="BF398"/>
  <c r="BE398"/>
  <c r="T398"/>
  <c r="R398"/>
  <c r="P398"/>
  <c r="BI396"/>
  <c r="BH396"/>
  <c r="BF396"/>
  <c r="BE396"/>
  <c r="T396"/>
  <c r="R396"/>
  <c r="P396"/>
  <c r="BI394"/>
  <c r="BH394"/>
  <c r="BF394"/>
  <c r="BE394"/>
  <c r="T394"/>
  <c r="R394"/>
  <c r="P394"/>
  <c r="BI392"/>
  <c r="BH392"/>
  <c r="BF392"/>
  <c r="BE392"/>
  <c r="T392"/>
  <c r="R392"/>
  <c r="P392"/>
  <c r="BI390"/>
  <c r="BH390"/>
  <c r="BF390"/>
  <c r="BE390"/>
  <c r="T390"/>
  <c r="R390"/>
  <c r="P390"/>
  <c r="BI388"/>
  <c r="BH388"/>
  <c r="BF388"/>
  <c r="BE388"/>
  <c r="T388"/>
  <c r="R388"/>
  <c r="P388"/>
  <c r="BI386"/>
  <c r="BH386"/>
  <c r="BF386"/>
  <c r="BE386"/>
  <c r="T386"/>
  <c r="R386"/>
  <c r="P386"/>
  <c r="BI385"/>
  <c r="BH385"/>
  <c r="BF385"/>
  <c r="BE385"/>
  <c r="T385"/>
  <c r="R385"/>
  <c r="P385"/>
  <c r="BI383"/>
  <c r="BH383"/>
  <c r="BF383"/>
  <c r="BE383"/>
  <c r="T383"/>
  <c r="R383"/>
  <c r="P383"/>
  <c r="BI381"/>
  <c r="BH381"/>
  <c r="BF381"/>
  <c r="BE381"/>
  <c r="T381"/>
  <c r="R381"/>
  <c r="P381"/>
  <c r="BI379"/>
  <c r="BH379"/>
  <c r="BF379"/>
  <c r="BE379"/>
  <c r="T379"/>
  <c r="R379"/>
  <c r="P379"/>
  <c r="BI377"/>
  <c r="BH377"/>
  <c r="BF377"/>
  <c r="BE377"/>
  <c r="T377"/>
  <c r="R377"/>
  <c r="P377"/>
  <c r="BI375"/>
  <c r="BH375"/>
  <c r="BF375"/>
  <c r="BE375"/>
  <c r="T375"/>
  <c r="R375"/>
  <c r="P375"/>
  <c r="BI373"/>
  <c r="BH373"/>
  <c r="BF373"/>
  <c r="BE373"/>
  <c r="T373"/>
  <c r="R373"/>
  <c r="P373"/>
  <c r="BI371"/>
  <c r="BH371"/>
  <c r="BF371"/>
  <c r="BE371"/>
  <c r="T371"/>
  <c r="R371"/>
  <c r="P371"/>
  <c r="BI369"/>
  <c r="BH369"/>
  <c r="BF369"/>
  <c r="BE369"/>
  <c r="T369"/>
  <c r="R369"/>
  <c r="P369"/>
  <c r="BI367"/>
  <c r="BH367"/>
  <c r="BF367"/>
  <c r="BE367"/>
  <c r="T367"/>
  <c r="R367"/>
  <c r="P367"/>
  <c r="BI365"/>
  <c r="BH365"/>
  <c r="BF365"/>
  <c r="BE365"/>
  <c r="T365"/>
  <c r="T364"/>
  <c r="R365"/>
  <c r="R364"/>
  <c r="P365"/>
  <c r="P364"/>
  <c r="BI363"/>
  <c r="BH363"/>
  <c r="BF363"/>
  <c r="BE363"/>
  <c r="T363"/>
  <c r="R363"/>
  <c r="P363"/>
  <c r="BI362"/>
  <c r="BH362"/>
  <c r="BF362"/>
  <c r="BE362"/>
  <c r="T362"/>
  <c r="R362"/>
  <c r="P362"/>
  <c r="BI360"/>
  <c r="BH360"/>
  <c r="BF360"/>
  <c r="BE360"/>
  <c r="T360"/>
  <c r="R360"/>
  <c r="P360"/>
  <c r="BI358"/>
  <c r="BH358"/>
  <c r="BF358"/>
  <c r="BE358"/>
  <c r="T358"/>
  <c r="R358"/>
  <c r="P358"/>
  <c r="BI357"/>
  <c r="BH357"/>
  <c r="BF357"/>
  <c r="BE357"/>
  <c r="T357"/>
  <c r="R357"/>
  <c r="P357"/>
  <c r="BI355"/>
  <c r="BH355"/>
  <c r="BF355"/>
  <c r="BE355"/>
  <c r="T355"/>
  <c r="R355"/>
  <c r="P355"/>
  <c r="BI353"/>
  <c r="BH353"/>
  <c r="BF353"/>
  <c r="BE353"/>
  <c r="T353"/>
  <c r="R353"/>
  <c r="P353"/>
  <c r="BI352"/>
  <c r="BH352"/>
  <c r="BF352"/>
  <c r="BE352"/>
  <c r="T352"/>
  <c r="R352"/>
  <c r="P352"/>
  <c r="BI350"/>
  <c r="BH350"/>
  <c r="BF350"/>
  <c r="BE350"/>
  <c r="T350"/>
  <c r="R350"/>
  <c r="P350"/>
  <c r="BI349"/>
  <c r="BH349"/>
  <c r="BF349"/>
  <c r="BE349"/>
  <c r="T349"/>
  <c r="R349"/>
  <c r="P349"/>
  <c r="BI347"/>
  <c r="BH347"/>
  <c r="BF347"/>
  <c r="BE347"/>
  <c r="T347"/>
  <c r="R347"/>
  <c r="P347"/>
  <c r="BI346"/>
  <c r="BH346"/>
  <c r="BF346"/>
  <c r="BE346"/>
  <c r="T346"/>
  <c r="R346"/>
  <c r="P346"/>
  <c r="BI345"/>
  <c r="BH345"/>
  <c r="BF345"/>
  <c r="BE345"/>
  <c r="T345"/>
  <c r="R345"/>
  <c r="P345"/>
  <c r="BI343"/>
  <c r="BH343"/>
  <c r="BF343"/>
  <c r="BE343"/>
  <c r="T343"/>
  <c r="R343"/>
  <c r="P343"/>
  <c r="BI341"/>
  <c r="BH341"/>
  <c r="BF341"/>
  <c r="BE341"/>
  <c r="T341"/>
  <c r="R341"/>
  <c r="P341"/>
  <c r="BI340"/>
  <c r="BH340"/>
  <c r="BF340"/>
  <c r="BE340"/>
  <c r="T340"/>
  <c r="R340"/>
  <c r="P340"/>
  <c r="BI338"/>
  <c r="BH338"/>
  <c r="BF338"/>
  <c r="BE338"/>
  <c r="T338"/>
  <c r="R338"/>
  <c r="P338"/>
  <c r="BI336"/>
  <c r="BH336"/>
  <c r="BF336"/>
  <c r="BE336"/>
  <c r="T336"/>
  <c r="R336"/>
  <c r="P336"/>
  <c r="BI335"/>
  <c r="BH335"/>
  <c r="BF335"/>
  <c r="BE335"/>
  <c r="T335"/>
  <c r="R335"/>
  <c r="P335"/>
  <c r="BI334"/>
  <c r="BH334"/>
  <c r="BF334"/>
  <c r="BE334"/>
  <c r="T334"/>
  <c r="R334"/>
  <c r="P334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9"/>
  <c r="BH329"/>
  <c r="BF329"/>
  <c r="BE329"/>
  <c r="T329"/>
  <c r="R329"/>
  <c r="P329"/>
  <c r="BI328"/>
  <c r="BH328"/>
  <c r="BF328"/>
  <c r="BE328"/>
  <c r="T328"/>
  <c r="R328"/>
  <c r="P328"/>
  <c r="BI326"/>
  <c r="BH326"/>
  <c r="BF326"/>
  <c r="BE326"/>
  <c r="T326"/>
  <c r="R326"/>
  <c r="P326"/>
  <c r="BI325"/>
  <c r="BH325"/>
  <c r="BF325"/>
  <c r="BE325"/>
  <c r="T325"/>
  <c r="R325"/>
  <c r="P325"/>
  <c r="BI323"/>
  <c r="BH323"/>
  <c r="BF323"/>
  <c r="BE323"/>
  <c r="T323"/>
  <c r="R323"/>
  <c r="P323"/>
  <c r="BI321"/>
  <c r="BH321"/>
  <c r="BF321"/>
  <c r="BE321"/>
  <c r="T321"/>
  <c r="R321"/>
  <c r="P321"/>
  <c r="BI319"/>
  <c r="BH319"/>
  <c r="BF319"/>
  <c r="BE319"/>
  <c r="T319"/>
  <c r="R319"/>
  <c r="P319"/>
  <c r="BI317"/>
  <c r="BH317"/>
  <c r="BF317"/>
  <c r="BE317"/>
  <c r="T317"/>
  <c r="R317"/>
  <c r="P317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7"/>
  <c r="BH307"/>
  <c r="BF307"/>
  <c r="BE307"/>
  <c r="T307"/>
  <c r="R307"/>
  <c r="P307"/>
  <c r="BI305"/>
  <c r="BH305"/>
  <c r="BF305"/>
  <c r="BE305"/>
  <c r="T305"/>
  <c r="R305"/>
  <c r="P305"/>
  <c r="BI303"/>
  <c r="BH303"/>
  <c r="BF303"/>
  <c r="BE303"/>
  <c r="T303"/>
  <c r="R303"/>
  <c r="P303"/>
  <c r="BI300"/>
  <c r="BH300"/>
  <c r="BF300"/>
  <c r="BE300"/>
  <c r="T300"/>
  <c r="T299"/>
  <c r="R300"/>
  <c r="R299"/>
  <c r="P300"/>
  <c r="P299"/>
  <c r="BI298"/>
  <c r="BH298"/>
  <c r="BF298"/>
  <c r="BE298"/>
  <c r="T298"/>
  <c r="R298"/>
  <c r="P298"/>
  <c r="BI297"/>
  <c r="BH297"/>
  <c r="BF297"/>
  <c r="BE297"/>
  <c r="T297"/>
  <c r="R297"/>
  <c r="P297"/>
  <c r="BI296"/>
  <c r="BH296"/>
  <c r="BF296"/>
  <c r="BE296"/>
  <c r="T296"/>
  <c r="R296"/>
  <c r="P296"/>
  <c r="BI294"/>
  <c r="BH294"/>
  <c r="BF294"/>
  <c r="BE294"/>
  <c r="T294"/>
  <c r="R294"/>
  <c r="P294"/>
  <c r="BI293"/>
  <c r="BH293"/>
  <c r="BF293"/>
  <c r="BE293"/>
  <c r="T293"/>
  <c r="R293"/>
  <c r="P293"/>
  <c r="BI290"/>
  <c r="BH290"/>
  <c r="BF290"/>
  <c r="BE290"/>
  <c r="T290"/>
  <c r="R290"/>
  <c r="P290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70"/>
  <c r="BH270"/>
  <c r="BF270"/>
  <c r="BE270"/>
  <c r="T270"/>
  <c r="R270"/>
  <c r="P270"/>
  <c r="BI268"/>
  <c r="BH268"/>
  <c r="BF268"/>
  <c r="BE268"/>
  <c r="T268"/>
  <c r="R268"/>
  <c r="P268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2"/>
  <c r="BH262"/>
  <c r="BF262"/>
  <c r="BE262"/>
  <c r="T262"/>
  <c r="R262"/>
  <c r="P262"/>
  <c r="BI260"/>
  <c r="BH260"/>
  <c r="BF260"/>
  <c r="BE260"/>
  <c r="T260"/>
  <c r="R260"/>
  <c r="P260"/>
  <c r="BI259"/>
  <c r="BH259"/>
  <c r="BF259"/>
  <c r="BE259"/>
  <c r="T259"/>
  <c r="R259"/>
  <c r="P259"/>
  <c r="BI257"/>
  <c r="BH257"/>
  <c r="BF257"/>
  <c r="BE257"/>
  <c r="T257"/>
  <c r="R257"/>
  <c r="P257"/>
  <c r="BI256"/>
  <c r="BH256"/>
  <c r="BF256"/>
  <c r="BE256"/>
  <c r="T256"/>
  <c r="R256"/>
  <c r="P256"/>
  <c r="BI255"/>
  <c r="BH255"/>
  <c r="BF255"/>
  <c r="BE255"/>
  <c r="T255"/>
  <c r="R255"/>
  <c r="P255"/>
  <c r="BI253"/>
  <c r="BH253"/>
  <c r="BF253"/>
  <c r="BE253"/>
  <c r="T253"/>
  <c r="R253"/>
  <c r="P253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4"/>
  <c r="BH244"/>
  <c r="BF244"/>
  <c r="BE244"/>
  <c r="T244"/>
  <c r="R244"/>
  <c r="P244"/>
  <c r="BI241"/>
  <c r="BH241"/>
  <c r="BF241"/>
  <c r="BE241"/>
  <c r="T241"/>
  <c r="R241"/>
  <c r="P241"/>
  <c r="BI239"/>
  <c r="BH239"/>
  <c r="BF239"/>
  <c r="BE239"/>
  <c r="T239"/>
  <c r="R239"/>
  <c r="P239"/>
  <c r="BI235"/>
  <c r="BH235"/>
  <c r="BF235"/>
  <c r="BE235"/>
  <c r="T235"/>
  <c r="R235"/>
  <c r="P235"/>
  <c r="BI232"/>
  <c r="BH232"/>
  <c r="BF232"/>
  <c r="BE232"/>
  <c r="T232"/>
  <c r="R232"/>
  <c r="P232"/>
  <c r="BI230"/>
  <c r="BH230"/>
  <c r="BF230"/>
  <c r="BE230"/>
  <c r="T230"/>
  <c r="R230"/>
  <c r="P230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4"/>
  <c r="BH184"/>
  <c r="BF184"/>
  <c r="BE184"/>
  <c r="T184"/>
  <c r="R184"/>
  <c r="P184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5"/>
  <c r="BH175"/>
  <c r="BF175"/>
  <c r="BE175"/>
  <c r="T175"/>
  <c r="R175"/>
  <c r="P175"/>
  <c r="BI174"/>
  <c r="BH174"/>
  <c r="BF174"/>
  <c r="BE174"/>
  <c r="T174"/>
  <c r="R174"/>
  <c r="P174"/>
  <c r="BI172"/>
  <c r="BH172"/>
  <c r="BF172"/>
  <c r="BE172"/>
  <c r="T172"/>
  <c r="R172"/>
  <c r="P172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1"/>
  <c r="BH151"/>
  <c r="BF151"/>
  <c r="BE151"/>
  <c r="T151"/>
  <c r="R151"/>
  <c r="P151"/>
  <c r="BI149"/>
  <c r="BH149"/>
  <c r="BF149"/>
  <c r="BE149"/>
  <c r="T149"/>
  <c r="R149"/>
  <c r="P149"/>
  <c r="J143"/>
  <c r="J142"/>
  <c r="F142"/>
  <c r="F140"/>
  <c r="E138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3" r="BK200"/>
  <c r="BK198"/>
  <c r="BK192"/>
  <c r="J190"/>
  <c r="BK185"/>
  <c r="J183"/>
  <c r="BK182"/>
  <c r="J179"/>
  <c r="J178"/>
  <c r="J177"/>
  <c r="J176"/>
  <c r="J175"/>
  <c r="J173"/>
  <c r="J172"/>
  <c r="J169"/>
  <c r="J168"/>
  <c r="BK167"/>
  <c r="BK161"/>
  <c r="J160"/>
  <c r="J159"/>
  <c r="BK158"/>
  <c r="BK153"/>
  <c r="BK152"/>
  <c r="BK144"/>
  <c r="BK143"/>
  <c r="BK140"/>
  <c r="BK138"/>
  <c r="BK135"/>
  <c r="BK126"/>
  <c i="2" r="J569"/>
  <c r="BK563"/>
  <c r="J554"/>
  <c r="J548"/>
  <c r="BK546"/>
  <c r="J542"/>
  <c r="BK539"/>
  <c r="J533"/>
  <c r="J529"/>
  <c r="J527"/>
  <c r="J525"/>
  <c r="J523"/>
  <c r="BK519"/>
  <c r="BK517"/>
  <c r="BK510"/>
  <c r="BK508"/>
  <c r="J505"/>
  <c r="BK499"/>
  <c r="BK492"/>
  <c r="BK488"/>
  <c r="BK486"/>
  <c r="BK478"/>
  <c r="BK476"/>
  <c r="J475"/>
  <c r="J470"/>
  <c r="J467"/>
  <c r="BK463"/>
  <c r="BK457"/>
  <c r="J451"/>
  <c r="BK445"/>
  <c r="J442"/>
  <c r="BK440"/>
  <c r="BK432"/>
  <c r="J426"/>
  <c r="J424"/>
  <c r="J418"/>
  <c r="BK410"/>
  <c r="J408"/>
  <c r="BK404"/>
  <c r="BK402"/>
  <c r="BK400"/>
  <c r="J394"/>
  <c r="BK392"/>
  <c r="BK388"/>
  <c r="BK386"/>
  <c r="BK385"/>
  <c r="BK379"/>
  <c r="J377"/>
  <c r="J375"/>
  <c r="J373"/>
  <c r="BK367"/>
  <c r="J362"/>
  <c r="BK358"/>
  <c r="J357"/>
  <c r="J353"/>
  <c r="J350"/>
  <c r="J349"/>
  <c r="J347"/>
  <c r="BK341"/>
  <c r="J340"/>
  <c r="J338"/>
  <c r="BK333"/>
  <c r="BK331"/>
  <c r="J330"/>
  <c r="J326"/>
  <c r="J325"/>
  <c r="J323"/>
  <c r="BK319"/>
  <c r="BK317"/>
  <c r="J315"/>
  <c r="BK313"/>
  <c r="J311"/>
  <c r="BK303"/>
  <c r="J298"/>
  <c r="BK297"/>
  <c r="BK293"/>
  <c r="J290"/>
  <c r="J284"/>
  <c r="BK282"/>
  <c r="BK280"/>
  <c r="J278"/>
  <c r="J275"/>
  <c r="BK262"/>
  <c r="J255"/>
  <c r="BK253"/>
  <c r="J248"/>
  <c r="J244"/>
  <c r="J235"/>
  <c r="J227"/>
  <c r="BK225"/>
  <c r="J223"/>
  <c r="J221"/>
  <c r="BK220"/>
  <c r="BK207"/>
  <c r="BK205"/>
  <c r="J199"/>
  <c r="J197"/>
  <c r="J191"/>
  <c r="J189"/>
  <c r="J187"/>
  <c r="BK184"/>
  <c r="BK180"/>
  <c r="BK178"/>
  <c r="J174"/>
  <c r="J166"/>
  <c r="BK164"/>
  <c r="J162"/>
  <c r="BK160"/>
  <c r="BK156"/>
  <c r="BK154"/>
  <c r="J151"/>
  <c r="BK149"/>
  <c i="1" r="AS94"/>
  <c i="3" r="J200"/>
  <c r="BK199"/>
  <c r="J196"/>
  <c r="J192"/>
  <c r="BK190"/>
  <c r="BK189"/>
  <c r="J188"/>
  <c r="J186"/>
  <c r="J185"/>
  <c r="BK184"/>
  <c r="J181"/>
  <c r="BK177"/>
  <c r="J174"/>
  <c r="BK173"/>
  <c r="BK171"/>
  <c r="BK169"/>
  <c r="BK168"/>
  <c r="J167"/>
  <c r="J164"/>
  <c r="BK162"/>
  <c r="BK160"/>
  <c r="BK159"/>
  <c r="J158"/>
  <c r="BK155"/>
  <c r="J151"/>
  <c r="J149"/>
  <c r="J147"/>
  <c r="J140"/>
  <c r="J138"/>
  <c r="J134"/>
  <c r="BK131"/>
  <c r="J126"/>
  <c i="2" r="J578"/>
  <c r="J576"/>
  <c r="BK574"/>
  <c r="BK569"/>
  <c r="J568"/>
  <c r="BK565"/>
  <c r="J561"/>
  <c r="BK560"/>
  <c r="J558"/>
  <c r="BK556"/>
  <c r="J550"/>
  <c r="BK535"/>
  <c r="BK533"/>
  <c r="J531"/>
  <c r="BK527"/>
  <c r="BK523"/>
  <c r="J521"/>
  <c r="J519"/>
  <c r="J515"/>
  <c r="BK512"/>
  <c r="BK503"/>
  <c r="BK501"/>
  <c r="J496"/>
  <c r="J486"/>
  <c r="BK482"/>
  <c r="J480"/>
  <c r="BK467"/>
  <c r="BK465"/>
  <c r="J461"/>
  <c r="BK459"/>
  <c r="BK453"/>
  <c r="BK449"/>
  <c r="BK442"/>
  <c r="BK436"/>
  <c r="BK434"/>
  <c r="BK430"/>
  <c r="BK428"/>
  <c r="BK420"/>
  <c r="BK418"/>
  <c r="J416"/>
  <c r="J414"/>
  <c r="BK412"/>
  <c r="BK406"/>
  <c r="BK398"/>
  <c r="BK396"/>
  <c r="J392"/>
  <c r="J390"/>
  <c r="J386"/>
  <c r="J385"/>
  <c r="BK383"/>
  <c r="BK381"/>
  <c r="J379"/>
  <c r="BK377"/>
  <c r="BK373"/>
  <c r="BK369"/>
  <c r="J367"/>
  <c r="BK363"/>
  <c r="J360"/>
  <c r="J358"/>
  <c r="J355"/>
  <c r="J352"/>
  <c r="J346"/>
  <c r="BK345"/>
  <c r="J336"/>
  <c r="J332"/>
  <c r="BK330"/>
  <c r="BK329"/>
  <c r="BK323"/>
  <c r="BK321"/>
  <c r="J313"/>
  <c r="BK311"/>
  <c r="J309"/>
  <c r="BK307"/>
  <c r="J305"/>
  <c r="J300"/>
  <c r="BK296"/>
  <c r="BK294"/>
  <c r="J288"/>
  <c r="BK286"/>
  <c r="BK277"/>
  <c r="BK275"/>
  <c r="BK273"/>
  <c r="BK270"/>
  <c r="J267"/>
  <c r="BK265"/>
  <c r="BK263"/>
  <c r="J262"/>
  <c r="J260"/>
  <c r="BK257"/>
  <c r="J256"/>
  <c r="J253"/>
  <c r="BK252"/>
  <c r="BK248"/>
  <c r="J246"/>
  <c r="J232"/>
  <c r="J219"/>
  <c r="BK217"/>
  <c r="J213"/>
  <c r="BK211"/>
  <c r="J209"/>
  <c r="BK195"/>
  <c r="J193"/>
  <c r="BK187"/>
  <c r="BK182"/>
  <c r="J180"/>
  <c r="BK172"/>
  <c i="3" r="BK201"/>
  <c r="J197"/>
  <c r="J193"/>
  <c r="J191"/>
  <c r="BK188"/>
  <c r="J187"/>
  <c r="J182"/>
  <c r="J180"/>
  <c r="BK179"/>
  <c r="BK176"/>
  <c r="BK174"/>
  <c r="J171"/>
  <c r="J170"/>
  <c r="BK166"/>
  <c r="BK165"/>
  <c r="BK164"/>
  <c r="BK163"/>
  <c r="BK157"/>
  <c r="BK156"/>
  <c r="BK154"/>
  <c r="J152"/>
  <c r="BK150"/>
  <c r="BK149"/>
  <c r="BK148"/>
  <c r="BK147"/>
  <c r="J144"/>
  <c r="BK134"/>
  <c r="BK133"/>
  <c r="J131"/>
  <c r="J129"/>
  <c i="2" r="BK587"/>
  <c r="J587"/>
  <c r="BK585"/>
  <c r="J585"/>
  <c r="BK583"/>
  <c r="J583"/>
  <c r="J580"/>
  <c r="BK578"/>
  <c r="J574"/>
  <c r="J572"/>
  <c r="BK567"/>
  <c r="J565"/>
  <c r="BK561"/>
  <c r="BK558"/>
  <c r="BK552"/>
  <c r="BK550"/>
  <c r="BK544"/>
  <c r="J537"/>
  <c r="J535"/>
  <c r="BK531"/>
  <c r="BK529"/>
  <c r="BK515"/>
  <c r="J512"/>
  <c r="J508"/>
  <c r="J503"/>
  <c r="J501"/>
  <c r="J499"/>
  <c r="BK494"/>
  <c r="J490"/>
  <c r="BK484"/>
  <c r="J482"/>
  <c r="BK475"/>
  <c r="J473"/>
  <c r="J465"/>
  <c r="BK461"/>
  <c r="J459"/>
  <c r="BK455"/>
  <c r="J453"/>
  <c r="BK447"/>
  <c r="J438"/>
  <c r="J436"/>
  <c r="J432"/>
  <c r="J420"/>
  <c r="BK414"/>
  <c r="J412"/>
  <c r="J400"/>
  <c r="J398"/>
  <c r="J396"/>
  <c r="BK390"/>
  <c r="J383"/>
  <c r="J381"/>
  <c r="J371"/>
  <c r="BK365"/>
  <c r="J363"/>
  <c r="BK362"/>
  <c r="BK360"/>
  <c r="BK357"/>
  <c r="BK353"/>
  <c r="BK352"/>
  <c r="BK350"/>
  <c r="BK346"/>
  <c r="BK343"/>
  <c r="J341"/>
  <c r="BK336"/>
  <c r="J335"/>
  <c r="J334"/>
  <c r="J333"/>
  <c r="BK328"/>
  <c r="BK326"/>
  <c r="J321"/>
  <c r="J317"/>
  <c r="BK309"/>
  <c r="J303"/>
  <c r="BK298"/>
  <c r="J297"/>
  <c r="J286"/>
  <c r="BK284"/>
  <c r="J282"/>
  <c r="BK278"/>
  <c r="J277"/>
  <c r="BK271"/>
  <c r="J270"/>
  <c r="BK268"/>
  <c r="BK267"/>
  <c r="J265"/>
  <c r="BK260"/>
  <c r="J259"/>
  <c r="BK256"/>
  <c r="BK255"/>
  <c r="J250"/>
  <c r="J241"/>
  <c r="BK239"/>
  <c r="BK232"/>
  <c r="J230"/>
  <c r="BK227"/>
  <c r="J225"/>
  <c r="BK223"/>
  <c r="BK221"/>
  <c r="BK219"/>
  <c r="J217"/>
  <c r="J215"/>
  <c r="BK213"/>
  <c r="J211"/>
  <c r="J207"/>
  <c r="J201"/>
  <c r="BK199"/>
  <c r="J195"/>
  <c r="BK193"/>
  <c r="BK189"/>
  <c r="J182"/>
  <c r="BK176"/>
  <c r="J175"/>
  <c r="BK166"/>
  <c r="BK162"/>
  <c r="J158"/>
  <c r="J156"/>
  <c r="BK151"/>
  <c r="J149"/>
  <c i="3" r="J201"/>
  <c r="J199"/>
  <c r="J198"/>
  <c r="BK197"/>
  <c r="BK196"/>
  <c r="BK193"/>
  <c r="BK191"/>
  <c r="J189"/>
  <c r="BK187"/>
  <c r="BK186"/>
  <c r="J184"/>
  <c r="BK183"/>
  <c r="BK181"/>
  <c r="BK180"/>
  <c r="BK178"/>
  <c r="BK175"/>
  <c r="BK172"/>
  <c r="BK170"/>
  <c r="J166"/>
  <c r="J165"/>
  <c r="J163"/>
  <c r="J162"/>
  <c r="J161"/>
  <c r="J157"/>
  <c r="J156"/>
  <c r="J155"/>
  <c r="J154"/>
  <c r="J153"/>
  <c r="BK151"/>
  <c r="J150"/>
  <c r="J148"/>
  <c r="J143"/>
  <c r="J135"/>
  <c r="J133"/>
  <c r="BK129"/>
  <c i="2" r="BK580"/>
  <c r="BK576"/>
  <c r="BK572"/>
  <c r="BK568"/>
  <c r="J567"/>
  <c r="J563"/>
  <c r="J560"/>
  <c r="J556"/>
  <c r="BK554"/>
  <c r="J552"/>
  <c r="BK548"/>
  <c r="J546"/>
  <c r="J544"/>
  <c r="BK542"/>
  <c r="J539"/>
  <c r="BK537"/>
  <c r="BK525"/>
  <c r="BK521"/>
  <c r="J517"/>
  <c r="J510"/>
  <c r="BK505"/>
  <c r="BK496"/>
  <c r="J494"/>
  <c r="J492"/>
  <c r="BK490"/>
  <c r="J488"/>
  <c r="J484"/>
  <c r="BK480"/>
  <c r="J478"/>
  <c r="J476"/>
  <c r="BK473"/>
  <c r="BK470"/>
  <c r="J463"/>
  <c r="J457"/>
  <c r="J455"/>
  <c r="BK451"/>
  <c r="J449"/>
  <c r="J447"/>
  <c r="J445"/>
  <c r="J440"/>
  <c r="BK438"/>
  <c r="J434"/>
  <c r="J430"/>
  <c r="J428"/>
  <c r="BK426"/>
  <c r="BK424"/>
  <c r="BK422"/>
  <c r="J422"/>
  <c r="BK416"/>
  <c r="J410"/>
  <c r="BK408"/>
  <c r="J406"/>
  <c r="J404"/>
  <c r="J402"/>
  <c r="BK394"/>
  <c r="J388"/>
  <c r="BK375"/>
  <c r="BK371"/>
  <c r="J369"/>
  <c r="J365"/>
  <c r="BK355"/>
  <c r="BK349"/>
  <c r="BK347"/>
  <c r="J345"/>
  <c r="J343"/>
  <c r="BK340"/>
  <c r="BK338"/>
  <c r="BK335"/>
  <c r="BK334"/>
  <c r="BK332"/>
  <c r="J331"/>
  <c r="J329"/>
  <c r="J328"/>
  <c r="BK325"/>
  <c r="J319"/>
  <c r="BK315"/>
  <c r="J307"/>
  <c r="BK305"/>
  <c r="BK300"/>
  <c r="J296"/>
  <c r="J294"/>
  <c r="J293"/>
  <c r="BK290"/>
  <c r="BK288"/>
  <c r="J280"/>
  <c r="J273"/>
  <c r="J271"/>
  <c r="J268"/>
  <c r="J263"/>
  <c r="BK259"/>
  <c r="J257"/>
  <c r="J252"/>
  <c r="BK250"/>
  <c r="BK246"/>
  <c r="BK244"/>
  <c r="BK241"/>
  <c r="J239"/>
  <c r="BK235"/>
  <c r="BK230"/>
  <c r="J220"/>
  <c r="BK215"/>
  <c r="BK209"/>
  <c r="J205"/>
  <c r="BK201"/>
  <c r="BK197"/>
  <c r="BK191"/>
  <c r="J184"/>
  <c r="J178"/>
  <c r="J176"/>
  <c r="BK175"/>
  <c r="BK174"/>
  <c r="J172"/>
  <c r="J164"/>
  <c r="J160"/>
  <c r="BK158"/>
  <c r="J154"/>
  <c l="1" r="P148"/>
  <c r="T148"/>
  <c r="T153"/>
  <c r="P171"/>
  <c r="R186"/>
  <c r="R238"/>
  <c r="P243"/>
  <c r="T292"/>
  <c r="R302"/>
  <c r="T308"/>
  <c r="T324"/>
  <c r="R366"/>
  <c r="P370"/>
  <c r="R403"/>
  <c r="P429"/>
  <c r="T444"/>
  <c r="BK507"/>
  <c r="J507"/>
  <c r="J118"/>
  <c r="T507"/>
  <c r="BK541"/>
  <c r="J541"/>
  <c r="J120"/>
  <c r="BK553"/>
  <c r="J553"/>
  <c r="J121"/>
  <c r="P571"/>
  <c r="BK153"/>
  <c r="J153"/>
  <c r="J99"/>
  <c r="BK171"/>
  <c r="J171"/>
  <c r="J100"/>
  <c r="R171"/>
  <c r="T186"/>
  <c r="BK243"/>
  <c r="J243"/>
  <c r="J103"/>
  <c r="BK292"/>
  <c r="J292"/>
  <c r="J104"/>
  <c r="R292"/>
  <c r="BK308"/>
  <c r="J308"/>
  <c r="J108"/>
  <c r="P308"/>
  <c r="P314"/>
  <c r="BK324"/>
  <c r="J324"/>
  <c r="J110"/>
  <c r="BK370"/>
  <c r="J370"/>
  <c r="J113"/>
  <c r="R370"/>
  <c r="BK429"/>
  <c r="J429"/>
  <c r="J115"/>
  <c r="T429"/>
  <c r="P444"/>
  <c r="T498"/>
  <c r="R507"/>
  <c r="P524"/>
  <c r="R541"/>
  <c r="R553"/>
  <c r="R571"/>
  <c i="3" r="T125"/>
  <c r="P142"/>
  <c r="P141"/>
  <c i="2" r="P153"/>
  <c r="BK186"/>
  <c r="J186"/>
  <c r="J101"/>
  <c r="BK238"/>
  <c r="J238"/>
  <c r="J102"/>
  <c r="T238"/>
  <c r="T243"/>
  <c r="T302"/>
  <c r="R308"/>
  <c r="R314"/>
  <c r="R324"/>
  <c r="BK366"/>
  <c r="J366"/>
  <c r="J112"/>
  <c r="P366"/>
  <c r="T370"/>
  <c r="T403"/>
  <c r="BK444"/>
  <c r="J444"/>
  <c r="J116"/>
  <c r="BK498"/>
  <c r="J498"/>
  <c r="J117"/>
  <c r="P498"/>
  <c r="P507"/>
  <c r="T524"/>
  <c r="T541"/>
  <c r="P553"/>
  <c r="BK571"/>
  <c r="J571"/>
  <c r="J122"/>
  <c i="3" r="BK125"/>
  <c r="J125"/>
  <c r="J98"/>
  <c r="R125"/>
  <c r="BK132"/>
  <c r="J132"/>
  <c r="J100"/>
  <c r="BK142"/>
  <c r="J142"/>
  <c r="J103"/>
  <c r="R142"/>
  <c r="R141"/>
  <c i="2" r="BK148"/>
  <c r="J148"/>
  <c r="J98"/>
  <c r="R148"/>
  <c r="R153"/>
  <c r="T171"/>
  <c r="P186"/>
  <c r="P238"/>
  <c r="R243"/>
  <c r="P292"/>
  <c r="BK302"/>
  <c r="J302"/>
  <c r="J107"/>
  <c r="P302"/>
  <c r="BK314"/>
  <c r="J314"/>
  <c r="J109"/>
  <c r="T314"/>
  <c r="P324"/>
  <c r="T366"/>
  <c r="BK403"/>
  <c r="J403"/>
  <c r="J114"/>
  <c r="P403"/>
  <c r="R429"/>
  <c r="R444"/>
  <c r="R498"/>
  <c r="BK524"/>
  <c r="J524"/>
  <c r="J119"/>
  <c r="R524"/>
  <c r="P541"/>
  <c r="T553"/>
  <c r="T571"/>
  <c i="3" r="P125"/>
  <c r="P124"/>
  <c r="P123"/>
  <c i="1" r="AU96"/>
  <c i="3" r="P132"/>
  <c r="R132"/>
  <c r="T132"/>
  <c r="T142"/>
  <c r="T141"/>
  <c i="2" r="J140"/>
  <c r="BG149"/>
  <c r="BG151"/>
  <c r="BG156"/>
  <c r="BG172"/>
  <c r="BG174"/>
  <c r="BG184"/>
  <c r="BG191"/>
  <c r="BG213"/>
  <c r="BG217"/>
  <c r="BG225"/>
  <c r="BG227"/>
  <c r="BG235"/>
  <c r="BG239"/>
  <c r="BG244"/>
  <c r="BG257"/>
  <c r="BG267"/>
  <c r="BG268"/>
  <c r="BG271"/>
  <c r="BG286"/>
  <c r="BG288"/>
  <c r="BG293"/>
  <c r="BG303"/>
  <c r="BG315"/>
  <c r="BG317"/>
  <c r="BG328"/>
  <c r="BG331"/>
  <c r="BG332"/>
  <c r="BG334"/>
  <c r="BG335"/>
  <c r="BG336"/>
  <c r="BG338"/>
  <c r="BG340"/>
  <c r="BG341"/>
  <c r="BG347"/>
  <c r="BG396"/>
  <c r="BG398"/>
  <c r="BG404"/>
  <c r="BG406"/>
  <c r="BG420"/>
  <c r="BG430"/>
  <c r="BG432"/>
  <c r="BG436"/>
  <c r="BG440"/>
  <c r="BG449"/>
  <c r="BG457"/>
  <c r="BG461"/>
  <c r="BG475"/>
  <c r="BG478"/>
  <c r="BG488"/>
  <c r="BG494"/>
  <c r="BG503"/>
  <c r="BG505"/>
  <c r="BG508"/>
  <c r="BG515"/>
  <c r="BG519"/>
  <c r="BG535"/>
  <c r="BG542"/>
  <c r="BG550"/>
  <c r="BK582"/>
  <c r="J582"/>
  <c r="J124"/>
  <c r="BK586"/>
  <c r="J586"/>
  <c r="J126"/>
  <c i="3" r="J89"/>
  <c r="BG126"/>
  <c r="BG131"/>
  <c r="BG134"/>
  <c r="BG140"/>
  <c r="BG147"/>
  <c r="BG150"/>
  <c r="BG153"/>
  <c r="BG154"/>
  <c r="BG160"/>
  <c r="BG171"/>
  <c r="BG174"/>
  <c r="BG177"/>
  <c r="BG179"/>
  <c r="BG182"/>
  <c r="BG183"/>
  <c r="BG185"/>
  <c r="BG190"/>
  <c r="BG192"/>
  <c r="BG193"/>
  <c i="2" r="E136"/>
  <c r="F143"/>
  <c r="BG160"/>
  <c r="BG162"/>
  <c r="BG166"/>
  <c r="BG180"/>
  <c r="BG187"/>
  <c r="BG193"/>
  <c r="BG197"/>
  <c r="BG199"/>
  <c r="BG207"/>
  <c r="BG220"/>
  <c r="BG230"/>
  <c r="BG241"/>
  <c r="BG259"/>
  <c r="BG270"/>
  <c r="BG275"/>
  <c r="BG277"/>
  <c r="BG278"/>
  <c r="BG282"/>
  <c r="BG284"/>
  <c r="BG296"/>
  <c r="BG297"/>
  <c r="BG300"/>
  <c r="BG307"/>
  <c r="BG323"/>
  <c r="BG325"/>
  <c r="BG326"/>
  <c r="BG333"/>
  <c r="BG350"/>
  <c r="BG352"/>
  <c r="BG355"/>
  <c r="BG360"/>
  <c r="BG362"/>
  <c r="BG381"/>
  <c r="BG386"/>
  <c r="BG394"/>
  <c r="BG414"/>
  <c r="BG424"/>
  <c r="BG428"/>
  <c r="BG434"/>
  <c r="BG438"/>
  <c r="BG442"/>
  <c r="BG453"/>
  <c r="BG459"/>
  <c r="BG463"/>
  <c r="BG467"/>
  <c r="BG470"/>
  <c r="BG490"/>
  <c r="BG492"/>
  <c r="BG512"/>
  <c r="BG523"/>
  <c r="BG527"/>
  <c r="BG533"/>
  <c r="BG548"/>
  <c r="BG561"/>
  <c r="BG563"/>
  <c r="BG578"/>
  <c r="BG580"/>
  <c r="BG583"/>
  <c r="BG585"/>
  <c r="BG587"/>
  <c i="3" r="E85"/>
  <c r="BG138"/>
  <c r="BG143"/>
  <c r="BG148"/>
  <c r="BG151"/>
  <c r="BG158"/>
  <c r="BG161"/>
  <c r="BG162"/>
  <c r="BG163"/>
  <c r="BG164"/>
  <c r="BG165"/>
  <c r="BG166"/>
  <c r="BG167"/>
  <c r="BG169"/>
  <c r="BG173"/>
  <c r="BG175"/>
  <c r="BG178"/>
  <c r="BG186"/>
  <c r="BG187"/>
  <c r="BG197"/>
  <c r="BG200"/>
  <c i="2" r="BG158"/>
  <c r="BG175"/>
  <c r="BG182"/>
  <c r="BG209"/>
  <c r="BG211"/>
  <c r="BG215"/>
  <c r="BG232"/>
  <c r="BG246"/>
  <c r="BG248"/>
  <c r="BG250"/>
  <c r="BG252"/>
  <c r="BG255"/>
  <c r="BG260"/>
  <c r="BG263"/>
  <c r="BG280"/>
  <c r="BG290"/>
  <c r="BG294"/>
  <c r="BG305"/>
  <c r="BG309"/>
  <c r="BG311"/>
  <c r="BG319"/>
  <c r="BG329"/>
  <c r="BG330"/>
  <c r="BG343"/>
  <c r="BG345"/>
  <c r="BG353"/>
  <c r="BG357"/>
  <c r="BG363"/>
  <c r="BG365"/>
  <c r="BG369"/>
  <c r="BG371"/>
  <c r="BG375"/>
  <c r="BG383"/>
  <c r="BG392"/>
  <c r="BG410"/>
  <c r="BG412"/>
  <c r="BG416"/>
  <c r="BG426"/>
  <c r="BG447"/>
  <c r="BG465"/>
  <c r="BG480"/>
  <c r="BG496"/>
  <c r="BG499"/>
  <c r="BG501"/>
  <c r="BG510"/>
  <c r="BG517"/>
  <c r="BG525"/>
  <c r="BG531"/>
  <c r="BG539"/>
  <c r="BG546"/>
  <c r="BG552"/>
  <c r="BG554"/>
  <c r="BG556"/>
  <c r="BG565"/>
  <c r="BG567"/>
  <c r="BG568"/>
  <c r="BG569"/>
  <c r="BG572"/>
  <c r="BG574"/>
  <c r="BG576"/>
  <c r="BK584"/>
  <c r="J584"/>
  <c r="J125"/>
  <c i="3" r="BG144"/>
  <c r="BG149"/>
  <c r="BG152"/>
  <c r="BG155"/>
  <c r="BG156"/>
  <c r="BG159"/>
  <c r="BG168"/>
  <c r="BG170"/>
  <c r="BG172"/>
  <c r="BG180"/>
  <c r="BG188"/>
  <c r="BG189"/>
  <c r="BG196"/>
  <c r="BG198"/>
  <c i="2" r="BG154"/>
  <c r="BG164"/>
  <c r="BG176"/>
  <c r="BG178"/>
  <c r="BG189"/>
  <c r="BG195"/>
  <c r="BG201"/>
  <c r="BG205"/>
  <c r="BG219"/>
  <c r="BG221"/>
  <c r="BG223"/>
  <c r="BG253"/>
  <c r="BG256"/>
  <c r="BG262"/>
  <c r="BG265"/>
  <c r="BG273"/>
  <c r="BG298"/>
  <c r="BG313"/>
  <c r="BG321"/>
  <c r="BG346"/>
  <c r="BG349"/>
  <c r="BG358"/>
  <c r="BG367"/>
  <c r="BG373"/>
  <c r="BG377"/>
  <c r="BG379"/>
  <c r="BG385"/>
  <c r="BG388"/>
  <c r="BG390"/>
  <c r="BG400"/>
  <c r="BG402"/>
  <c r="BG408"/>
  <c r="BG418"/>
  <c r="BG422"/>
  <c r="BG445"/>
  <c r="BG451"/>
  <c r="BG455"/>
  <c r="BG473"/>
  <c r="BG476"/>
  <c r="BG482"/>
  <c r="BG484"/>
  <c r="BG486"/>
  <c r="BG521"/>
  <c r="BG529"/>
  <c r="BG537"/>
  <c r="BG544"/>
  <c r="BG558"/>
  <c r="BG560"/>
  <c r="BK299"/>
  <c r="J299"/>
  <c r="J105"/>
  <c r="BK364"/>
  <c r="J364"/>
  <c r="J111"/>
  <c i="3" r="F92"/>
  <c r="BG129"/>
  <c r="BG133"/>
  <c r="BG135"/>
  <c r="BG157"/>
  <c r="BG176"/>
  <c r="BG181"/>
  <c r="BG184"/>
  <c r="BG191"/>
  <c r="BG199"/>
  <c r="BG201"/>
  <c r="BK130"/>
  <c r="J130"/>
  <c r="J99"/>
  <c r="BK139"/>
  <c r="J139"/>
  <c r="J101"/>
  <c i="2" r="F33"/>
  <c i="1" r="AZ95"/>
  <c i="3" r="J33"/>
  <c i="1" r="AV96"/>
  <c i="2" r="F34"/>
  <c i="1" r="BA95"/>
  <c i="3" r="J34"/>
  <c i="1" r="AW96"/>
  <c i="2" r="J33"/>
  <c i="1" r="AV95"/>
  <c i="2" r="F36"/>
  <c i="1" r="BC95"/>
  <c i="2" r="J34"/>
  <c i="1" r="AW95"/>
  <c i="3" r="F36"/>
  <c i="1" r="BC96"/>
  <c i="3" r="F37"/>
  <c i="1" r="BD96"/>
  <c i="3" r="F34"/>
  <c i="1" r="BA96"/>
  <c i="2" r="F37"/>
  <c i="1" r="BD95"/>
  <c i="3" r="F33"/>
  <c i="1" r="AZ96"/>
  <c i="3" l="1" r="R124"/>
  <c r="R123"/>
  <c i="2" r="R301"/>
  <c r="T147"/>
  <c r="R147"/>
  <c r="R146"/>
  <c i="3" r="T124"/>
  <c r="T123"/>
  <c i="2" r="P147"/>
  <c r="P301"/>
  <c r="T301"/>
  <c r="BK147"/>
  <c r="BK301"/>
  <c r="J301"/>
  <c r="J106"/>
  <c r="BK581"/>
  <c r="J581"/>
  <c r="J123"/>
  <c i="3" r="BK124"/>
  <c r="BK141"/>
  <c r="J141"/>
  <c r="J102"/>
  <c i="1" r="BA94"/>
  <c r="AW94"/>
  <c r="AK30"/>
  <c r="BC94"/>
  <c r="AY94"/>
  <c r="AZ94"/>
  <c r="W29"/>
  <c r="BD94"/>
  <c r="W33"/>
  <c r="AT96"/>
  <c i="3" r="F35"/>
  <c i="1" r="BB96"/>
  <c r="AT95"/>
  <c i="2" r="F35"/>
  <c i="1" r="BB95"/>
  <c i="3" l="1" r="BK123"/>
  <c r="J123"/>
  <c i="2" r="BK146"/>
  <c r="J146"/>
  <c r="J96"/>
  <c r="P146"/>
  <c i="1" r="AU95"/>
  <c i="2" r="T146"/>
  <c i="3" r="J124"/>
  <c r="J97"/>
  <c i="2" r="J147"/>
  <c r="J97"/>
  <c i="3" r="J30"/>
  <c i="1" r="AG96"/>
  <c r="AN96"/>
  <c r="AU94"/>
  <c r="BB94"/>
  <c r="W31"/>
  <c r="AV94"/>
  <c r="AK29"/>
  <c r="W30"/>
  <c r="W32"/>
  <c i="3" l="1" r="J96"/>
  <c r="J39"/>
  <c i="2" r="J30"/>
  <c i="1" r="AG95"/>
  <c r="AN95"/>
  <c r="AT94"/>
  <c r="AX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<sst xmlns="http://schemas.openxmlformats.org/spreadsheetml/2006/main">
  <si>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</si>
  <si>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</si>
  <si>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</si>
  <si>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</si>
  <si>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</si>
  <si>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{700eafa7-4c8e-4eed-a4b6-facfaabdbba5}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</si>
  <si>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</si>
  <si>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</si>
  <si>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</si>
  <si>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</si>
  <si>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</si>
  <si>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</si>
  <si>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</si>
  <si>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</si>
  <si>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65420164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</si>
  <si>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</si>
  <si>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</si>
  <si>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Vyšší Brod  ON - oprava výpravní budovy</t>
  </si>
  <si>
    <t>KSO:</t>
  </si>
  <si>
    <t>CC-CZ:</t>
  </si>
  <si>
    <t>Místo:</t>
  </si>
  <si>
    <t xml:space="preserve"> </t>
  </si>
  <si>
    <t>Datum:</t>
  </si>
  <si>
    <t>1. 6. 2020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</si>
  <si>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</si>
  <si>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</si>
  <si>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</si>
  <si>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</si>
  <si>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</si>
  <si>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</si>
  <si>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</si>
  <si>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</si>
  <si>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</si>
  <si>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</si>
  <si>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</si>
  <si>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</si>
  <si>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</si>
  <si>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</si>
  <si>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</si>
  <si>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</si>
  <si>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</si>
  <si>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</si>
  <si>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</si>
  <si>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</si>
  <si>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</si>
  <si>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</si>
  <si>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</si>
  <si>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</si>
  <si>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</si>
  <si>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</si>
  <si>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</si>
  <si>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</si>
  <si>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</si>
  <si>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</si>
  <si>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</si>
  <si>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</si>
  <si>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</si>
  <si>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</si>
  <si>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</si>
  <si>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</si>
  <si>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</si>
  <si>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</si>
  <si>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</si>
  <si>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</si>
  <si>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</si>
  <si>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</si>
  <si>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</si>
  <si>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</si>
  <si>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</si>
  <si>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</si>
  <si>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</si>
  <si>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</si>
  <si>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</si>
  <si>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</si>
  <si>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</si>
  <si>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</si>
  <si>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</si>
  <si>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</si>
  <si>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</si>
  <si>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</si>
  <si>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</si>
  <si>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</si>
  <si>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{28ad15eb-a91d-484a-aaaf-e3cc36c4e847}</t>
  </si>
  <si>
    <t>2</t>
  </si>
  <si>
    <t>SO 02</t>
  </si>
  <si>
    <t>Elektroinstala...</t>
  </si>
  <si>
    <t>{eada8b8d-828b-4743-9347-9cd69ccc752e}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</si>
  <si>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</si>
  <si>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</si>
  <si>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</si>
  <si>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</si>
  <si>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</si>
  <si>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</si>
  <si>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</si>
  <si>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</si>
  <si>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</si>
  <si>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</si>
  <si>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</si>
  <si>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</si>
  <si>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</si>
  <si>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</si>
  <si>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</si>
  <si>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</si>
  <si>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</si>
  <si>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</si>
  <si>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</si>
  <si>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</si>
  <si>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</si>
  <si>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</si>
  <si>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</si>
  <si>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</si>
  <si>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</si>
  <si>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</si>
  <si>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</si>
  <si>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</si>
  <si>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</si>
  <si>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</si>
  <si>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</si>
  <si>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</si>
  <si>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</si>
  <si>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</si>
  <si>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</si>
  <si>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</si>
  <si>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</si>
  <si>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</si>
  <si>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</si>
  <si>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</si>
  <si>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</si>
  <si>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</si>
  <si>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</si>
  <si>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</si>
  <si>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</si>
  <si>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</si>
  <si>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</si>
  <si>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</si>
  <si>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</si>
  <si>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</si>
  <si>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</si>
  <si>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</si>
  <si>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</si>
  <si>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</si>
  <si>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</si>
  <si>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</si>
  <si>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131313102</t>
  </si>
  <si>
    <t>Hloubení jam ručně zapažených i nezapažených s urovnáním dna do předepsaného profilu a spádu v hornině třídy těžitelnosti II skupiny 4 nesoudržných</t>
  </si>
  <si>
    <t>m3</t>
  </si>
  <si>
    <t>CS ÚRS 2020 01</t>
  </si>
  <si>
    <t>4</t>
  </si>
  <si>
    <t>1143818404</t>
  </si>
  <si>
    <t>VV</t>
  </si>
  <si>
    <t>5*19+0,5+6,5*12,6*0,5+127,5*0,4+39,5*0,4</t>
  </si>
  <si>
    <t>171201221</t>
  </si>
  <si>
    <t>Poplatek za uložení stavebního odpadu na skládce (skládkovné) zeminy a kamení zatříděného do Katalogu odpadů pod kódem 17 05 04</t>
  </si>
  <si>
    <t>t</t>
  </si>
  <si>
    <t>1185721231</t>
  </si>
  <si>
    <t>203,500*1,720</t>
  </si>
  <si>
    <t>3</t>
  </si>
  <si>
    <t>Svislé a kompletní konstrukce</t>
  </si>
  <si>
    <t>310239211</t>
  </si>
  <si>
    <t xml:space="preserve">Zazdívka otvorů ve zdivu nadzákladovém cihlami pálenými  plochy přes 1 m2 do 4 m2 na maltu vápenocementovou</t>
  </si>
  <si>
    <t>-1937451559</t>
  </si>
  <si>
    <t>0,3"dozdívky sklep"</t>
  </si>
  <si>
    <t>311231117</t>
  </si>
  <si>
    <t>Zdivo z cihel pálených nosné z cihel plných dl. 290 mm P 7 až 15, na maltu ze suché směsi 10 MPa</t>
  </si>
  <si>
    <t>2130602955</t>
  </si>
  <si>
    <t>0,5"dozdívky sklep"</t>
  </si>
  <si>
    <t>5</t>
  </si>
  <si>
    <t>340239211</t>
  </si>
  <si>
    <t>Zazdívka otvorů v příčkách nebo stěnách cihlami plnými pálenými plochy přes 1 m2 do 4 m2, tloušťky do 100 mm</t>
  </si>
  <si>
    <t>m2</t>
  </si>
  <si>
    <t>-451190267</t>
  </si>
  <si>
    <t>1,6*0,8"dozdívky WC"</t>
  </si>
  <si>
    <t>6</t>
  </si>
  <si>
    <t>342272225</t>
  </si>
  <si>
    <t>Příčky z pórobetonových tvárnic hladkých na tenké maltové lože objemová hmotnost do 500 kg/m3, tloušťka příčky 100 mm</t>
  </si>
  <si>
    <t>-1326845970</t>
  </si>
  <si>
    <t>(1,95+1,1+0,9+1,0+1,0+1,9)*2,95-0,6*2*2</t>
  </si>
  <si>
    <t>7</t>
  </si>
  <si>
    <t>342272245</t>
  </si>
  <si>
    <t>Příčky z pórobetonových tvárnic hladkých na tenké maltové lože objemová hmotnost do 500 kg/m3, tloušťka příčky 150 mm</t>
  </si>
  <si>
    <t>-793895843</t>
  </si>
  <si>
    <t>(2,05+1,7)*2,95</t>
  </si>
  <si>
    <t>8</t>
  </si>
  <si>
    <t>342291121</t>
  </si>
  <si>
    <t xml:space="preserve">Ukotvení příček  plochými kotvami, do konstrukce cihelné</t>
  </si>
  <si>
    <t>m</t>
  </si>
  <si>
    <t>1458006707</t>
  </si>
  <si>
    <t>2,7</t>
  </si>
  <si>
    <t>9</t>
  </si>
  <si>
    <t>346272266</t>
  </si>
  <si>
    <t>Přizdívky z pórobetonových tvárnic objemová hmotnost do 500 kg/m3, na tenké maltové lože, tloušťka přizdívky 200 mm</t>
  </si>
  <si>
    <t>-583832974</t>
  </si>
  <si>
    <t>0,9*1,4"zazdění instalační předstěny WC muži"</t>
  </si>
  <si>
    <t>0,9*1,4"zazdění instalační předstěny WC služební"</t>
  </si>
  <si>
    <t>1*1,4"zazdění instalační předstěny WC ženy"</t>
  </si>
  <si>
    <t>Součet</t>
  </si>
  <si>
    <t>Komunikace pozemní</t>
  </si>
  <si>
    <t>10</t>
  </si>
  <si>
    <t>564811111</t>
  </si>
  <si>
    <t xml:space="preserve">Podklad ze štěrkodrti ŠD  s rozprostřením a zhutněním, po zhutnění tl. 50 mm</t>
  </si>
  <si>
    <t>1589933480</t>
  </si>
  <si>
    <t>5*19+6,5*12,6+127,5+39,5</t>
  </si>
  <si>
    <t>11</t>
  </si>
  <si>
    <t>564831111</t>
  </si>
  <si>
    <t xml:space="preserve">Podklad ze štěrkodrti ŠD  s rozprostřením a zhutněním, po zhutnění tl. 100 mm</t>
  </si>
  <si>
    <t>1201634703</t>
  </si>
  <si>
    <t>12</t>
  </si>
  <si>
    <t>564861111</t>
  </si>
  <si>
    <t xml:space="preserve">Podklad ze štěrkodrti ŠD  s rozprostřením a zhutněním, po zhutnění tl. 200 mm</t>
  </si>
  <si>
    <t>-1258326154</t>
  </si>
  <si>
    <t>13</t>
  </si>
  <si>
    <t>564951413</t>
  </si>
  <si>
    <t xml:space="preserve">Podklad nebo podsyp z asfaltového recyklátu  s rozprostřením a zhutněním, po zhutnění tl. 150 mm</t>
  </si>
  <si>
    <t>-1344107745</t>
  </si>
  <si>
    <t>95</t>
  </si>
  <si>
    <t>14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</si>
  <si>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</si>
  <si>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</si>
  <si>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423643720</t>
  </si>
  <si>
    <t>127,5+39,5"chodník+před budovou+ pod přístřeškem"</t>
  </si>
  <si>
    <t>M</t>
  </si>
  <si>
    <t>59245018</t>
  </si>
  <si>
    <t>dlažba tvar obdélník betonová 200x100x60mm přírodní</t>
  </si>
  <si>
    <t>489299159</t>
  </si>
  <si>
    <t>167*1,1</t>
  </si>
  <si>
    <t>16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</si>
  <si>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</si>
  <si>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</si>
  <si>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-924341347</t>
  </si>
  <si>
    <t>82,0"nájezd ke kolejím"</t>
  </si>
  <si>
    <t>17</t>
  </si>
  <si>
    <t>59245020</t>
  </si>
  <si>
    <t>dlažba tvar obdélník betonová 200x100x80mm přírodní</t>
  </si>
  <si>
    <t>-863681140</t>
  </si>
  <si>
    <t>82,0*1,1</t>
  </si>
  <si>
    <t>Úpravy povrchů, podlahy a osazování výplní</t>
  </si>
  <si>
    <t>18</t>
  </si>
  <si>
    <t>611321111</t>
  </si>
  <si>
    <t xml:space="preserve">Omítka vápenocementová vnitřních ploch  nanášená ručně jednovrstvá, tloušťky do 10 mm hrubá zatřená vodorovných konstrukcí stropů rovných</t>
  </si>
  <si>
    <t>-518197981</t>
  </si>
  <si>
    <t>2,9*4</t>
  </si>
  <si>
    <t>19</t>
  </si>
  <si>
    <t>611325421</t>
  </si>
  <si>
    <t>Oprava vápenocementové omítky vnitřních ploch štukové dvouvrstvé, tloušťky do 20 mm a tloušťky štuku do 3 mm stropů, v rozsahu opravované plochy do 10%</t>
  </si>
  <si>
    <t>-1201110485</t>
  </si>
  <si>
    <t>26,8+5,84+2,94+2,23+1,38+1,48+1,89+11,07+10,25+19,89+8,2+9,84"1 NP"</t>
  </si>
  <si>
    <t>20</t>
  </si>
  <si>
    <t>612135001</t>
  </si>
  <si>
    <t xml:space="preserve">Vyrovnání nerovností podkladu vnitřních omítaných ploch  maltou, tloušťky do 10 mm vápenocementovou stěn</t>
  </si>
  <si>
    <t>865966875</t>
  </si>
  <si>
    <t>(1,6*6+1,25*4+1,395*2+0,86*2+1,18*4+2,355*2-0,6*6-0,9*2)*2</t>
  </si>
  <si>
    <t>612321111</t>
  </si>
  <si>
    <t xml:space="preserve">Omítka vápenocementová vnitřních ploch  nanášená ručně jednovrstvá, tloušťky do 10 mm hrubá zatřená svislých konstrukcí stěn</t>
  </si>
  <si>
    <t>-387135576</t>
  </si>
  <si>
    <t>(5,8+8)*2,95+2,95*1,5+11,63*2</t>
  </si>
  <si>
    <t>22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</si>
  <si>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</si>
  <si>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</si>
  <si>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-1289082761</t>
  </si>
  <si>
    <t>1,6*0,8*2</t>
  </si>
  <si>
    <t>23</t>
  </si>
  <si>
    <t>612325121</t>
  </si>
  <si>
    <t>Vápenocementová omítka rýh štuková ve stěnách, šířky rýhy do 150 mm</t>
  </si>
  <si>
    <t>-99144332</t>
  </si>
  <si>
    <t>24</t>
  </si>
  <si>
    <t>612325223</t>
  </si>
  <si>
    <t>Vápenocementová omítka jednotlivých malých ploch štuková na stěnách, plochy jednotlivě přes 0,25 do 1 m2</t>
  </si>
  <si>
    <t>kus</t>
  </si>
  <si>
    <t>-484745943</t>
  </si>
  <si>
    <t>25</t>
  </si>
  <si>
    <t>612325302</t>
  </si>
  <si>
    <t>Vápenocementová omítka ostění nebo nadpraží štuková</t>
  </si>
  <si>
    <t>-1458910929</t>
  </si>
  <si>
    <t>(1,55+1,55+0,85)*0,20*9+(1,35+1,35+1,65)*0,2*2+(1,1+0,7)*0,2*2+(1,2+0,5)*0,2*2</t>
  </si>
  <si>
    <t>(1+4,2)*5*0,2</t>
  </si>
  <si>
    <t>26</t>
  </si>
  <si>
    <t>612325421</t>
  </si>
  <si>
    <t>Oprava vápenocementové omítky vnitřních ploch štukové dvouvrstvé, tloušťky do 20 mm a tloušťky štuku do 3 mm stěn, v rozsahu opravované plochy do 10%</t>
  </si>
  <si>
    <t>-581480526</t>
  </si>
  <si>
    <t>4,1*2,95*10+14,45*2,95*2+6,7*2,95*2+4*2,95*2+2,915*2,95*2+2,95*2,95*2-18,818-12,45-0,7*2*2-0,9*2*4-1*1,1*2"vnitřní omítka"</t>
  </si>
  <si>
    <t>27</t>
  </si>
  <si>
    <t>612325422</t>
  </si>
  <si>
    <t>Oprava vápenocementové omítky vnitřních ploch štukové dvouvrstvé, tloušťky do 20 mm a tloušťky štuku do 3 mm stěn, v rozsahu opravované plochy přes 10 do 30%</t>
  </si>
  <si>
    <t>34195576</t>
  </si>
  <si>
    <t>52</t>
  </si>
  <si>
    <t>28</t>
  </si>
  <si>
    <t>619995001</t>
  </si>
  <si>
    <t xml:space="preserve">Začištění omítek (s dodáním hmot)  kolem oken, dveří, podlah, obkladů apod.</t>
  </si>
  <si>
    <t>-823958047</t>
  </si>
  <si>
    <t>(1,55+1,55+0,85)*9+(1,65+1,35+1,35)*2+(0,55+0,55+0,7)*3+(0,6+0,6+0,5)*2+(2,45+2,45+1)+(2,1+2,1+1)+(2,1+2,1+1,05)+(0,5+0,5+0,3)*5"okna a dveře"</t>
  </si>
  <si>
    <t>29</t>
  </si>
  <si>
    <t>622325201</t>
  </si>
  <si>
    <t>Oprava vápenocementové omítky vnějších ploch stupně členitosti 1 štukové stěn, v rozsahu opravované plochy do 10%</t>
  </si>
  <si>
    <t>1290142642</t>
  </si>
  <si>
    <t>4,1*(15,8+15,8)+4,1*5+1,67*2,5+4,1*(8+2,5+0,5)+4,1*7,6*2+7,6*2,12-18,818-12,45"fasáda"</t>
  </si>
  <si>
    <t>30</t>
  </si>
  <si>
    <t>628635512</t>
  </si>
  <si>
    <t xml:space="preserve">Vyplnění spár dosavadních konstrukcí zdiva  cementovou maltou s vyčištěním spár hloubky do 70 mm, zdiva z lomového kamene s vyspárováním</t>
  </si>
  <si>
    <t>1262892117</t>
  </si>
  <si>
    <t>(23,4+5+23,4+2,5+8+0,5-1-0,95-0,95-1-1)*0,25"sokl"</t>
  </si>
  <si>
    <t>31</t>
  </si>
  <si>
    <t>629135102</t>
  </si>
  <si>
    <t xml:space="preserve">Vyrovnávací vrstva z cementové malty pod klempířskými prvky  šířky přes 150 do 300 mm</t>
  </si>
  <si>
    <t>-1621004317</t>
  </si>
  <si>
    <t>0,85*9+1,65*2+0,7*3+0,5*2+0,3*5"parapety"</t>
  </si>
  <si>
    <t>32</t>
  </si>
  <si>
    <t>631311125</t>
  </si>
  <si>
    <t xml:space="preserve">Mazanina z betonu  prostého bez zvýšených nároků na prostředí tl. přes 80 do 120 mm tř. C 20/25</t>
  </si>
  <si>
    <t>-1356150288</t>
  </si>
  <si>
    <t>12,6*0,15</t>
  </si>
  <si>
    <t>33</t>
  </si>
  <si>
    <t>631319013</t>
  </si>
  <si>
    <t xml:space="preserve">Příplatek k cenám mazanin  za úpravu povrchu mazaniny přehlazením, mazanina tl. přes 120 do 240 mm</t>
  </si>
  <si>
    <t>187055553</t>
  </si>
  <si>
    <t>34</t>
  </si>
  <si>
    <t>631319173</t>
  </si>
  <si>
    <t xml:space="preserve">Příplatek k cenám mazanin  za stržení povrchu spodní vrstvy mazaniny latí před vložením výztuže nebo pletiva pro tl. obou vrstev mazaniny přes 80 do 120 mm</t>
  </si>
  <si>
    <t>80411361</t>
  </si>
  <si>
    <t>35</t>
  </si>
  <si>
    <t>631362021</t>
  </si>
  <si>
    <t xml:space="preserve">Výztuž mazanin  ze svařovaných sítí z drátů typu KARI</t>
  </si>
  <si>
    <t>1982081264</t>
  </si>
  <si>
    <t>0,050</t>
  </si>
  <si>
    <t>36</t>
  </si>
  <si>
    <t>637211122</t>
  </si>
  <si>
    <t xml:space="preserve">Okapový chodník z dlaždic  betonových se zalitím spár cementovou maltou do písku, tl. dlaždic 60 mm</t>
  </si>
  <si>
    <t>415157208</t>
  </si>
  <si>
    <t>48*0,5"budova"</t>
  </si>
  <si>
    <t>37</t>
  </si>
  <si>
    <t>642942111</t>
  </si>
  <si>
    <t xml:space="preserve">Osazování zárubní nebo rámů kovových dveřních  lisovaných nebo z úhelníků bez dveřních křídel na cementovou maltu, plochy otvoru do 2,5 m2</t>
  </si>
  <si>
    <t>-1155888353</t>
  </si>
  <si>
    <t>38</t>
  </si>
  <si>
    <t>55331348</t>
  </si>
  <si>
    <t>zárubeň ocelová pro běžné zdění a pórobeton 100 levá/pravá 700</t>
  </si>
  <si>
    <t>1176353797</t>
  </si>
  <si>
    <t>P</t>
  </si>
  <si>
    <t>Poznámka k položce:_x000d_
pravá 1 ks</t>
  </si>
  <si>
    <t>39</t>
  </si>
  <si>
    <t>55331346</t>
  </si>
  <si>
    <t>zárubeň ocelová pro běžné zdění a pórobeton 100 levá/pravá 600</t>
  </si>
  <si>
    <t>1711655958</t>
  </si>
  <si>
    <t>40</t>
  </si>
  <si>
    <t>55331365</t>
  </si>
  <si>
    <t>zárubeň ocelová pro běžné zdění a pórobeton 115 levá/pravá 900</t>
  </si>
  <si>
    <t>-1717758525</t>
  </si>
  <si>
    <t>41</t>
  </si>
  <si>
    <t>55331361</t>
  </si>
  <si>
    <t>zárubeň ocelová pro běžné zdění a pórobeton 115 levá/pravá 700</t>
  </si>
  <si>
    <t>-1072872300</t>
  </si>
  <si>
    <t>Poznámka k položce:_x000d_
levá 1ks, pravá 1 ks</t>
  </si>
  <si>
    <t>Trubní vedení</t>
  </si>
  <si>
    <t>42</t>
  </si>
  <si>
    <t>871310310</t>
  </si>
  <si>
    <t>Montáž kanalizačního potrubí z plastů z polypropylenu PP hladkého plnostěnného SN 10 DN 150</t>
  </si>
  <si>
    <t>218553793</t>
  </si>
  <si>
    <t xml:space="preserve">2"připojení  acu drain"</t>
  </si>
  <si>
    <t>43</t>
  </si>
  <si>
    <t>28617003</t>
  </si>
  <si>
    <t>trubka kanalizační PP plnostěnná třívrstvá DN 150x1000mm SN10</t>
  </si>
  <si>
    <t>-1232277578</t>
  </si>
  <si>
    <t>2*1,015 "Přepočtené koeficientem množství</t>
  </si>
  <si>
    <t>Ostatní konstrukce a práce, bourání</t>
  </si>
  <si>
    <t>44</t>
  </si>
  <si>
    <t>911381212</t>
  </si>
  <si>
    <t xml:space="preserve">Městská ochranná zábrana  průběžná délky 1 m, výšky 0,5 m</t>
  </si>
  <si>
    <t>131209415</t>
  </si>
  <si>
    <t>19+4"city blok"</t>
  </si>
  <si>
    <t>45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</si>
  <si>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</si>
  <si>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</si>
  <si>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-1441966637</t>
  </si>
  <si>
    <t>10+38+6,5"parkoviště"</t>
  </si>
  <si>
    <t>46</t>
  </si>
  <si>
    <t>59217031</t>
  </si>
  <si>
    <t>obrubník betonový silniční 1000x150x250mm</t>
  </si>
  <si>
    <t>1072313203</t>
  </si>
  <si>
    <t>54,5+53,6</t>
  </si>
  <si>
    <t>47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</si>
  <si>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</si>
  <si>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</si>
  <si>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-1503942079</t>
  </si>
  <si>
    <t>7,5+7,7+15,8+8,6+2+12"nástupiště"</t>
  </si>
  <si>
    <t>48</t>
  </si>
  <si>
    <t>59217016</t>
  </si>
  <si>
    <t>obrubník betonový chodníkový 1000x80x250mm</t>
  </si>
  <si>
    <t>42462044</t>
  </si>
  <si>
    <t>49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</si>
  <si>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</si>
  <si>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</si>
  <si>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-857918679</t>
  </si>
  <si>
    <t>15+48</t>
  </si>
  <si>
    <t>50</t>
  </si>
  <si>
    <t>935932111</t>
  </si>
  <si>
    <t xml:space="preserve">Osazení odvodňovacího žlabu plastového s krycím roštem  šířky do 200 mm</t>
  </si>
  <si>
    <t>-1991564835</t>
  </si>
  <si>
    <t>51</t>
  </si>
  <si>
    <t>59227006</t>
  </si>
  <si>
    <t>žlab odvodňovací polymerbetonový se spádem dna 0,5% 1000x130x155/160mm</t>
  </si>
  <si>
    <t>-895764371</t>
  </si>
  <si>
    <t>936104213</t>
  </si>
  <si>
    <t xml:space="preserve">Montáž odpadkového koše  přichycením kotevními šrouby</t>
  </si>
  <si>
    <t>-2080742057</t>
  </si>
  <si>
    <t>53</t>
  </si>
  <si>
    <t>PFB.2621611</t>
  </si>
  <si>
    <t>Koš odpadkový BDK 40/40/80 Zora koš nat tryskaná</t>
  </si>
  <si>
    <t>-2050277164</t>
  </si>
  <si>
    <t>54</t>
  </si>
  <si>
    <t>936124113</t>
  </si>
  <si>
    <t xml:space="preserve">Montáž lavičky parkové  stabilní přichycené kotevními šrouby</t>
  </si>
  <si>
    <t>-1922821827</t>
  </si>
  <si>
    <t>55</t>
  </si>
  <si>
    <t>74910100</t>
  </si>
  <si>
    <t>lavička bez opěradla nekotvená 1500x450x420mm konstrukce-kov, sedák-dřevo</t>
  </si>
  <si>
    <t>1444660685</t>
  </si>
  <si>
    <t>56</t>
  </si>
  <si>
    <t>941211111</t>
  </si>
  <si>
    <t xml:space="preserve">Montáž lešení řadového rámového lehkého pracovního s podlahami  s provozním zatížením tř. 3 do 200 kg/m2 šířky tř. SW06 přes 0,6 do 0,9 m, výšky do 10 m</t>
  </si>
  <si>
    <t>-1577798332</t>
  </si>
  <si>
    <t>246,499+13,12</t>
  </si>
  <si>
    <t>57</t>
  </si>
  <si>
    <t>941211211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</si>
  <si>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</si>
  <si>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782754221</t>
  </si>
  <si>
    <t>259,619*30</t>
  </si>
  <si>
    <t>58</t>
  </si>
  <si>
    <t>941211811</t>
  </si>
  <si>
    <t xml:space="preserve">Demontáž lešení řadového rámového lehkého pracovního  s provozním zatížením tř. 3 do 200 kg/m2 šířky tř. SW06 přes 0,6 do 0,9 m, výšky do 10 m</t>
  </si>
  <si>
    <t>-16972502</t>
  </si>
  <si>
    <t>59</t>
  </si>
  <si>
    <t>949101111</t>
  </si>
  <si>
    <t xml:space="preserve">Lešení pomocné pracovní pro objekty pozemních staveb  pro zatížení do 150 kg/m2, o výšce lešeňové podlahy do 1,9 m</t>
  </si>
  <si>
    <t>-436138771</t>
  </si>
  <si>
    <t>60</t>
  </si>
  <si>
    <t>952901221</t>
  </si>
  <si>
    <t xml:space="preserve">Vyčištění budov nebo objektů před předáním do užívání  průmyslových budov a objektů výrobních, skladovacích, garáží, dílen nebo hal apod. s nespalnou podlahou jakékoliv výšky podlaží</t>
  </si>
  <si>
    <t>-245938311</t>
  </si>
  <si>
    <t>61</t>
  </si>
  <si>
    <t>962031133</t>
  </si>
  <si>
    <t xml:space="preserve">Bourání příček z cihel, tvárnic nebo příčkovek  z cihel pálených, plných nebo dutých na maltu vápennou nebo vápenocementovou, tl. do 150 mm</t>
  </si>
  <si>
    <t>718029045</t>
  </si>
  <si>
    <t>(1,6*3+1,25*2+1,4+0,86+1,18)*2,95-0,6*2*3+1,1+2,95+2</t>
  </si>
  <si>
    <t>62</t>
  </si>
  <si>
    <t>962032240</t>
  </si>
  <si>
    <t xml:space="preserve">Bourání zdiva nadzákladového z cihel nebo tvárnic  z cihel pálených nebo vápenopískových, na maltu cementovou, objemu do 1 m3</t>
  </si>
  <si>
    <t>2040841290</t>
  </si>
  <si>
    <t>0,45*0,45*2,95"komín na WC"</t>
  </si>
  <si>
    <t>63</t>
  </si>
  <si>
    <t>962032641</t>
  </si>
  <si>
    <t xml:space="preserve">Bourání zdiva nadzákladového z cihel nebo tvárnic  komínového z cihel pálených, šamotových nebo vápenopískových nad střechou na maltu cementovou</t>
  </si>
  <si>
    <t>1808434409</t>
  </si>
  <si>
    <t>0,45*0,45*2,6+0,45*0,45*1,65*2+0,45*0,45*1,75</t>
  </si>
  <si>
    <t>64</t>
  </si>
  <si>
    <t>965042141</t>
  </si>
  <si>
    <t>Bourání mazanin betonových nebo z litého asfaltu tl. do 100 mm, plochy přes 4 m2</t>
  </si>
  <si>
    <t>-1989785910</t>
  </si>
  <si>
    <t>65</t>
  </si>
  <si>
    <t>965081213</t>
  </si>
  <si>
    <t>Bourání podlah z dlaždic bez podkladního lože nebo mazaniny, s jakoukoliv výplní spár keramických nebo xylolitových tl. do 10 mm, plochy přes 1 m2</t>
  </si>
  <si>
    <t>813654129</t>
  </si>
  <si>
    <t>2,94+2,23+1,38+1,48+1,89</t>
  </si>
  <si>
    <t>66</t>
  </si>
  <si>
    <t>966068011</t>
  </si>
  <si>
    <t xml:space="preserve">Demontáž dřevěných stěn nebo konstrukcí  stěn svislého pláště, šikmé stříšky a tahového komína větrových a dělicích včetně nosné konstrukce</t>
  </si>
  <si>
    <t>-2066537683</t>
  </si>
  <si>
    <t>3,225*2,08+1,201*2,08/2</t>
  </si>
  <si>
    <t>67</t>
  </si>
  <si>
    <t>966073121</t>
  </si>
  <si>
    <t>Demontáž krytiny střech ocelových konstrukcí z tvarovaných ocelových plechů, výšky budovy do 6 m</t>
  </si>
  <si>
    <t>-1099020091</t>
  </si>
  <si>
    <t>(3,811+5,35)*16,5+(5,312+5,312)*9,2</t>
  </si>
  <si>
    <t>68</t>
  </si>
  <si>
    <t>968062355</t>
  </si>
  <si>
    <t xml:space="preserve">Vybourání dřevěných rámů oken s křídly, dveřních zárubní, vrat, stěn, ostění nebo obkladů  rámů oken s křídly dvojitých, plochy do 2 m2</t>
  </si>
  <si>
    <t>1605877416</t>
  </si>
  <si>
    <t>0,85*1,55*9+1,65*1,35*2+0,7*0,55*3+0,5*0,6*2+0,3*0,5*5</t>
  </si>
  <si>
    <t>69</t>
  </si>
  <si>
    <t>968072456</t>
  </si>
  <si>
    <t xml:space="preserve">Vybourání kovových rámů oken s křídly, dveřních zárubní, vrat, stěn, ostění nebo obkladů  dveřních zárubní, plochy přes 2 m2</t>
  </si>
  <si>
    <t>-1829462271</t>
  </si>
  <si>
    <t>5+5</t>
  </si>
  <si>
    <t>70</t>
  </si>
  <si>
    <t>974031121</t>
  </si>
  <si>
    <t xml:space="preserve">Vysekání rýh ve zdivu cihelném na maltu vápennou nebo vápenocementovou  do hl. 30 mm a šířky do 30 mm</t>
  </si>
  <si>
    <t>-263710834</t>
  </si>
  <si>
    <t>71</t>
  </si>
  <si>
    <t>978012191</t>
  </si>
  <si>
    <t>Otlučení vápenných nebo vápenocementových omítek vnitřních ploch stropů rákosovaných, v rozsahu přes 50 do 100 %</t>
  </si>
  <si>
    <t>761564015</t>
  </si>
  <si>
    <t>4,0*2,95</t>
  </si>
  <si>
    <t>997</t>
  </si>
  <si>
    <t>Přesun sutě</t>
  </si>
  <si>
    <t>72</t>
  </si>
  <si>
    <t>997013212</t>
  </si>
  <si>
    <t xml:space="preserve">Vnitrostaveništní doprava suti a vybouraných hmot  vodorovně do 50 m svisle ručně pro budovy a haly výšky přes 6 do 9 m</t>
  </si>
  <si>
    <t>-1816195139</t>
  </si>
  <si>
    <t>73</t>
  </si>
  <si>
    <t>997013509</t>
  </si>
  <si>
    <t xml:space="preserve">Odvoz suti a vybouraných hmot na skládku nebo meziskládku  se složením, na vzdálenost Příplatek k ceně za každý další i započatý 1 km přes 1 km</t>
  </si>
  <si>
    <t>2109006430</t>
  </si>
  <si>
    <t>18,885*25</t>
  </si>
  <si>
    <t>74</t>
  </si>
  <si>
    <t>997013511</t>
  </si>
  <si>
    <t xml:space="preserve">Odvoz suti a vybouraných hmot z meziskládky na skládku  s naložením a se složením, na vzdálenost do 1 km</t>
  </si>
  <si>
    <t>-736290963</t>
  </si>
  <si>
    <t>75</t>
  </si>
  <si>
    <t>997013631</t>
  </si>
  <si>
    <t>Poplatek za uložení stavebního odpadu na skládce (skládkovné) směsného stavebního a demoličního zatříděného do Katalogu odpadů pod kódem 17 09 04</t>
  </si>
  <si>
    <t>689955040</t>
  </si>
  <si>
    <t>76</t>
  </si>
  <si>
    <t>997221131</t>
  </si>
  <si>
    <t>Vodorovná doprava vybouraných hmot nošením s naložením a se složením na vzdálenost do 50 m</t>
  </si>
  <si>
    <t>482914602</t>
  </si>
  <si>
    <t>998</t>
  </si>
  <si>
    <t>Přesun hmot</t>
  </si>
  <si>
    <t>77</t>
  </si>
  <si>
    <t>998011002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</si>
  <si>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</si>
  <si>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-677564088</t>
  </si>
  <si>
    <t>PSV</t>
  </si>
  <si>
    <t>Práce a dodávky PSV</t>
  </si>
  <si>
    <t>711</t>
  </si>
  <si>
    <t>Izolace proti vodě, vlhkosti a plynům</t>
  </si>
  <si>
    <t>78</t>
  </si>
  <si>
    <t>711193121</t>
  </si>
  <si>
    <t>Izolace proti zemní vlhkosti ostatní těsnicí hmotou dvousložkovou na bázi cementu na ploše vodorovné V</t>
  </si>
  <si>
    <t>453714828</t>
  </si>
  <si>
    <t>2,95*4</t>
  </si>
  <si>
    <t>79</t>
  </si>
  <si>
    <t>711193131</t>
  </si>
  <si>
    <t>Izolace proti zemní vlhkosti ostatní těsnicí hmotou dvousložkovou na bázi cementu na ploše svislé S</t>
  </si>
  <si>
    <t>-1036926072</t>
  </si>
  <si>
    <t>(8+5,8)*0,5</t>
  </si>
  <si>
    <t>80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</si>
  <si>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</si>
  <si>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</si>
  <si>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267035090</t>
  </si>
  <si>
    <t>721</t>
  </si>
  <si>
    <t>Zdravotechnika - vnitřní kanalizace</t>
  </si>
  <si>
    <t>81</t>
  </si>
  <si>
    <t>721174024</t>
  </si>
  <si>
    <t>Potrubí z trub polypropylenových odpadní (svislé) DN 75</t>
  </si>
  <si>
    <t>848257794</t>
  </si>
  <si>
    <t>82</t>
  </si>
  <si>
    <t>721174025</t>
  </si>
  <si>
    <t>Potrubí z trub polypropylenových odpadní (svislé) DN 110</t>
  </si>
  <si>
    <t>-731333851</t>
  </si>
  <si>
    <t>83</t>
  </si>
  <si>
    <t>998721101</t>
  </si>
  <si>
    <t xml:space="preserve">Přesun hmot pro vnitřní kanalizace  stanovený z hmotnosti přesunovaného materiálu vodorovná dopravní vzdálenost do 50 m v objektech výšky do 6 m</t>
  </si>
  <si>
    <t>-1844054290</t>
  </si>
  <si>
    <t>722</t>
  </si>
  <si>
    <t>Zdravotechnika - vnitřní vodovod</t>
  </si>
  <si>
    <t>84</t>
  </si>
  <si>
    <t>722174021</t>
  </si>
  <si>
    <t>Potrubí z plastových trubek z polypropylenu (PPR) svařovaných polyfuzně PN 20 (SDR 6) D 16 x 2,7</t>
  </si>
  <si>
    <t>-1523593523</t>
  </si>
  <si>
    <t>85</t>
  </si>
  <si>
    <t>722181113</t>
  </si>
  <si>
    <t xml:space="preserve">Ochrana potrubí  plstěnými pásy DN 25</t>
  </si>
  <si>
    <t>-2095167586</t>
  </si>
  <si>
    <t>86</t>
  </si>
  <si>
    <t>722290215</t>
  </si>
  <si>
    <t xml:space="preserve">Zkoušky, proplach a desinfekce vodovodního potrubí  zkoušky těsnosti vodovodního potrubí hrdlového nebo přírubového do DN 100</t>
  </si>
  <si>
    <t>-1513317438</t>
  </si>
  <si>
    <t>87</t>
  </si>
  <si>
    <t>722290234</t>
  </si>
  <si>
    <t xml:space="preserve">Zkoušky, proplach a desinfekce vodovodního potrubí  proplach a desinfekce vodovodního potrubí do DN 80</t>
  </si>
  <si>
    <t>2045523963</t>
  </si>
  <si>
    <t>88</t>
  </si>
  <si>
    <t>998722101</t>
  </si>
  <si>
    <t xml:space="preserve">Přesun hmot pro vnitřní vodovod  stanovený z hmotnosti přesunovaného materiálu vodorovná dopravní vzdálenost do 50 m v objektech výšky do 6 m</t>
  </si>
  <si>
    <t>798318932</t>
  </si>
  <si>
    <t>725</t>
  </si>
  <si>
    <t>Zdravotechnika - zařizovací předměty</t>
  </si>
  <si>
    <t>89</t>
  </si>
  <si>
    <t>725110811</t>
  </si>
  <si>
    <t xml:space="preserve">Demontáž klozetů  splachovacích s nádrží nebo tlakovým splachovačem</t>
  </si>
  <si>
    <t>soubor</t>
  </si>
  <si>
    <t>1819627816</t>
  </si>
  <si>
    <t>90</t>
  </si>
  <si>
    <t>725112171</t>
  </si>
  <si>
    <t>Zařízení záchodů kombi klozety s hlubokým splachováním odpad vodorovný</t>
  </si>
  <si>
    <t>-572982936</t>
  </si>
  <si>
    <t>91</t>
  </si>
  <si>
    <t>55231352</t>
  </si>
  <si>
    <t>klozet nerezový závěsný se sedátkem pro handicapované</t>
  </si>
  <si>
    <t>-246989422</t>
  </si>
  <si>
    <t>92</t>
  </si>
  <si>
    <t>55231003</t>
  </si>
  <si>
    <t>klozet nerezový závěsný hluboké splachování se sedátkem 360x530x355mm</t>
  </si>
  <si>
    <t>-1944459757</t>
  </si>
  <si>
    <t>93</t>
  </si>
  <si>
    <t>55167381</t>
  </si>
  <si>
    <t>sedátko klozetové duroplastové bílé s poklopem</t>
  </si>
  <si>
    <t>-1064147359</t>
  </si>
  <si>
    <t>94</t>
  </si>
  <si>
    <t>725119125</t>
  </si>
  <si>
    <t>Zařízení záchodů montáž klozetových mís závěsných na nosné stěny</t>
  </si>
  <si>
    <t>21542746</t>
  </si>
  <si>
    <t>64236091</t>
  </si>
  <si>
    <t>mísa keramická klozetová závěsná bílá s hlubokým splachováním odpad vodorovný</t>
  </si>
  <si>
    <t>-37436764</t>
  </si>
  <si>
    <t>96</t>
  </si>
  <si>
    <t>725121603</t>
  </si>
  <si>
    <t>Pisoárové záchodky nerezové se senzorovým splachováním</t>
  </si>
  <si>
    <t>670661076</t>
  </si>
  <si>
    <t>97</t>
  </si>
  <si>
    <t>725122814</t>
  </si>
  <si>
    <t xml:space="preserve">Demontáž pisoárů  s nádrží a 2 záchodky</t>
  </si>
  <si>
    <t>1671516360</t>
  </si>
  <si>
    <t>98</t>
  </si>
  <si>
    <t>725210821</t>
  </si>
  <si>
    <t xml:space="preserve">Demontáž umyvadel  bez výtokových armatur umyvadel</t>
  </si>
  <si>
    <t>681739902</t>
  </si>
  <si>
    <t>99</t>
  </si>
  <si>
    <t>725211602</t>
  </si>
  <si>
    <t>Umyvadla keramická bílá bez výtokových armatur připevněná na stěnu šrouby bez sloupu nebo krytu na sifon 550 mm</t>
  </si>
  <si>
    <t>1394889153</t>
  </si>
  <si>
    <t>100</t>
  </si>
  <si>
    <t>725219104</t>
  </si>
  <si>
    <t>Umyvadla montáž umyvadel ostatních typů nerezových</t>
  </si>
  <si>
    <t>1991125219</t>
  </si>
  <si>
    <t>101</t>
  </si>
  <si>
    <t>55231216</t>
  </si>
  <si>
    <t>umyvadlo nerezové závěsné zakrytované automatické s termostatickým ventilem</t>
  </si>
  <si>
    <t>184981382</t>
  </si>
  <si>
    <t>102</t>
  </si>
  <si>
    <t>7252915.1</t>
  </si>
  <si>
    <t xml:space="preserve">Doplňky zařízení koupelen a záchodů  nerezové dávkovač tekutého mýdla na 350 ml</t>
  </si>
  <si>
    <t>146571640</t>
  </si>
  <si>
    <t>103</t>
  </si>
  <si>
    <t>7252916.2</t>
  </si>
  <si>
    <t xml:space="preserve">Doplňky zařízení koupelen a záchodů  nerezové odpadkové koše</t>
  </si>
  <si>
    <t>-1845818173</t>
  </si>
  <si>
    <t>104</t>
  </si>
  <si>
    <t>725291621</t>
  </si>
  <si>
    <t xml:space="preserve">Doplňky zařízení koupelen a záchodů  nerezové zásobník toaletních papírů d=300 mm</t>
  </si>
  <si>
    <t>-1020195849</t>
  </si>
  <si>
    <t>105</t>
  </si>
  <si>
    <t>725291631</t>
  </si>
  <si>
    <t xml:space="preserve">Doplňky zařízení koupelen a záchodů  nerezové zásobník papírových ručníků</t>
  </si>
  <si>
    <t>524445615</t>
  </si>
  <si>
    <t>106</t>
  </si>
  <si>
    <t>725291706</t>
  </si>
  <si>
    <t xml:space="preserve">Doplňky zařízení koupelen a záchodů  smaltované madla rovná, délky 800 mm</t>
  </si>
  <si>
    <t>-1959460601</t>
  </si>
  <si>
    <t>107</t>
  </si>
  <si>
    <t>725291722</t>
  </si>
  <si>
    <t xml:space="preserve">Doplňky zařízení koupelen a záchodů  smaltované madla krakorcová sklopná, délky 834 mm</t>
  </si>
  <si>
    <t>-1954021693</t>
  </si>
  <si>
    <t>108</t>
  </si>
  <si>
    <t>725331111</t>
  </si>
  <si>
    <t>Výlevky bez výtokových armatur a splachovací nádrže keramické se sklopnou plastovou mřížkou 425 mm</t>
  </si>
  <si>
    <t>1334142569</t>
  </si>
  <si>
    <t>109</t>
  </si>
  <si>
    <t>725532122</t>
  </si>
  <si>
    <t>Elektrické ohřívače zásobníkové beztlakové přepadové akumulační s pojistným ventilem závěsné svislé objem nádrže (příkon) 150 l (3,0 kW) rychloohřev 220V</t>
  </si>
  <si>
    <t>-1977606234</t>
  </si>
  <si>
    <t>110</t>
  </si>
  <si>
    <t>725821312</t>
  </si>
  <si>
    <t>Baterie dřezové nástěnné pákové s otáčivým kulatým ústím a délkou ramínka 300 mm</t>
  </si>
  <si>
    <t>-1993919558</t>
  </si>
  <si>
    <t>111</t>
  </si>
  <si>
    <t>725829131</t>
  </si>
  <si>
    <t>Baterie umyvadlové montáž ostatních typů stojánkových G 1/2</t>
  </si>
  <si>
    <t>648977158</t>
  </si>
  <si>
    <t>112</t>
  </si>
  <si>
    <t>55144004</t>
  </si>
  <si>
    <t>baterie umyvadlová stojánková páková s ovládáním odpadu</t>
  </si>
  <si>
    <t>-263664430</t>
  </si>
  <si>
    <t>113</t>
  </si>
  <si>
    <t>725861102</t>
  </si>
  <si>
    <t>Zápachové uzávěrky zařizovacích předmětů pro umyvadla DN 40</t>
  </si>
  <si>
    <t>2100937518</t>
  </si>
  <si>
    <t>114</t>
  </si>
  <si>
    <t>725869101</t>
  </si>
  <si>
    <t>Zápachové uzávěrky zařizovacích předmětů montáž zápachových uzávěrek umyvadlových do DN 40</t>
  </si>
  <si>
    <t>-617739081</t>
  </si>
  <si>
    <t>115</t>
  </si>
  <si>
    <t>55161310</t>
  </si>
  <si>
    <t>sifon umyvadlový s výpustí s mřížkou a zátkou DN 40</t>
  </si>
  <si>
    <t>-2037454694</t>
  </si>
  <si>
    <t>116</t>
  </si>
  <si>
    <t>998725101</t>
  </si>
  <si>
    <t xml:space="preserve">Přesun hmot pro zařizovací předměty  stanovený z hmotnosti přesunovaného materiálu vodorovná dopravní vzdálenost do 50 m v objektech výšky do 6 m</t>
  </si>
  <si>
    <t>-532917544</t>
  </si>
  <si>
    <t>726</t>
  </si>
  <si>
    <t>Zdravotechnika - předstěnové instalace</t>
  </si>
  <si>
    <t>117</t>
  </si>
  <si>
    <t>726131041</t>
  </si>
  <si>
    <t>Předstěnové instalační systémy do lehkých stěn s kovovou konstrukcí pro závěsné klozety ovládání zepředu, stavební výšky 1120 mm</t>
  </si>
  <si>
    <t>-1547368900</t>
  </si>
  <si>
    <t>751</t>
  </si>
  <si>
    <t>Vzduchotechnika</t>
  </si>
  <si>
    <t>118</t>
  </si>
  <si>
    <t>751398025</t>
  </si>
  <si>
    <t xml:space="preserve">Montáž ostatních zařízení  větrací mřížky stěnové, průřezu přes 0,200 m2</t>
  </si>
  <si>
    <t>2075093551</t>
  </si>
  <si>
    <t>119</t>
  </si>
  <si>
    <t>55341425</t>
  </si>
  <si>
    <t>mřížka větrací nerezová se síťovinou 250x250mm</t>
  </si>
  <si>
    <t>-888904203</t>
  </si>
  <si>
    <t>762</t>
  </si>
  <si>
    <t>Konstrukce tesařské</t>
  </si>
  <si>
    <t>120</t>
  </si>
  <si>
    <t>762123110</t>
  </si>
  <si>
    <t xml:space="preserve">Montáž konstrukce stěn a příček vázaných  z fošen, hranolů, hranolků, průřezové plochy do 100 cm2</t>
  </si>
  <si>
    <t>743775582</t>
  </si>
  <si>
    <t>4,426+3,225+2,402+(0,95*12)+3,826</t>
  </si>
  <si>
    <t>121</t>
  </si>
  <si>
    <t>60512125</t>
  </si>
  <si>
    <t>hranol stavební řezivo průřezu do 120cm2 do dl 6m</t>
  </si>
  <si>
    <t>-1071307991</t>
  </si>
  <si>
    <t>26*0,1*0,1</t>
  </si>
  <si>
    <t>122</t>
  </si>
  <si>
    <t>762132138</t>
  </si>
  <si>
    <t xml:space="preserve">Montáž bednění stěn  z hoblovaných prken tl. do 32 mm na pero a drážku, na polodrážku, na vložené pero</t>
  </si>
  <si>
    <t>-1851156820</t>
  </si>
  <si>
    <t>(3,225*2,08+1,201*2,08/2)*2</t>
  </si>
  <si>
    <t>123</t>
  </si>
  <si>
    <t>61191179</t>
  </si>
  <si>
    <t>palubky obkladové SM profil klasický 19x121mm A/B</t>
  </si>
  <si>
    <t>-568661162</t>
  </si>
  <si>
    <t>15,419</t>
  </si>
  <si>
    <t>124</t>
  </si>
  <si>
    <t>762195000</t>
  </si>
  <si>
    <t xml:space="preserve">Spojovací prostředky stěn a příček  hřebíky, svory, fixační prkna</t>
  </si>
  <si>
    <t>1916086091</t>
  </si>
  <si>
    <t>0,293+4,536</t>
  </si>
  <si>
    <t>125</t>
  </si>
  <si>
    <t>762331813</t>
  </si>
  <si>
    <t xml:space="preserve">Demontáž vázaných konstrukcí krovů sklonu do 60°  z hranolů, hranolků, fošen, průřezové plochy přes 224 do 288 cm2</t>
  </si>
  <si>
    <t>-522330576</t>
  </si>
  <si>
    <t>126</t>
  </si>
  <si>
    <t>762331931</t>
  </si>
  <si>
    <t xml:space="preserve">Vázané konstrukce krovů  vyřezání části střešní vazby průřezové plochy řeziva přes 224 do 288 cm2, délky vyřezané části krovového prvku do 3 m</t>
  </si>
  <si>
    <t>42804361</t>
  </si>
  <si>
    <t>127</t>
  </si>
  <si>
    <t>762332923</t>
  </si>
  <si>
    <t xml:space="preserve">Vázané konstrukce krovů  doplnění části střešní vazby z hranolů, nebo hranolků (materiál v ceně), průřezové plochy přes 224 do 288 cm2</t>
  </si>
  <si>
    <t>-1034199503</t>
  </si>
  <si>
    <t>128</t>
  </si>
  <si>
    <t>60512130</t>
  </si>
  <si>
    <t>hranol stavební řezivo průřezu do 224cm2 do dl 6m</t>
  </si>
  <si>
    <t>521368295</t>
  </si>
  <si>
    <t>(4,426+3,225+3,826+2,402+0,95*12)*1,1*0,06*0,08</t>
  </si>
  <si>
    <t>129</t>
  </si>
  <si>
    <t>762332933</t>
  </si>
  <si>
    <t xml:space="preserve">Vázané konstrukce krovů  doplnění části střešní vazby montáž z nehoblovaného řeziva (materiál ve specifikaci), průřezové plochy přes 224 do 288 cm2</t>
  </si>
  <si>
    <t>-836386130</t>
  </si>
  <si>
    <t>2,8*6+15,8</t>
  </si>
  <si>
    <t>130</t>
  </si>
  <si>
    <t>60512135</t>
  </si>
  <si>
    <t>hranol stavební řezivo průřezu do 288cm2 do dl 6m</t>
  </si>
  <si>
    <t>1047054761</t>
  </si>
  <si>
    <t>32,6*0,16*0,18</t>
  </si>
  <si>
    <t>131</t>
  </si>
  <si>
    <t>762341210</t>
  </si>
  <si>
    <t>Bednění a laťování montáž bednění střech rovných a šikmých sklonu do 60° s vyřezáním otvorů z prken hrubých na sraz tl. do 32 mm</t>
  </si>
  <si>
    <t>-821176730</t>
  </si>
  <si>
    <t>132</t>
  </si>
  <si>
    <t>60515111</t>
  </si>
  <si>
    <t>řezivo jehličnaté boční prkno 20-30mm</t>
  </si>
  <si>
    <t>-647537040</t>
  </si>
  <si>
    <t>7*0,032</t>
  </si>
  <si>
    <t>133</t>
  </si>
  <si>
    <t>762341260</t>
  </si>
  <si>
    <t>Bednění a laťování montáž bednění střech rovných a šikmých sklonu do 60° s vyřezáním otvorů z palubek</t>
  </si>
  <si>
    <t>-1643912574</t>
  </si>
  <si>
    <t>2,8*15,8</t>
  </si>
  <si>
    <t>134</t>
  </si>
  <si>
    <t>61191155</t>
  </si>
  <si>
    <t>palubky obkladové smrk profil klasický 19x116mm jakost A/B</t>
  </si>
  <si>
    <t>73584585</t>
  </si>
  <si>
    <t>44,240*1,1</t>
  </si>
  <si>
    <t>135</t>
  </si>
  <si>
    <t>762341811</t>
  </si>
  <si>
    <t xml:space="preserve">Demontáž bednění a laťování  bednění střech rovných, obloukových, sklonu do 60° se všemi nadstřešními konstrukcemi z prken hrubých, hoblovaných tl. do 32 mm</t>
  </si>
  <si>
    <t>-1983503238</t>
  </si>
  <si>
    <t>136</t>
  </si>
  <si>
    <t>998762101</t>
  </si>
  <si>
    <t xml:space="preserve">Přesun hmot pro konstrukce tesařské  stanovený z hmotnosti přesunovaného materiálu vodorovná dopravní vzdálenost do 50 m v objektech výšky do 6 m</t>
  </si>
  <si>
    <t>-940663214</t>
  </si>
  <si>
    <t>764</t>
  </si>
  <si>
    <t>Konstrukce klempířské</t>
  </si>
  <si>
    <t>137</t>
  </si>
  <si>
    <t>764001891</t>
  </si>
  <si>
    <t>Demontáž klempířských konstrukcí oplechování úžlabí do suti</t>
  </si>
  <si>
    <t>562504735</t>
  </si>
  <si>
    <t>138</t>
  </si>
  <si>
    <t>764002851</t>
  </si>
  <si>
    <t>Demontáž klempířských konstrukcí oplechování parapetů do suti</t>
  </si>
  <si>
    <t>-156685596</t>
  </si>
  <si>
    <t>15,55</t>
  </si>
  <si>
    <t>139</t>
  </si>
  <si>
    <t>764004801</t>
  </si>
  <si>
    <t>Demontáž klempířských konstrukcí žlabu podokapního do suti</t>
  </si>
  <si>
    <t>1230808830</t>
  </si>
  <si>
    <t>42,4</t>
  </si>
  <si>
    <t>140</t>
  </si>
  <si>
    <t>764004861</t>
  </si>
  <si>
    <t>Demontáž klempířských konstrukcí svodu do suti</t>
  </si>
  <si>
    <t>-1676823775</t>
  </si>
  <si>
    <t>12,6</t>
  </si>
  <si>
    <t>141</t>
  </si>
  <si>
    <t>764212607</t>
  </si>
  <si>
    <t>Oplechování střešních prvků z pozinkovaného plechu s povrchovou úpravou úžlabí rš 670 mm</t>
  </si>
  <si>
    <t>-1713414722</t>
  </si>
  <si>
    <t>142</t>
  </si>
  <si>
    <t>764212635</t>
  </si>
  <si>
    <t>Oplechování střešních prvků z pozinkovaného plechu s povrchovou úpravou štítu závětrnou lištou rš 400 mm</t>
  </si>
  <si>
    <t>-1887999862</t>
  </si>
  <si>
    <t>4*5,312+3,811+5,5</t>
  </si>
  <si>
    <t>143</t>
  </si>
  <si>
    <t>764216643</t>
  </si>
  <si>
    <t>Oplechování parapetů z pozinkovaného plechu s povrchovou úpravou rovných celoplošně lepené, bez rohů rš 250 mm</t>
  </si>
  <si>
    <t>-1451391627</t>
  </si>
  <si>
    <t>0,85*9+1,65*2+0,7*3+0,5*2+0,3*5</t>
  </si>
  <si>
    <t>144</t>
  </si>
  <si>
    <t>764223451</t>
  </si>
  <si>
    <t>Oplechování střešních prvků z hliníkového plechu střešní výlez rozměru 600 x 600 mm, střechy s krytinou skládanou ze šablon</t>
  </si>
  <si>
    <t>-2011052398</t>
  </si>
  <si>
    <t>145</t>
  </si>
  <si>
    <t>764223458</t>
  </si>
  <si>
    <t>Oplechování střešních prvků z hliníkového plechu sněhový hák pro falcované tašky, šindele nebo šablony</t>
  </si>
  <si>
    <t>1661128079</t>
  </si>
  <si>
    <t>146</t>
  </si>
  <si>
    <t>764511602</t>
  </si>
  <si>
    <t>Žlab podokapní z pozinkovaného plechu s povrchovou úpravou včetně háků a čel půlkruhový rš 330 mm</t>
  </si>
  <si>
    <t>2107557786</t>
  </si>
  <si>
    <t>9,2+0,6+15,8+15,8+1</t>
  </si>
  <si>
    <t>147</t>
  </si>
  <si>
    <t>764511643</t>
  </si>
  <si>
    <t>Žlab podokapní z pozinkovaného plechu s povrchovou úpravou včetně háků a čel kotlík oválný (trychtýřový), rš žlabu/průměr svodu 330/120 mm</t>
  </si>
  <si>
    <t>-464840282</t>
  </si>
  <si>
    <t>148</t>
  </si>
  <si>
    <t>764518623</t>
  </si>
  <si>
    <t>Svod z pozinkovaného plechu s upraveným povrchem včetně objímek, kolen a odskoků kruhový, průměru 120 mm</t>
  </si>
  <si>
    <t>-2039286294</t>
  </si>
  <si>
    <t>4,2*3</t>
  </si>
  <si>
    <t>149</t>
  </si>
  <si>
    <t>998764101</t>
  </si>
  <si>
    <t>Přesun hmot pro konstrukce klempířské stanovený z hmotnosti přesunovaného materiálu vodorovná dopravní vzdálenost do 50 m v objektech výšky do 6 m</t>
  </si>
  <si>
    <t>-1437478626</t>
  </si>
  <si>
    <t>765</t>
  </si>
  <si>
    <t>Krytina skládaná</t>
  </si>
  <si>
    <t>150</t>
  </si>
  <si>
    <t>765131801</t>
  </si>
  <si>
    <t xml:space="preserve">Demontáž vláknocementové krytiny skládané  sklonu do 30° do suti</t>
  </si>
  <si>
    <t>1992141164</t>
  </si>
  <si>
    <t>248,897</t>
  </si>
  <si>
    <t>151</t>
  </si>
  <si>
    <t>765131821</t>
  </si>
  <si>
    <t xml:space="preserve">Demontáž vláknocementové krytiny skládané  sklonu do 30° hřebene nebo nároží z hřebenáčů do suti</t>
  </si>
  <si>
    <t>2011276388</t>
  </si>
  <si>
    <t>27,900</t>
  </si>
  <si>
    <t>152</t>
  </si>
  <si>
    <t>765133001</t>
  </si>
  <si>
    <t xml:space="preserve">Krytina vláknocementová skládaná ze šablon  jednoduché krytí sklonu do 30° s povrchem hladkým</t>
  </si>
  <si>
    <t>1957888405</t>
  </si>
  <si>
    <t>153</t>
  </si>
  <si>
    <t>765133031</t>
  </si>
  <si>
    <t xml:space="preserve">Krytina vláknocementová skládaná ze šablon  hřeben jednoduchý ze šablon, s povrchem hladkým</t>
  </si>
  <si>
    <t>-1609994841</t>
  </si>
  <si>
    <t>2,3+15,8+0,6+9,2</t>
  </si>
  <si>
    <t>154</t>
  </si>
  <si>
    <t>28329220</t>
  </si>
  <si>
    <t>fólie kontaktní difuzně propustná pro doplňkovou hydroizolační vrstvu, monolitická dvouvrstvá PES 270g/m2</t>
  </si>
  <si>
    <t>15070727</t>
  </si>
  <si>
    <t>286,232*1,1 "Přepočtené koeficientem množství</t>
  </si>
  <si>
    <t>155</t>
  </si>
  <si>
    <t>765191013</t>
  </si>
  <si>
    <t>Montáž pojistné hydroizolační nebo parotěsné fólie kladené ve sklonu přes 20° volně na bednění nebo tepelnou izolaci</t>
  </si>
  <si>
    <t>-1174380047</t>
  </si>
  <si>
    <t>156</t>
  </si>
  <si>
    <t>765192001</t>
  </si>
  <si>
    <t>Nouzové zakrytí střechy plachtou</t>
  </si>
  <si>
    <t>1162234671</t>
  </si>
  <si>
    <t>766</t>
  </si>
  <si>
    <t>Konstrukce truhlářské</t>
  </si>
  <si>
    <t>157</t>
  </si>
  <si>
    <t>766411811</t>
  </si>
  <si>
    <t xml:space="preserve">Demontáž obložení stěn  panely, plochy do 1,5 m2</t>
  </si>
  <si>
    <t>2117427059</t>
  </si>
  <si>
    <t>(4+6,7+6,7+0,6)*1,3+4,85*1</t>
  </si>
  <si>
    <t>158</t>
  </si>
  <si>
    <t>766421821</t>
  </si>
  <si>
    <t xml:space="preserve">Demontáž obložení podhledů  palubkami</t>
  </si>
  <si>
    <t>-1217705791</t>
  </si>
  <si>
    <t>15,8*0,8+3,811*2*0,8+5,312*4*0,8+8*0,8+3*0,8</t>
  </si>
  <si>
    <t>159</t>
  </si>
  <si>
    <t>611100.2</t>
  </si>
  <si>
    <t>okno dřevěné otevíravé/sklopné dvojsklo přes plochu 1m2 do v 1,5mdle pol. č. 2</t>
  </si>
  <si>
    <t>ks</t>
  </si>
  <si>
    <t>-464935465</t>
  </si>
  <si>
    <t>160</t>
  </si>
  <si>
    <t>611100.1</t>
  </si>
  <si>
    <t>okno dřevěné otevíravé/sklopné dvojsklo přes plochu 1m2 v 1,5-2,5m dle pol. č. 1</t>
  </si>
  <si>
    <t>-589206321</t>
  </si>
  <si>
    <t>161</t>
  </si>
  <si>
    <t>766621011</t>
  </si>
  <si>
    <t>Montáž oken dřevěných včetně montáže rámu plochy přes 1 m2 pevných do zdiva, výšky do 1,5 m</t>
  </si>
  <si>
    <t>-1397352774</t>
  </si>
  <si>
    <t>1,65*1,35*2</t>
  </si>
  <si>
    <t>162</t>
  </si>
  <si>
    <t>766621012</t>
  </si>
  <si>
    <t>Montáž oken dřevěných včetně montáže rámu plochy přes 1 m2 pevných do zdiva, výšky přes 1,5 do 2,5 m</t>
  </si>
  <si>
    <t>950447615</t>
  </si>
  <si>
    <t>0,85*1,55*9</t>
  </si>
  <si>
    <t>163</t>
  </si>
  <si>
    <t>766621602</t>
  </si>
  <si>
    <t>Montáž oken dřevěných plochy do 1 m2 včetně montáže rámu jednoduchých pevných do zdiva</t>
  </si>
  <si>
    <t>1268021313</t>
  </si>
  <si>
    <t>164</t>
  </si>
  <si>
    <t>611100.3</t>
  </si>
  <si>
    <t>okno dřevěné otevíravé/sklopné dvojsklo do plochy 1m2 dle položky č. 3</t>
  </si>
  <si>
    <t>-702728172</t>
  </si>
  <si>
    <t>165</t>
  </si>
  <si>
    <t>611100.4</t>
  </si>
  <si>
    <t>okno dřevěné otevíravé/sklopné dvojsklo do plochy 1m2 - pol č. 4</t>
  </si>
  <si>
    <t>-1875395439</t>
  </si>
  <si>
    <t>166</t>
  </si>
  <si>
    <t>766660001</t>
  </si>
  <si>
    <t>Montáž dveřních křídel dřevěných nebo plastových otevíravých do ocelové zárubně povrchově upravených jednokřídlových, šířky do 800 mm</t>
  </si>
  <si>
    <t>907671561</t>
  </si>
  <si>
    <t>167</t>
  </si>
  <si>
    <t>61164071</t>
  </si>
  <si>
    <t>dveře jednokřídlé voštinové profilované povrch lakovaný plné 700x1970/2100mm</t>
  </si>
  <si>
    <t>-473591958</t>
  </si>
  <si>
    <t>168</t>
  </si>
  <si>
    <t>61164070</t>
  </si>
  <si>
    <t>dveře jednokřídlé voštinové profilované povrch lakovaný plné 600x1970/2100mm</t>
  </si>
  <si>
    <t>2040633870</t>
  </si>
  <si>
    <t>Poznámka k položce:_x000d_
pravé 1ks, levé 1ks</t>
  </si>
  <si>
    <t>169</t>
  </si>
  <si>
    <t>61164073</t>
  </si>
  <si>
    <t>dveře jednokřídlé voštinové profilované povrch lakovaný plné 900x1970/2100mm</t>
  </si>
  <si>
    <t>1565784412</t>
  </si>
  <si>
    <t>Poznámka k položce:_x000d_
levé 2ks</t>
  </si>
  <si>
    <t>170</t>
  </si>
  <si>
    <t>766671001</t>
  </si>
  <si>
    <t xml:space="preserve">Montáž střešních oken dřevěných nebo plastových  kyvných, výklopných/kyvných s okenním rámem a lemováním, s plisovaným límcem, s napojením na krytinu do krytiny ploché, rozměru 55 x 78 cm</t>
  </si>
  <si>
    <t>1113426283</t>
  </si>
  <si>
    <t>171</t>
  </si>
  <si>
    <t>61124777</t>
  </si>
  <si>
    <t>okno střešní dřevěné kyvné, izolační trojsklo 55x78cm, Uw=1,1W/m2K Al oplechování</t>
  </si>
  <si>
    <t>-1740535693</t>
  </si>
  <si>
    <t>172</t>
  </si>
  <si>
    <t>766681115</t>
  </si>
  <si>
    <t xml:space="preserve">Montáž zárubní dřevěných, plastových nebo z lamina  rámových, pro dveře jednokřídlové, šířky přes 900 mm</t>
  </si>
  <si>
    <t>1282335216</t>
  </si>
  <si>
    <t>173</t>
  </si>
  <si>
    <t>611731D1</t>
  </si>
  <si>
    <t>dveře dřevěné vchodové 1000x2450mm</t>
  </si>
  <si>
    <t>-1492023163</t>
  </si>
  <si>
    <t>174</t>
  </si>
  <si>
    <t>611731D2</t>
  </si>
  <si>
    <t>dveře dřevěné vchodové 1000x2100mm</t>
  </si>
  <si>
    <t>-1325835154</t>
  </si>
  <si>
    <t>175</t>
  </si>
  <si>
    <t>611731D3</t>
  </si>
  <si>
    <t>dveře dřevěné vchodové 1100x2450mm</t>
  </si>
  <si>
    <t>1231035566</t>
  </si>
  <si>
    <t>176</t>
  </si>
  <si>
    <t>611731D4</t>
  </si>
  <si>
    <t>dveře dřevěné vchodové 1050x2450mm</t>
  </si>
  <si>
    <t>485697200</t>
  </si>
  <si>
    <t>177</t>
  </si>
  <si>
    <t>766691914</t>
  </si>
  <si>
    <t xml:space="preserve">Ostatní práce  vyvěšení nebo zavěšení křídel s případným uložením a opětovným zavěšením po provedení stavebních změn dřevěných dveřních, plochy do 2 m2</t>
  </si>
  <si>
    <t>1752053566</t>
  </si>
  <si>
    <t>178</t>
  </si>
  <si>
    <t>766694111</t>
  </si>
  <si>
    <t>Montáž ostatních truhlářských konstrukcí parapetních desek dřevěných nebo plastových šířky do 300 mm, délky do 1000 mm</t>
  </si>
  <si>
    <t>78090191</t>
  </si>
  <si>
    <t>179</t>
  </si>
  <si>
    <t>61140080</t>
  </si>
  <si>
    <t>parapet plastový vnitřní – š 300mm, barva bílá</t>
  </si>
  <si>
    <t>-817267920</t>
  </si>
  <si>
    <t>0,85*9+0,7*3+0,5*2</t>
  </si>
  <si>
    <t>180</t>
  </si>
  <si>
    <t>766694113</t>
  </si>
  <si>
    <t>Montáž ostatních truhlářských konstrukcí parapetních desek dřevěných nebo plastových šířky do 300 mm, délky přes 1600 do 2600 mm</t>
  </si>
  <si>
    <t>-145595419</t>
  </si>
  <si>
    <t>181</t>
  </si>
  <si>
    <t>61140071</t>
  </si>
  <si>
    <t>parapet plastový vnitřní – š 300mm, dekor</t>
  </si>
  <si>
    <t>232609007</t>
  </si>
  <si>
    <t>1,65</t>
  </si>
  <si>
    <t>182</t>
  </si>
  <si>
    <t>61140076</t>
  </si>
  <si>
    <t>koncovka k parapetu oboustranná š 600mm, barva bílá</t>
  </si>
  <si>
    <t>-513224725</t>
  </si>
  <si>
    <t>767</t>
  </si>
  <si>
    <t>Konstrukce zámečnické</t>
  </si>
  <si>
    <t>183</t>
  </si>
  <si>
    <t>767661811</t>
  </si>
  <si>
    <t>Demontáž mříží pevných nebo otevíravých</t>
  </si>
  <si>
    <t>1469354698</t>
  </si>
  <si>
    <t>0,85*1,55*4+0,85*1,55+1,05*2,45</t>
  </si>
  <si>
    <t>184</t>
  </si>
  <si>
    <t>767995114</t>
  </si>
  <si>
    <t xml:space="preserve">Montáž ostatních atypických zámečnických konstrukcí  hmotnosti přes 20 do 50 kg</t>
  </si>
  <si>
    <t>kg</t>
  </si>
  <si>
    <t>-226281608</t>
  </si>
  <si>
    <t>25*2+10"osazení tabulí"</t>
  </si>
  <si>
    <t>185</t>
  </si>
  <si>
    <t>40413701.1</t>
  </si>
  <si>
    <t xml:space="preserve">JEDNOSTRANNÁ INFORMAČNÍ CEDULE ORIENTAČNÍHO SYSTÉMU DLE SMĚRNICE SŽDC 118_x000d_
</t>
  </si>
  <si>
    <t>1109383485</t>
  </si>
  <si>
    <t>186</t>
  </si>
  <si>
    <t>767996701</t>
  </si>
  <si>
    <t xml:space="preserve">Demontáž ostatních zámečnických konstrukcí  o hmotnosti jednotlivých dílů řezáním do 50 kg</t>
  </si>
  <si>
    <t>-1114580192</t>
  </si>
  <si>
    <t>42+11</t>
  </si>
  <si>
    <t>771</t>
  </si>
  <si>
    <t>Podlahy z dlaždic</t>
  </si>
  <si>
    <t>187</t>
  </si>
  <si>
    <t>771151022</t>
  </si>
  <si>
    <t>Příprava podkladu před provedením dlažby samonivelační stěrka min.pevnosti 30 MPa, tloušťky přes 3 do 5 mm</t>
  </si>
  <si>
    <t>-1866548989</t>
  </si>
  <si>
    <t>26,8+1,1*1+1,7*1,95+1,95*1,1+1,75*0,9+2,2*0,9+0,7*1</t>
  </si>
  <si>
    <t>188</t>
  </si>
  <si>
    <t>771471112</t>
  </si>
  <si>
    <t>Montáž soklů z dlaždic keramických kladených do malty rovných, výšky přes 65 do 90 mm</t>
  </si>
  <si>
    <t>860626184</t>
  </si>
  <si>
    <t>6,7*2+4*2-0,9*3</t>
  </si>
  <si>
    <t>189</t>
  </si>
  <si>
    <t>59761338</t>
  </si>
  <si>
    <t>sokl-dlažba keramická slinutá hladká do interiéru i exteriéru 445x85mm</t>
  </si>
  <si>
    <t>550944594</t>
  </si>
  <si>
    <t>18,7/0,445</t>
  </si>
  <si>
    <t>42,022*1,1 "Přepočtené koeficientem množství</t>
  </si>
  <si>
    <t>190</t>
  </si>
  <si>
    <t>771574112</t>
  </si>
  <si>
    <t>Montáž podlah z dlaždic keramických lepených flexibilním lepidlem maloformátových hladkých přes 9 do 12 ks/m2</t>
  </si>
  <si>
    <t>1938164985</t>
  </si>
  <si>
    <t>37,615</t>
  </si>
  <si>
    <t>191</t>
  </si>
  <si>
    <t>LSS.TAA35069</t>
  </si>
  <si>
    <t>dlaždice slinutá TAURUS GRANIT, 298 x 298 x 9 mm</t>
  </si>
  <si>
    <t>-973230783</t>
  </si>
  <si>
    <t>37,615*1,1 "Přepočtené koeficientem množství</t>
  </si>
  <si>
    <t>192</t>
  </si>
  <si>
    <t>771591112</t>
  </si>
  <si>
    <t>Izolace podlahy pod dlažbu nátěrem nebo stěrkou ve dvou vrstvách</t>
  </si>
  <si>
    <t>-1857494120</t>
  </si>
  <si>
    <t>193</t>
  </si>
  <si>
    <t>771591115</t>
  </si>
  <si>
    <t>Podlahy - dokončovací práce spárování silikonem</t>
  </si>
  <si>
    <t>1868385078</t>
  </si>
  <si>
    <t>23,140</t>
  </si>
  <si>
    <t>194</t>
  </si>
  <si>
    <t>998771101</t>
  </si>
  <si>
    <t>Přesun hmot pro podlahy z dlaždic stanovený z hmotnosti přesunovaného materiálu vodorovná dopravní vzdálenost do 50 m v objektech výšky do 6 m</t>
  </si>
  <si>
    <t>759984126</t>
  </si>
  <si>
    <t>776</t>
  </si>
  <si>
    <t>Podlahy povlakové</t>
  </si>
  <si>
    <t>195</t>
  </si>
  <si>
    <t>776201812</t>
  </si>
  <si>
    <t>Demontáž povlakových podlahovin lepených ručně s podložkou</t>
  </si>
  <si>
    <t>-343042433</t>
  </si>
  <si>
    <t>26,800</t>
  </si>
  <si>
    <t>196</t>
  </si>
  <si>
    <t>776222111</t>
  </si>
  <si>
    <t>Montáž podlahovin z PVC lepením 2-složkovým lepidlem (do vlhkých prostor) z pásů</t>
  </si>
  <si>
    <t>2026026984</t>
  </si>
  <si>
    <t>11,1</t>
  </si>
  <si>
    <t>197</t>
  </si>
  <si>
    <t>28411011</t>
  </si>
  <si>
    <t>PVC heterogenní zátěžová akustické antibakteriální tl 2,60mm, nášlapná vrstva 0,70 mm, R10, zátěž 34/43, otlak do 0,06 mm, útlum 15dB, Bfl S1</t>
  </si>
  <si>
    <t>-2106074196</t>
  </si>
  <si>
    <t>11,1*1,1 "Přepočtené koeficientem množství</t>
  </si>
  <si>
    <t>198</t>
  </si>
  <si>
    <t>776410811</t>
  </si>
  <si>
    <t>Demontáž soklíků nebo lišt pryžových nebo plastových</t>
  </si>
  <si>
    <t>1990042507</t>
  </si>
  <si>
    <t>9,7*2+4*2-3*0,9</t>
  </si>
  <si>
    <t>199</t>
  </si>
  <si>
    <t>776411111</t>
  </si>
  <si>
    <t>Montáž soklíků lepením obvodových, výšky do 80 mm</t>
  </si>
  <si>
    <t>-223690549</t>
  </si>
  <si>
    <t>200</t>
  </si>
  <si>
    <t>28411009</t>
  </si>
  <si>
    <t>lišta soklová PVC 18x80mm</t>
  </si>
  <si>
    <t>1679532603</t>
  </si>
  <si>
    <t>12,6*1,02 "Přepočtené koeficientem množství</t>
  </si>
  <si>
    <t>201</t>
  </si>
  <si>
    <t>776421311</t>
  </si>
  <si>
    <t>Montáž lišt přechodových samolepících</t>
  </si>
  <si>
    <t>679849216</t>
  </si>
  <si>
    <t>0,9*2+3*0,6</t>
  </si>
  <si>
    <t>202</t>
  </si>
  <si>
    <t>55343110</t>
  </si>
  <si>
    <t>profil přechodový Al narážecí 30mm stříbro</t>
  </si>
  <si>
    <t>2146116050</t>
  </si>
  <si>
    <t>3,6*1,02 "Přepočtené koeficientem množství</t>
  </si>
  <si>
    <t>781</t>
  </si>
  <si>
    <t>Dokončovací práce - obklady</t>
  </si>
  <si>
    <t>203</t>
  </si>
  <si>
    <t>781121011</t>
  </si>
  <si>
    <t>Příprava podkladu před provedením obkladu nátěr penetrační na stěnu</t>
  </si>
  <si>
    <t>1092863521</t>
  </si>
  <si>
    <t>46,28</t>
  </si>
  <si>
    <t>204</t>
  </si>
  <si>
    <t>781473810</t>
  </si>
  <si>
    <t>Demontáž obkladů z dlaždic keramických lepených</t>
  </si>
  <si>
    <t>510194869</t>
  </si>
  <si>
    <t>(1,6*6+1,25*4+1,395*2+0,86*2+1,18*4+2,355*2-0,6*6-0,9*2)*1,5</t>
  </si>
  <si>
    <t>205</t>
  </si>
  <si>
    <t>781474154</t>
  </si>
  <si>
    <t>Montáž obkladů vnitřních stěn z dlaždic keramických lepených flexibilním lepidlem velkoformátových hladkých přes 4 do 6 ks/m2</t>
  </si>
  <si>
    <t>1316485612</t>
  </si>
  <si>
    <t>(1,95+0,9+1,75+0,9+1,95+1,95*3+1,7+0,9+2,2*22+1,0*3)*2,1-0,7*2*2-0,9*2-0,6*2*4</t>
  </si>
  <si>
    <t>206</t>
  </si>
  <si>
    <t>59761071</t>
  </si>
  <si>
    <t>obklad keramický hladký přes 12 do 19ks/m2</t>
  </si>
  <si>
    <t>1263150032</t>
  </si>
  <si>
    <t>131,93*1,15 "Přepočtené koeficientem množství</t>
  </si>
  <si>
    <t>207</t>
  </si>
  <si>
    <t>781494511</t>
  </si>
  <si>
    <t>Obklad - dokončující práce profily ukončovací lepené flexibilním lepidlem ukončovací</t>
  </si>
  <si>
    <t>-1406927728</t>
  </si>
  <si>
    <t>(1,18+0,86+4,6*6+2,9*2)*1,1</t>
  </si>
  <si>
    <t>208</t>
  </si>
  <si>
    <t>998781101</t>
  </si>
  <si>
    <t xml:space="preserve">Přesun hmot pro obklady keramické  stanovený z hmotnosti přesunovaného materiálu vodorovná dopravní vzdálenost do 50 m v objektech výšky do 6 m</t>
  </si>
  <si>
    <t>936821645</t>
  </si>
  <si>
    <t>783</t>
  </si>
  <si>
    <t>Dokončovací práce - nátěry</t>
  </si>
  <si>
    <t>209</t>
  </si>
  <si>
    <t>783009301</t>
  </si>
  <si>
    <t>Písmomalířské práce výšky písmen nebo číslic přes 500 do 750 mm</t>
  </si>
  <si>
    <t>396704387</t>
  </si>
  <si>
    <t>16+2</t>
  </si>
  <si>
    <t>210</t>
  </si>
  <si>
    <t>783106805</t>
  </si>
  <si>
    <t>Odstranění nátěrů z truhlářských konstrukcí opálením s obroušením</t>
  </si>
  <si>
    <t>-1534928678</t>
  </si>
  <si>
    <t>0,9*2*2*3+0,7*2*2*3+0,6*2*2*3</t>
  </si>
  <si>
    <t>211</t>
  </si>
  <si>
    <t>783122131</t>
  </si>
  <si>
    <t>Tmelení truhlářských konstrukcí plošné (plné) včetně přebroušení tmelených míst, tmelem disperzním akrylátovým nebo latexovým</t>
  </si>
  <si>
    <t>1203900047</t>
  </si>
  <si>
    <t>26,400</t>
  </si>
  <si>
    <t>212</t>
  </si>
  <si>
    <t>783168211</t>
  </si>
  <si>
    <t>Lakovací nátěr truhlářských konstrukcí dvojnásobný s mezibroušením olejový</t>
  </si>
  <si>
    <t>491454111</t>
  </si>
  <si>
    <t>213</t>
  </si>
  <si>
    <t>783306801</t>
  </si>
  <si>
    <t>Odstranění nátěrů ze zámečnických konstrukcí obroušením</t>
  </si>
  <si>
    <t>1422470860</t>
  </si>
  <si>
    <t>214</t>
  </si>
  <si>
    <t>783314101</t>
  </si>
  <si>
    <t>Základní nátěr zámečnických konstrukcí jednonásobný syntetický</t>
  </si>
  <si>
    <t>-942404296</t>
  </si>
  <si>
    <t>9*2"zárubně"</t>
  </si>
  <si>
    <t>215</t>
  </si>
  <si>
    <t>783317101</t>
  </si>
  <si>
    <t>Krycí nátěr (email) zámečnických konstrukcí jednonásobný syntetický standardní</t>
  </si>
  <si>
    <t>1808365889</t>
  </si>
  <si>
    <t>216</t>
  </si>
  <si>
    <t>-532472739</t>
  </si>
  <si>
    <t>217</t>
  </si>
  <si>
    <t>783823161</t>
  </si>
  <si>
    <t>Penetrační nátěr omítek hladkých omítek hladkých, zrnitých tenkovrstvých nebo štukových stupně členitosti 3 akrylátový</t>
  </si>
  <si>
    <t>1663355544</t>
  </si>
  <si>
    <t>218</t>
  </si>
  <si>
    <t>783827441</t>
  </si>
  <si>
    <t>Krycí (ochranný ) nátěr omítek dvojnásobný hladkých omítek hladkých, zrnitých tenkovrstvých nebo štukových stupně členitosti 3 akrylátový</t>
  </si>
  <si>
    <t>-773312727</t>
  </si>
  <si>
    <t>246,499</t>
  </si>
  <si>
    <t>784</t>
  </si>
  <si>
    <t>Dokončovací práce - malby a tapety</t>
  </si>
  <si>
    <t>219</t>
  </si>
  <si>
    <t>784171101</t>
  </si>
  <si>
    <t>Zakrytí nemalovaných ploch (materiál ve specifikaci) včetně pozdějšího odkrytí podlah</t>
  </si>
  <si>
    <t>-894477452</t>
  </si>
  <si>
    <t>26,8+5,84+2,94+2,23+1,38+1,48+1,89+11,07+10,25+19,89+8,2+9,84</t>
  </si>
  <si>
    <t>220</t>
  </si>
  <si>
    <t>58124842</t>
  </si>
  <si>
    <t>fólie pro malířské potřeby zakrývací tl 7µ 4x5m</t>
  </si>
  <si>
    <t>-933815962</t>
  </si>
  <si>
    <t>101,81*1,05 "Přepočtené koeficientem množství</t>
  </si>
  <si>
    <t>221</t>
  </si>
  <si>
    <t>784181101</t>
  </si>
  <si>
    <t>Penetrace podkladu jednonásobná základní akrylátová v místnostech výšky do 3,80 m</t>
  </si>
  <si>
    <t>476582389</t>
  </si>
  <si>
    <t>26,8+5,84+2,94+2,23+1,38+1,48+1,89+11,07+10,25+19,89+8,2+9,84+260,471+2,56+0,95*(1,6*4+1,25*4+1,395*2+0,86*2+1,18*4+2,355*2)</t>
  </si>
  <si>
    <t>222</t>
  </si>
  <si>
    <t>784191001</t>
  </si>
  <si>
    <t>Čištění vnitřních ploch hrubý úklid po provedení malířských prací omytím oken nebo balkonových dveří jednoduchých</t>
  </si>
  <si>
    <t>103386881</t>
  </si>
  <si>
    <t>0,85*1,55*9+1,65*1,35*2+0,7*0,55*3+0,5*0,6*2+1*2,45+1*2,1+1,1*2,45+1,05*2,1*2</t>
  </si>
  <si>
    <t>223</t>
  </si>
  <si>
    <t>784211111</t>
  </si>
  <si>
    <t>Malby z malířských směsí otěruvzdorných za mokra dvojnásobné, bílé za mokra otěruvzdorné velmi dobře v místnostech výšky do 3,80 m</t>
  </si>
  <si>
    <t>1377381981</t>
  </si>
  <si>
    <t>VRN</t>
  </si>
  <si>
    <t>Vedlejší rozpočtové náklady</t>
  </si>
  <si>
    <t>VRN1</t>
  </si>
  <si>
    <t>Průzkumné, geodetické a projektové práce</t>
  </si>
  <si>
    <t>224</t>
  </si>
  <si>
    <t>013254000</t>
  </si>
  <si>
    <t>Dokumentace skutečného provedení stavby</t>
  </si>
  <si>
    <t>kpl</t>
  </si>
  <si>
    <t>1024</t>
  </si>
  <si>
    <t>148676254</t>
  </si>
  <si>
    <t>VRN3</t>
  </si>
  <si>
    <t>Zařízení staveniště</t>
  </si>
  <si>
    <t>225</t>
  </si>
  <si>
    <t>030001000</t>
  </si>
  <si>
    <t>-1147438935</t>
  </si>
  <si>
    <t>VRN7</t>
  </si>
  <si>
    <t>Provozní vlivy</t>
  </si>
  <si>
    <t>226</t>
  </si>
  <si>
    <t>070001000</t>
  </si>
  <si>
    <t>1073760111</t>
  </si>
  <si>
    <t>SO 02 - Elektroinstala...</t>
  </si>
  <si>
    <t xml:space="preserve">    741 - Elektroinstalace - silnoproud</t>
  </si>
  <si>
    <t>612135101</t>
  </si>
  <si>
    <t>Hrubá výplň rýh ve stěnách maltou jakékoli šířky rýhy</t>
  </si>
  <si>
    <t>1048323052</t>
  </si>
  <si>
    <t>65*0,15</t>
  </si>
  <si>
    <t>Vápenocementová štuková omítka rýh ve stěnách šířky do 150 mm</t>
  </si>
  <si>
    <t>-1676291651</t>
  </si>
  <si>
    <t>974031132</t>
  </si>
  <si>
    <t>Vysekání rýh ve zdivu cihelném hl do 50 mm š do 70 mm</t>
  </si>
  <si>
    <t>639099152</t>
  </si>
  <si>
    <t>997013211</t>
  </si>
  <si>
    <t>Vnitrostaveništní doprava suti a vybouraných hmot pro budovy v do 6 m ručně</t>
  </si>
  <si>
    <t>482546585</t>
  </si>
  <si>
    <t>997013501</t>
  </si>
  <si>
    <t>Odvoz suti a vybouraných hmot na skládku nebo meziskládku do 1 km se složením</t>
  </si>
  <si>
    <t>-1858249214</t>
  </si>
  <si>
    <t>Příplatek k odvozu suti a vybouraných hmot na skládku ZKD 1 km přes 1 km</t>
  </si>
  <si>
    <t>-1340361116</t>
  </si>
  <si>
    <t>0,39*19 "Přepočtené koeficientem množství</t>
  </si>
  <si>
    <t>Poplatek za uložení na skládce (skládkovné) stavebního odpadu směsného kód odpadu 17 09 04</t>
  </si>
  <si>
    <t>688685685</t>
  </si>
  <si>
    <t>998018001</t>
  </si>
  <si>
    <t>Přesun hmot ruční pro budovy v do 6 m</t>
  </si>
  <si>
    <t>-95926422</t>
  </si>
  <si>
    <t>741</t>
  </si>
  <si>
    <t>Elektroinstalace - silnoproud</t>
  </si>
  <si>
    <t>741110042</t>
  </si>
  <si>
    <t>Montáž trubka plastová ohebná D přes 23 do 35 mm uložená pevně</t>
  </si>
  <si>
    <t>-435829990</t>
  </si>
  <si>
    <t>34571074</t>
  </si>
  <si>
    <t>trubka elektroinstalační ohebná z PVC (EN) 2332</t>
  </si>
  <si>
    <t>49594696</t>
  </si>
  <si>
    <t>34571064</t>
  </si>
  <si>
    <t>trubka elektroinstalační ohebná z PVC</t>
  </si>
  <si>
    <t>-183178683</t>
  </si>
  <si>
    <t>741110512</t>
  </si>
  <si>
    <t>Montáž lišta a kanálek vkládací šířky přes 60 do 120 mm s víčkem</t>
  </si>
  <si>
    <t>2056742998</t>
  </si>
  <si>
    <t>34571012</t>
  </si>
  <si>
    <t>lišta elektroinstalační vkládací 40 x 15</t>
  </si>
  <si>
    <t>771558730</t>
  </si>
  <si>
    <t>741112061</t>
  </si>
  <si>
    <t>Montáž krabice přístrojová zapuštěná plastová kruhová</t>
  </si>
  <si>
    <t>19479904</t>
  </si>
  <si>
    <t>34571512</t>
  </si>
  <si>
    <t>krabice přístrojová instalační 500 V, 71x71x42mm</t>
  </si>
  <si>
    <t>397581199</t>
  </si>
  <si>
    <t>741122015</t>
  </si>
  <si>
    <t>Montáž kabel Cu bez ukončení uložený pod omítku plný kulatý 3x1,5 mm2 (CYKY)</t>
  </si>
  <si>
    <t>743538868</t>
  </si>
  <si>
    <t>34111030</t>
  </si>
  <si>
    <t>kabel silový s Cu jádrem 1kV 3x1,5mm2</t>
  </si>
  <si>
    <t>-1341768536</t>
  </si>
  <si>
    <t>741122016</t>
  </si>
  <si>
    <t>Montáž kabel Cu bez ukončení uložený pod omítku plný kulatý 3x2,5 až 6 mm2 (CYKY)</t>
  </si>
  <si>
    <t>956933131</t>
  </si>
  <si>
    <t>34111036</t>
  </si>
  <si>
    <t>kabel silový s Cu jádrem 1 kV 3x2,5mm2</t>
  </si>
  <si>
    <t>-800374772</t>
  </si>
  <si>
    <t>34111048</t>
  </si>
  <si>
    <t>kabel silový s Cu jádrem 1kV 3x6mm2</t>
  </si>
  <si>
    <t>1391564802</t>
  </si>
  <si>
    <t>741122024</t>
  </si>
  <si>
    <t>Montáž kabel Cu bez ukončení uložený pod omítku plný kulatý 4x10 mm2 (CYKY)</t>
  </si>
  <si>
    <t>2142776980</t>
  </si>
  <si>
    <t>34111076</t>
  </si>
  <si>
    <t>kabel silový s Cu jádrem 1kV 4x10mm2</t>
  </si>
  <si>
    <t>1531446093</t>
  </si>
  <si>
    <t>741122025</t>
  </si>
  <si>
    <t>Montáž kabel Cu bez ukončení uložený pod omítku plný kulatý 4x16 až 25 mm2 (CYKY)</t>
  </si>
  <si>
    <t>1646539588</t>
  </si>
  <si>
    <t>34111080</t>
  </si>
  <si>
    <t>kabel silový s Cu jádrem 1kV 4x16mm2</t>
  </si>
  <si>
    <t>148488466</t>
  </si>
  <si>
    <t>741122031</t>
  </si>
  <si>
    <t>Montáž kabel Cu bez ukončení uložený pod omítku plný kulatý 5x1,5 až 2,5 mm2 (CYKY)</t>
  </si>
  <si>
    <t>-1753914113</t>
  </si>
  <si>
    <t>34111090</t>
  </si>
  <si>
    <t>kabel silový s Cu jádrem 1kV 5x1,5mm2</t>
  </si>
  <si>
    <t>170393036</t>
  </si>
  <si>
    <t>741310101</t>
  </si>
  <si>
    <t>Montáž vypínač (polo)zapuštěný bezšroubové připojení 1-jednopólový</t>
  </si>
  <si>
    <t>1667528520</t>
  </si>
  <si>
    <t>34536700</t>
  </si>
  <si>
    <t>rámeček pro spínače a zásuvky 3901A-B10 jednonásobný</t>
  </si>
  <si>
    <t>-192917373</t>
  </si>
  <si>
    <t>34535516</t>
  </si>
  <si>
    <t>spínač jednopólový 10A ostatní barvy</t>
  </si>
  <si>
    <t>952287468</t>
  </si>
  <si>
    <t>741310212</t>
  </si>
  <si>
    <t>Montáž ovladač (polo)zapuštěný šroubové připojení 1/0-tlačítkový zapínací</t>
  </si>
  <si>
    <t>-152810331</t>
  </si>
  <si>
    <t>34535512</t>
  </si>
  <si>
    <t>spínač jednopólový 10A bílý</t>
  </si>
  <si>
    <t>-409015815</t>
  </si>
  <si>
    <t>741310233</t>
  </si>
  <si>
    <t>Montáž přepínač (polo)zapuštěný šroubové připojení 6-střídavý</t>
  </si>
  <si>
    <t>-1037477307</t>
  </si>
  <si>
    <t>34535576</t>
  </si>
  <si>
    <t>spínač řazení 5 10A ostatní barvy</t>
  </si>
  <si>
    <t>-810354049</t>
  </si>
  <si>
    <t>741311003</t>
  </si>
  <si>
    <t>Montáž čidlo pohybu vestavné se zapojením vodičů</t>
  </si>
  <si>
    <t>446909955</t>
  </si>
  <si>
    <t>8500203680</t>
  </si>
  <si>
    <t>Pohybové čidlo</t>
  </si>
  <si>
    <t>1812309253</t>
  </si>
  <si>
    <t>741313001</t>
  </si>
  <si>
    <t>Montáž zásuvka (polo)zapuštěná bezšroubové připojení 2P+PE se zapojením vodičů</t>
  </si>
  <si>
    <t>-439633694</t>
  </si>
  <si>
    <t>35811077</t>
  </si>
  <si>
    <t>zásuvka nepropustná nástěnná 16A 220V 3pólová</t>
  </si>
  <si>
    <t>342889566</t>
  </si>
  <si>
    <t>741313003</t>
  </si>
  <si>
    <t>Montáž zásuvka (polo)zapuštěná bezšroubové připojení 2x(2P+PE) dvojnásobná</t>
  </si>
  <si>
    <t>1969745996</t>
  </si>
  <si>
    <t>34555121</t>
  </si>
  <si>
    <t>zásuvka 2násobná 16A bílá</t>
  </si>
  <si>
    <t>2038696263</t>
  </si>
  <si>
    <t>741313005</t>
  </si>
  <si>
    <t>Montáž zásuvka (polo)zapuštěná bezšroubové připojení 2P + PE s přepěťovou ochranou</t>
  </si>
  <si>
    <t>538300806</t>
  </si>
  <si>
    <t>8500482720</t>
  </si>
  <si>
    <t>Zásuvka jednonásobná s přepěťovou ochranou bílá</t>
  </si>
  <si>
    <t>-808982264</t>
  </si>
  <si>
    <t>741370002</t>
  </si>
  <si>
    <t>Montáž svítidlo žárovkové bytové stropní přisazené 1 zdroj se sklem</t>
  </si>
  <si>
    <t>-175964152</t>
  </si>
  <si>
    <t>10.601.486</t>
  </si>
  <si>
    <t>Svítidlo nouzové 8W IP65</t>
  </si>
  <si>
    <t>-2145316445</t>
  </si>
  <si>
    <t>741370003</t>
  </si>
  <si>
    <t>Montáž svítidlo žárovkové bytové stropní přisazené 2 zdroje</t>
  </si>
  <si>
    <t>97764912</t>
  </si>
  <si>
    <t>8500086295</t>
  </si>
  <si>
    <t>Svítidlo LED kulaté 18W, IP44</t>
  </si>
  <si>
    <t>-1984201740</t>
  </si>
  <si>
    <t>741372022</t>
  </si>
  <si>
    <t>Montáž svítidlo LED bytové přisazené nástěnné panelové do 0,36 m2</t>
  </si>
  <si>
    <t>1785212185</t>
  </si>
  <si>
    <t>8500605194</t>
  </si>
  <si>
    <t>Panel LED 1 200×300</t>
  </si>
  <si>
    <t>1752022767</t>
  </si>
  <si>
    <t>11.222.557</t>
  </si>
  <si>
    <t>Rám P-0606 pro LED panel bílý</t>
  </si>
  <si>
    <t>1825388795</t>
  </si>
  <si>
    <t>741372062</t>
  </si>
  <si>
    <t>Montáž svítidlo LED bytové přisazené stropní panelové do 0,36 m2</t>
  </si>
  <si>
    <t>-1253705827</t>
  </si>
  <si>
    <t>M.0610</t>
  </si>
  <si>
    <t>Svítidlo Vyrtych Aqua 70</t>
  </si>
  <si>
    <t>94288200</t>
  </si>
  <si>
    <t>741810002</t>
  </si>
  <si>
    <t>Celková prohlídka elektrického rozvodu a zařízení do 500 000,- Kč</t>
  </si>
  <si>
    <t>1975421069</t>
  </si>
  <si>
    <t>741811001</t>
  </si>
  <si>
    <t>Kontrola rozvaděč nn manipulační, ovládací nebo reléový</t>
  </si>
  <si>
    <t>-1612352186</t>
  </si>
  <si>
    <t>741854923</t>
  </si>
  <si>
    <t>Vypnutí vedení se zajištěním proti nedovolenému zapnutí,vyzkoušením a s opětovným zapnutím</t>
  </si>
  <si>
    <t>154762226</t>
  </si>
  <si>
    <t>HZS2222</t>
  </si>
  <si>
    <t>Hodinová zúčtovací sazba elektrikář odborný</t>
  </si>
  <si>
    <t>hod</t>
  </si>
  <si>
    <t>-1867515869</t>
  </si>
  <si>
    <t>M.0151</t>
  </si>
  <si>
    <t>Rozvaděč R1</t>
  </si>
  <si>
    <t>8384654</t>
  </si>
  <si>
    <t>M.0152</t>
  </si>
  <si>
    <t>Hlavní rozvaděč KS1</t>
  </si>
  <si>
    <t>-1913753671</t>
  </si>
  <si>
    <t>HZS2221</t>
  </si>
  <si>
    <t>Hodinová zúčtovací sazba elektrikář</t>
  </si>
  <si>
    <t>1324527265</t>
  </si>
  <si>
    <t xml:space="preserve">"úpravy elektroinstalace, demontáže, montáž přímotopů, montáž ventilátoru"    45</t>
  </si>
  <si>
    <t>M.01001</t>
  </si>
  <si>
    <t>pomocný a montážní materiál</t>
  </si>
  <si>
    <t>-683715886</t>
  </si>
  <si>
    <t>M.0122</t>
  </si>
  <si>
    <t>přímotop 1,5kW</t>
  </si>
  <si>
    <t>1614829002</t>
  </si>
  <si>
    <t>M.0123</t>
  </si>
  <si>
    <t>přímotop 2,0kW</t>
  </si>
  <si>
    <t>376696935</t>
  </si>
  <si>
    <t>M.0131</t>
  </si>
  <si>
    <t>hlavní ochranná přípojnice</t>
  </si>
  <si>
    <t>1768313054</t>
  </si>
  <si>
    <t>M.0132</t>
  </si>
  <si>
    <t>ventilátor s doběhem</t>
  </si>
  <si>
    <t>1042356729</t>
  </si>
  <si>
    <t>998741201</t>
  </si>
  <si>
    <t>Přesun hmot procentní pro silnoproud v objektech v do 6 m</t>
  </si>
  <si>
    <t>%</t>
  </si>
  <si>
    <t>-2139503017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</si>
</sst>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65420164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Vyšší Brod  ON - oprava výpravní budovy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1. 6. 2020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Stavební část'!P146</f>
        <v>0</v>
      </c>
      <c r="AV95" s="128">
        <f>'SO 01 - Stavební část'!J33</f>
        <v>0</v>
      </c>
      <c r="AW95" s="128">
        <f>'SO 01 - Stavební část'!J34</f>
        <v>0</v>
      </c>
      <c r="AX95" s="128">
        <f>'SO 01 - Stavební část'!J35</f>
        <v>0</v>
      </c>
      <c r="AY95" s="128">
        <f>'SO 01 - Stavební část'!J36</f>
        <v>0</v>
      </c>
      <c r="AZ95" s="128">
        <f>'SO 01 - Stavební část'!F33</f>
        <v>0</v>
      </c>
      <c r="BA95" s="128">
        <f>'SO 01 - Stavební část'!F34</f>
        <v>0</v>
      </c>
      <c r="BB95" s="128">
        <f>'SO 01 - Stavební část'!F35</f>
        <v>0</v>
      </c>
      <c r="BC95" s="128">
        <f>'SO 01 - Stavební část'!F36</f>
        <v>0</v>
      </c>
      <c r="BD95" s="130">
        <f>'SO 01 -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Elektroinstala...'!J30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'SO 02 - Elektroinstala...'!P123</f>
        <v>0</v>
      </c>
      <c r="AV96" s="133">
        <f>'SO 02 - Elektroinstala...'!J33</f>
        <v>0</v>
      </c>
      <c r="AW96" s="133">
        <f>'SO 02 - Elektroinstala...'!J34</f>
        <v>0</v>
      </c>
      <c r="AX96" s="133">
        <f>'SO 02 - Elektroinstala...'!J35</f>
        <v>0</v>
      </c>
      <c r="AY96" s="133">
        <f>'SO 02 - Elektroinstala...'!J36</f>
        <v>0</v>
      </c>
      <c r="AZ96" s="133">
        <f>'SO 02 - Elektroinstala...'!F33</f>
        <v>0</v>
      </c>
      <c r="BA96" s="133">
        <f>'SO 02 - Elektroinstala...'!F34</f>
        <v>0</v>
      </c>
      <c r="BB96" s="133">
        <f>'SO 02 - Elektroinstala...'!F35</f>
        <v>0</v>
      </c>
      <c r="BC96" s="133">
        <f>'SO 02 - Elektroinstala...'!F36</f>
        <v>0</v>
      </c>
      <c r="BD96" s="135">
        <f>'SO 02 - Elektroinstala...'!F37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Jv2oMxEPA46/kNKZ/YfjM06M1EZ4nkMtbflX0pGEnYyVCGLamSgMrnUJtHIDWKT19ngEkJKxLiFNyH+MII6v8A==" hashValue="OyMpR19fL8pmbnbW++oCoig+h5K6okAlW9tia9S4P7GjgyvSaHXj1MjtGwvgf4bR/zJCCiWXifWovbSlO4JQ/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Stavební část'!C2" display="/"/>
    <hyperlink ref="A96" location="'SO 02 - Elektroinstal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83</v>
      </c>
    </row>
    <row r="4" s="1" customFormat="1" ht="24.96" customHeight="1">
      <c r="B4" s="19"/>
      <c r="D4" s="140" t="s">
        <v>87</v>
      </c>
      <c r="I4" s="136"/>
      <c r="L4" s="19"/>
      <c r="M4" s="141" t="s">
        <v>10</v>
      </c>
      <c r="AT4" s="16" t="s">
        <v>30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stavby'!K6</f>
        <v xml:space="preserve">Vyšší Brod  ON - oprava výpravní budovy</v>
      </c>
      <c r="F7" s="142"/>
      <c r="G7" s="142"/>
      <c r="H7" s="142"/>
      <c r="I7" s="136"/>
      <c r="L7" s="19"/>
    </row>
    <row r="8" s="2" customFormat="1" ht="12" customHeight="1">
      <c r="A8" s="37"/>
      <c r="B8" s="43"/>
      <c r="C8" s="37"/>
      <c r="D8" s="142" t="s">
        <v>88</v>
      </c>
      <c r="E8" s="37"/>
      <c r="F8" s="37"/>
      <c r="G8" s="37"/>
      <c r="H8" s="37"/>
      <c r="I8" s="144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89</v>
      </c>
      <c r="F9" s="37"/>
      <c r="G9" s="37"/>
      <c r="H9" s="37"/>
      <c r="I9" s="144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1. 6. 2020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">
        <v>21</v>
      </c>
      <c r="F15" s="37"/>
      <c r="G15" s="37"/>
      <c r="H15" s="37"/>
      <c r="I15" s="147" t="s">
        <v>26</v>
      </c>
      <c r="J15" s="146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27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29</v>
      </c>
      <c r="E20" s="37"/>
      <c r="F20" s="37"/>
      <c r="G20" s="37"/>
      <c r="H20" s="37"/>
      <c r="I20" s="147" t="s">
        <v>25</v>
      </c>
      <c r="J20" s="146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">
        <v>21</v>
      </c>
      <c r="F21" s="37"/>
      <c r="G21" s="37"/>
      <c r="H21" s="37"/>
      <c r="I21" s="147" t="s">
        <v>26</v>
      </c>
      <c r="J21" s="146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31</v>
      </c>
      <c r="E23" s="37"/>
      <c r="F23" s="37"/>
      <c r="G23" s="37"/>
      <c r="H23" s="37"/>
      <c r="I23" s="147" t="s">
        <v>25</v>
      </c>
      <c r="J23" s="146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">
        <v>21</v>
      </c>
      <c r="F24" s="37"/>
      <c r="G24" s="37"/>
      <c r="H24" s="37"/>
      <c r="I24" s="147" t="s">
        <v>26</v>
      </c>
      <c r="J24" s="146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32</v>
      </c>
      <c r="E26" s="37"/>
      <c r="F26" s="37"/>
      <c r="G26" s="37"/>
      <c r="H26" s="37"/>
      <c r="I26" s="144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33</v>
      </c>
      <c r="E30" s="37"/>
      <c r="F30" s="37"/>
      <c r="G30" s="37"/>
      <c r="H30" s="37"/>
      <c r="I30" s="144"/>
      <c r="J30" s="157">
        <f>ROUND(J146,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35</v>
      </c>
      <c r="G32" s="37"/>
      <c r="H32" s="37"/>
      <c r="I32" s="159" t="s">
        <v>34</v>
      </c>
      <c r="J32" s="158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0" t="s">
        <v>37</v>
      </c>
      <c r="E33" s="142" t="s">
        <v>38</v>
      </c>
      <c r="F33" s="161">
        <f>ROUND((SUM(BE146:BE587)),  2)</f>
        <v>0</v>
      </c>
      <c r="G33" s="37"/>
      <c r="H33" s="37"/>
      <c r="I33" s="162">
        <v>0.20999999999999999</v>
      </c>
      <c r="J33" s="161">
        <f>ROUND(((SUM(BE146:BE587))*I33),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2" t="s">
        <v>39</v>
      </c>
      <c r="F34" s="161">
        <f>ROUND((SUM(BF146:BF587)),  2)</f>
        <v>0</v>
      </c>
      <c r="G34" s="37"/>
      <c r="H34" s="37"/>
      <c r="I34" s="162">
        <v>0.14999999999999999</v>
      </c>
      <c r="J34" s="161">
        <f>ROUND(((SUM(BF146:BF587))*I34),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2" t="s">
        <v>37</v>
      </c>
      <c r="E35" s="142" t="s">
        <v>40</v>
      </c>
      <c r="F35" s="161">
        <f>ROUND((SUM(BG146:BG587)),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2" t="s">
        <v>41</v>
      </c>
      <c r="F36" s="161">
        <f>ROUND((SUM(BH146:BH587)),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61">
        <f>ROUND((SUM(BI146:BI587)),  2)</f>
        <v>0</v>
      </c>
      <c r="G37" s="37"/>
      <c r="H37" s="37"/>
      <c r="I37" s="162">
        <v>0</v>
      </c>
      <c r="J37" s="161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1" customFormat="1" ht="14.4" customHeight="1">
      <c r="B49" s="19"/>
      <c r="I49" s="136"/>
      <c r="L49" s="19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144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 xml:space="preserve">Vyšší Brod  ON - oprava výpravní budovy</v>
      </c>
      <c r="F85" s="31"/>
      <c r="G85" s="31"/>
      <c r="H85" s="31"/>
      <c r="I85" s="144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144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01 - Stavební část</v>
      </c>
      <c r="F87" s="39"/>
      <c r="G87" s="39"/>
      <c r="H87" s="39"/>
      <c r="I87" s="144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7" t="s">
        <v>22</v>
      </c>
      <c r="J89" s="79" t="str">
        <f>IF(J12="","",J12)</f>
        <v>1. 6. 2020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7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7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91</v>
      </c>
      <c r="D94" s="189"/>
      <c r="E94" s="189"/>
      <c r="F94" s="189"/>
      <c r="G94" s="189"/>
      <c r="H94" s="189"/>
      <c r="I94" s="190"/>
      <c r="J94" s="191" t="s">
        <v>92</v>
      </c>
      <c r="K94" s="18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93</v>
      </c>
      <c r="D96" s="39"/>
      <c r="E96" s="39"/>
      <c r="F96" s="39"/>
      <c r="G96" s="39"/>
      <c r="H96" s="39"/>
      <c r="I96" s="144"/>
      <c r="J96" s="110">
        <f>J146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93"/>
      <c r="C97" s="194"/>
      <c r="D97" s="195" t="s">
        <v>95</v>
      </c>
      <c r="E97" s="196"/>
      <c r="F97" s="196"/>
      <c r="G97" s="196"/>
      <c r="H97" s="196"/>
      <c r="I97" s="197"/>
      <c r="J97" s="198">
        <f>J147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96</v>
      </c>
      <c r="E98" s="203"/>
      <c r="F98" s="203"/>
      <c r="G98" s="203"/>
      <c r="H98" s="203"/>
      <c r="I98" s="204"/>
      <c r="J98" s="205">
        <f>J148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97</v>
      </c>
      <c r="E99" s="203"/>
      <c r="F99" s="203"/>
      <c r="G99" s="203"/>
      <c r="H99" s="203"/>
      <c r="I99" s="204"/>
      <c r="J99" s="205">
        <f>J153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98</v>
      </c>
      <c r="E100" s="203"/>
      <c r="F100" s="203"/>
      <c r="G100" s="203"/>
      <c r="H100" s="203"/>
      <c r="I100" s="204"/>
      <c r="J100" s="205">
        <f>J171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99</v>
      </c>
      <c r="E101" s="203"/>
      <c r="F101" s="203"/>
      <c r="G101" s="203"/>
      <c r="H101" s="203"/>
      <c r="I101" s="204"/>
      <c r="J101" s="205">
        <f>J186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100</v>
      </c>
      <c r="E102" s="203"/>
      <c r="F102" s="203"/>
      <c r="G102" s="203"/>
      <c r="H102" s="203"/>
      <c r="I102" s="204"/>
      <c r="J102" s="205">
        <f>J238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101</v>
      </c>
      <c r="E103" s="203"/>
      <c r="F103" s="203"/>
      <c r="G103" s="203"/>
      <c r="H103" s="203"/>
      <c r="I103" s="204"/>
      <c r="J103" s="205">
        <f>J243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102</v>
      </c>
      <c r="E104" s="203"/>
      <c r="F104" s="203"/>
      <c r="G104" s="203"/>
      <c r="H104" s="203"/>
      <c r="I104" s="204"/>
      <c r="J104" s="205">
        <f>J292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103</v>
      </c>
      <c r="E105" s="203"/>
      <c r="F105" s="203"/>
      <c r="G105" s="203"/>
      <c r="H105" s="203"/>
      <c r="I105" s="204"/>
      <c r="J105" s="205">
        <f>J299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3"/>
      <c r="C106" s="194"/>
      <c r="D106" s="195" t="s">
        <v>104</v>
      </c>
      <c r="E106" s="196"/>
      <c r="F106" s="196"/>
      <c r="G106" s="196"/>
      <c r="H106" s="196"/>
      <c r="I106" s="197"/>
      <c r="J106" s="198">
        <f>J301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0"/>
      <c r="C107" s="201"/>
      <c r="D107" s="202" t="s">
        <v>105</v>
      </c>
      <c r="E107" s="203"/>
      <c r="F107" s="203"/>
      <c r="G107" s="203"/>
      <c r="H107" s="203"/>
      <c r="I107" s="204"/>
      <c r="J107" s="205">
        <f>J302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106</v>
      </c>
      <c r="E108" s="203"/>
      <c r="F108" s="203"/>
      <c r="G108" s="203"/>
      <c r="H108" s="203"/>
      <c r="I108" s="204"/>
      <c r="J108" s="205">
        <f>J308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107</v>
      </c>
      <c r="E109" s="203"/>
      <c r="F109" s="203"/>
      <c r="G109" s="203"/>
      <c r="H109" s="203"/>
      <c r="I109" s="204"/>
      <c r="J109" s="205">
        <f>J314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108</v>
      </c>
      <c r="E110" s="203"/>
      <c r="F110" s="203"/>
      <c r="G110" s="203"/>
      <c r="H110" s="203"/>
      <c r="I110" s="204"/>
      <c r="J110" s="205">
        <f>J324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109</v>
      </c>
      <c r="E111" s="203"/>
      <c r="F111" s="203"/>
      <c r="G111" s="203"/>
      <c r="H111" s="203"/>
      <c r="I111" s="204"/>
      <c r="J111" s="205">
        <f>J364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110</v>
      </c>
      <c r="E112" s="203"/>
      <c r="F112" s="203"/>
      <c r="G112" s="203"/>
      <c r="H112" s="203"/>
      <c r="I112" s="204"/>
      <c r="J112" s="205">
        <f>J366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111</v>
      </c>
      <c r="E113" s="203"/>
      <c r="F113" s="203"/>
      <c r="G113" s="203"/>
      <c r="H113" s="203"/>
      <c r="I113" s="204"/>
      <c r="J113" s="205">
        <f>J370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112</v>
      </c>
      <c r="E114" s="203"/>
      <c r="F114" s="203"/>
      <c r="G114" s="203"/>
      <c r="H114" s="203"/>
      <c r="I114" s="204"/>
      <c r="J114" s="205">
        <f>J403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113</v>
      </c>
      <c r="E115" s="203"/>
      <c r="F115" s="203"/>
      <c r="G115" s="203"/>
      <c r="H115" s="203"/>
      <c r="I115" s="204"/>
      <c r="J115" s="205">
        <f>J429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0"/>
      <c r="C116" s="201"/>
      <c r="D116" s="202" t="s">
        <v>114</v>
      </c>
      <c r="E116" s="203"/>
      <c r="F116" s="203"/>
      <c r="G116" s="203"/>
      <c r="H116" s="203"/>
      <c r="I116" s="204"/>
      <c r="J116" s="205">
        <f>J444</f>
        <v>0</v>
      </c>
      <c r="K116" s="201"/>
      <c r="L116" s="20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0"/>
      <c r="C117" s="201"/>
      <c r="D117" s="202" t="s">
        <v>115</v>
      </c>
      <c r="E117" s="203"/>
      <c r="F117" s="203"/>
      <c r="G117" s="203"/>
      <c r="H117" s="203"/>
      <c r="I117" s="204"/>
      <c r="J117" s="205">
        <f>J498</f>
        <v>0</v>
      </c>
      <c r="K117" s="201"/>
      <c r="L117" s="20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0"/>
      <c r="C118" s="201"/>
      <c r="D118" s="202" t="s">
        <v>116</v>
      </c>
      <c r="E118" s="203"/>
      <c r="F118" s="203"/>
      <c r="G118" s="203"/>
      <c r="H118" s="203"/>
      <c r="I118" s="204"/>
      <c r="J118" s="205">
        <f>J507</f>
        <v>0</v>
      </c>
      <c r="K118" s="201"/>
      <c r="L118" s="20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0"/>
      <c r="C119" s="201"/>
      <c r="D119" s="202" t="s">
        <v>117</v>
      </c>
      <c r="E119" s="203"/>
      <c r="F119" s="203"/>
      <c r="G119" s="203"/>
      <c r="H119" s="203"/>
      <c r="I119" s="204"/>
      <c r="J119" s="205">
        <f>J524</f>
        <v>0</v>
      </c>
      <c r="K119" s="201"/>
      <c r="L119" s="20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0"/>
      <c r="C120" s="201"/>
      <c r="D120" s="202" t="s">
        <v>118</v>
      </c>
      <c r="E120" s="203"/>
      <c r="F120" s="203"/>
      <c r="G120" s="203"/>
      <c r="H120" s="203"/>
      <c r="I120" s="204"/>
      <c r="J120" s="205">
        <f>J541</f>
        <v>0</v>
      </c>
      <c r="K120" s="201"/>
      <c r="L120" s="20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0"/>
      <c r="C121" s="201"/>
      <c r="D121" s="202" t="s">
        <v>119</v>
      </c>
      <c r="E121" s="203"/>
      <c r="F121" s="203"/>
      <c r="G121" s="203"/>
      <c r="H121" s="203"/>
      <c r="I121" s="204"/>
      <c r="J121" s="205">
        <f>J553</f>
        <v>0</v>
      </c>
      <c r="K121" s="201"/>
      <c r="L121" s="20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0"/>
      <c r="C122" s="201"/>
      <c r="D122" s="202" t="s">
        <v>120</v>
      </c>
      <c r="E122" s="203"/>
      <c r="F122" s="203"/>
      <c r="G122" s="203"/>
      <c r="H122" s="203"/>
      <c r="I122" s="204"/>
      <c r="J122" s="205">
        <f>J571</f>
        <v>0</v>
      </c>
      <c r="K122" s="201"/>
      <c r="L122" s="20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93"/>
      <c r="C123" s="194"/>
      <c r="D123" s="195" t="s">
        <v>121</v>
      </c>
      <c r="E123" s="196"/>
      <c r="F123" s="196"/>
      <c r="G123" s="196"/>
      <c r="H123" s="196"/>
      <c r="I123" s="197"/>
      <c r="J123" s="198">
        <f>J581</f>
        <v>0</v>
      </c>
      <c r="K123" s="194"/>
      <c r="L123" s="19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200"/>
      <c r="C124" s="201"/>
      <c r="D124" s="202" t="s">
        <v>122</v>
      </c>
      <c r="E124" s="203"/>
      <c r="F124" s="203"/>
      <c r="G124" s="203"/>
      <c r="H124" s="203"/>
      <c r="I124" s="204"/>
      <c r="J124" s="205">
        <f>J582</f>
        <v>0</v>
      </c>
      <c r="K124" s="201"/>
      <c r="L124" s="20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0"/>
      <c r="C125" s="201"/>
      <c r="D125" s="202" t="s">
        <v>123</v>
      </c>
      <c r="E125" s="203"/>
      <c r="F125" s="203"/>
      <c r="G125" s="203"/>
      <c r="H125" s="203"/>
      <c r="I125" s="204"/>
      <c r="J125" s="205">
        <f>J584</f>
        <v>0</v>
      </c>
      <c r="K125" s="201"/>
      <c r="L125" s="20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0"/>
      <c r="C126" s="201"/>
      <c r="D126" s="202" t="s">
        <v>124</v>
      </c>
      <c r="E126" s="203"/>
      <c r="F126" s="203"/>
      <c r="G126" s="203"/>
      <c r="H126" s="203"/>
      <c r="I126" s="204"/>
      <c r="J126" s="205">
        <f>J586</f>
        <v>0</v>
      </c>
      <c r="K126" s="201"/>
      <c r="L126" s="20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7"/>
      <c r="B127" s="38"/>
      <c r="C127" s="39"/>
      <c r="D127" s="39"/>
      <c r="E127" s="39"/>
      <c r="F127" s="39"/>
      <c r="G127" s="39"/>
      <c r="H127" s="39"/>
      <c r="I127" s="144"/>
      <c r="J127" s="39"/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66"/>
      <c r="C128" s="67"/>
      <c r="D128" s="67"/>
      <c r="E128" s="67"/>
      <c r="F128" s="67"/>
      <c r="G128" s="67"/>
      <c r="H128" s="67"/>
      <c r="I128" s="183"/>
      <c r="J128" s="67"/>
      <c r="K128" s="67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32" s="2" customFormat="1" ht="6.96" customHeight="1">
      <c r="A132" s="37"/>
      <c r="B132" s="68"/>
      <c r="C132" s="69"/>
      <c r="D132" s="69"/>
      <c r="E132" s="69"/>
      <c r="F132" s="69"/>
      <c r="G132" s="69"/>
      <c r="H132" s="69"/>
      <c r="I132" s="186"/>
      <c r="J132" s="69"/>
      <c r="K132" s="69"/>
      <c r="L132" s="63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4.96" customHeight="1">
      <c r="A133" s="37"/>
      <c r="B133" s="38"/>
      <c r="C133" s="22" t="s">
        <v>125</v>
      </c>
      <c r="D133" s="39"/>
      <c r="E133" s="39"/>
      <c r="F133" s="39"/>
      <c r="G133" s="39"/>
      <c r="H133" s="39"/>
      <c r="I133" s="144"/>
      <c r="J133" s="39"/>
      <c r="K133" s="39"/>
      <c r="L133" s="63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144"/>
      <c r="J134" s="39"/>
      <c r="K134" s="39"/>
      <c r="L134" s="63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16</v>
      </c>
      <c r="D135" s="39"/>
      <c r="E135" s="39"/>
      <c r="F135" s="39"/>
      <c r="G135" s="39"/>
      <c r="H135" s="39"/>
      <c r="I135" s="144"/>
      <c r="J135" s="39"/>
      <c r="K135" s="39"/>
      <c r="L135" s="63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6.5" customHeight="1">
      <c r="A136" s="37"/>
      <c r="B136" s="38"/>
      <c r="C136" s="39"/>
      <c r="D136" s="39"/>
      <c r="E136" s="187" t="str">
        <f>E7</f>
        <v xml:space="preserve">Vyšší Brod  ON - oprava výpravní budovy</v>
      </c>
      <c r="F136" s="31"/>
      <c r="G136" s="31"/>
      <c r="H136" s="31"/>
      <c r="I136" s="144"/>
      <c r="J136" s="39"/>
      <c r="K136" s="39"/>
      <c r="L136" s="63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88</v>
      </c>
      <c r="D137" s="39"/>
      <c r="E137" s="39"/>
      <c r="F137" s="39"/>
      <c r="G137" s="39"/>
      <c r="H137" s="39"/>
      <c r="I137" s="144"/>
      <c r="J137" s="39"/>
      <c r="K137" s="39"/>
      <c r="L137" s="63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6.5" customHeight="1">
      <c r="A138" s="37"/>
      <c r="B138" s="38"/>
      <c r="C138" s="39"/>
      <c r="D138" s="39"/>
      <c r="E138" s="76" t="str">
        <f>E9</f>
        <v>SO 01 - Stavební část</v>
      </c>
      <c r="F138" s="39"/>
      <c r="G138" s="39"/>
      <c r="H138" s="39"/>
      <c r="I138" s="144"/>
      <c r="J138" s="39"/>
      <c r="K138" s="39"/>
      <c r="L138" s="63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38"/>
      <c r="C139" s="39"/>
      <c r="D139" s="39"/>
      <c r="E139" s="39"/>
      <c r="F139" s="39"/>
      <c r="G139" s="39"/>
      <c r="H139" s="39"/>
      <c r="I139" s="144"/>
      <c r="J139" s="39"/>
      <c r="K139" s="39"/>
      <c r="L139" s="63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2" customHeight="1">
      <c r="A140" s="37"/>
      <c r="B140" s="38"/>
      <c r="C140" s="31" t="s">
        <v>20</v>
      </c>
      <c r="D140" s="39"/>
      <c r="E140" s="39"/>
      <c r="F140" s="26" t="str">
        <f>F12</f>
        <v xml:space="preserve"> </v>
      </c>
      <c r="G140" s="39"/>
      <c r="H140" s="39"/>
      <c r="I140" s="147" t="s">
        <v>22</v>
      </c>
      <c r="J140" s="79" t="str">
        <f>IF(J12="","",J12)</f>
        <v>1. 6. 2020</v>
      </c>
      <c r="K140" s="39"/>
      <c r="L140" s="63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38"/>
      <c r="C141" s="39"/>
      <c r="D141" s="39"/>
      <c r="E141" s="39"/>
      <c r="F141" s="39"/>
      <c r="G141" s="39"/>
      <c r="H141" s="39"/>
      <c r="I141" s="144"/>
      <c r="J141" s="39"/>
      <c r="K141" s="39"/>
      <c r="L141" s="63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5.15" customHeight="1">
      <c r="A142" s="37"/>
      <c r="B142" s="38"/>
      <c r="C142" s="31" t="s">
        <v>24</v>
      </c>
      <c r="D142" s="39"/>
      <c r="E142" s="39"/>
      <c r="F142" s="26" t="str">
        <f>E15</f>
        <v xml:space="preserve"> </v>
      </c>
      <c r="G142" s="39"/>
      <c r="H142" s="39"/>
      <c r="I142" s="147" t="s">
        <v>29</v>
      </c>
      <c r="J142" s="35" t="str">
        <f>E21</f>
        <v xml:space="preserve"> </v>
      </c>
      <c r="K142" s="39"/>
      <c r="L142" s="63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5.15" customHeight="1">
      <c r="A143" s="37"/>
      <c r="B143" s="38"/>
      <c r="C143" s="31" t="s">
        <v>27</v>
      </c>
      <c r="D143" s="39"/>
      <c r="E143" s="39"/>
      <c r="F143" s="26" t="str">
        <f>IF(E18="","",E18)</f>
        <v>Vyplň údaj</v>
      </c>
      <c r="G143" s="39"/>
      <c r="H143" s="39"/>
      <c r="I143" s="147" t="s">
        <v>31</v>
      </c>
      <c r="J143" s="35" t="str">
        <f>E24</f>
        <v xml:space="preserve"> </v>
      </c>
      <c r="K143" s="39"/>
      <c r="L143" s="63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0.32" customHeight="1">
      <c r="A144" s="37"/>
      <c r="B144" s="38"/>
      <c r="C144" s="39"/>
      <c r="D144" s="39"/>
      <c r="E144" s="39"/>
      <c r="F144" s="39"/>
      <c r="G144" s="39"/>
      <c r="H144" s="39"/>
      <c r="I144" s="144"/>
      <c r="J144" s="39"/>
      <c r="K144" s="39"/>
      <c r="L144" s="63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11" customFormat="1" ht="29.28" customHeight="1">
      <c r="A145" s="207"/>
      <c r="B145" s="208"/>
      <c r="C145" s="209" t="s">
        <v>126</v>
      </c>
      <c r="D145" s="210" t="s">
        <v>58</v>
      </c>
      <c r="E145" s="210" t="s">
        <v>54</v>
      </c>
      <c r="F145" s="210" t="s">
        <v>55</v>
      </c>
      <c r="G145" s="210" t="s">
        <v>127</v>
      </c>
      <c r="H145" s="210" t="s">
        <v>128</v>
      </c>
      <c r="I145" s="211" t="s">
        <v>129</v>
      </c>
      <c r="J145" s="210" t="s">
        <v>92</v>
      </c>
      <c r="K145" s="212" t="s">
        <v>130</v>
      </c>
      <c r="L145" s="213"/>
      <c r="M145" s="100" t="s">
        <v>1</v>
      </c>
      <c r="N145" s="101" t="s">
        <v>37</v>
      </c>
      <c r="O145" s="101" t="s">
        <v>131</v>
      </c>
      <c r="P145" s="101" t="s">
        <v>132</v>
      </c>
      <c r="Q145" s="101" t="s">
        <v>133</v>
      </c>
      <c r="R145" s="101" t="s">
        <v>134</v>
      </c>
      <c r="S145" s="101" t="s">
        <v>135</v>
      </c>
      <c r="T145" s="102" t="s">
        <v>136</v>
      </c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</row>
    <row r="146" s="2" customFormat="1" ht="22.8" customHeight="1">
      <c r="A146" s="37"/>
      <c r="B146" s="38"/>
      <c r="C146" s="107" t="s">
        <v>137</v>
      </c>
      <c r="D146" s="39"/>
      <c r="E146" s="39"/>
      <c r="F146" s="39"/>
      <c r="G146" s="39"/>
      <c r="H146" s="39"/>
      <c r="I146" s="144"/>
      <c r="J146" s="214">
        <f>BK146</f>
        <v>0</v>
      </c>
      <c r="K146" s="39"/>
      <c r="L146" s="43"/>
      <c r="M146" s="103"/>
      <c r="N146" s="215"/>
      <c r="O146" s="104"/>
      <c r="P146" s="216">
        <f>P147+P301+P581</f>
        <v>0</v>
      </c>
      <c r="Q146" s="104"/>
      <c r="R146" s="216">
        <f>R147+R301+R581</f>
        <v>456.17975722999995</v>
      </c>
      <c r="S146" s="104"/>
      <c r="T146" s="217">
        <f>T147+T301+T581</f>
        <v>53.435918940000008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72</v>
      </c>
      <c r="AU146" s="16" t="s">
        <v>94</v>
      </c>
      <c r="BK146" s="218">
        <f>BK147+BK301+BK581</f>
        <v>0</v>
      </c>
    </row>
    <row r="147" s="12" customFormat="1" ht="25.92" customHeight="1">
      <c r="A147" s="12"/>
      <c r="B147" s="219"/>
      <c r="C147" s="220"/>
      <c r="D147" s="221" t="s">
        <v>72</v>
      </c>
      <c r="E147" s="222" t="s">
        <v>138</v>
      </c>
      <c r="F147" s="222" t="s">
        <v>139</v>
      </c>
      <c r="G147" s="220"/>
      <c r="H147" s="220"/>
      <c r="I147" s="223"/>
      <c r="J147" s="224">
        <f>BK147</f>
        <v>0</v>
      </c>
      <c r="K147" s="220"/>
      <c r="L147" s="225"/>
      <c r="M147" s="226"/>
      <c r="N147" s="227"/>
      <c r="O147" s="227"/>
      <c r="P147" s="228">
        <f>P148+P153+P171+P186+P238+P243+P292+P299</f>
        <v>0</v>
      </c>
      <c r="Q147" s="227"/>
      <c r="R147" s="228">
        <f>R148+R153+R171+R186+R238+R243+R292+R299</f>
        <v>444.04938660999994</v>
      </c>
      <c r="S147" s="227"/>
      <c r="T147" s="229">
        <f>T148+T153+T171+T186+T238+T243+T292+T299</f>
        <v>45.415231000000006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81</v>
      </c>
      <c r="AT147" s="231" t="s">
        <v>72</v>
      </c>
      <c r="AU147" s="231" t="s">
        <v>73</v>
      </c>
      <c r="AY147" s="230" t="s">
        <v>140</v>
      </c>
      <c r="BK147" s="232">
        <f>BK148+BK153+BK171+BK186+BK238+BK243+BK292+BK299</f>
        <v>0</v>
      </c>
    </row>
    <row r="148" s="12" customFormat="1" ht="22.8" customHeight="1">
      <c r="A148" s="12"/>
      <c r="B148" s="219"/>
      <c r="C148" s="220"/>
      <c r="D148" s="221" t="s">
        <v>72</v>
      </c>
      <c r="E148" s="233" t="s">
        <v>81</v>
      </c>
      <c r="F148" s="233" t="s">
        <v>141</v>
      </c>
      <c r="G148" s="220"/>
      <c r="H148" s="220"/>
      <c r="I148" s="223"/>
      <c r="J148" s="234">
        <f>BK148</f>
        <v>0</v>
      </c>
      <c r="K148" s="220"/>
      <c r="L148" s="225"/>
      <c r="M148" s="226"/>
      <c r="N148" s="227"/>
      <c r="O148" s="227"/>
      <c r="P148" s="228">
        <f>SUM(P149:P152)</f>
        <v>0</v>
      </c>
      <c r="Q148" s="227"/>
      <c r="R148" s="228">
        <f>SUM(R149:R152)</f>
        <v>0</v>
      </c>
      <c r="S148" s="227"/>
      <c r="T148" s="229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81</v>
      </c>
      <c r="AT148" s="231" t="s">
        <v>72</v>
      </c>
      <c r="AU148" s="231" t="s">
        <v>81</v>
      </c>
      <c r="AY148" s="230" t="s">
        <v>140</v>
      </c>
      <c r="BK148" s="232">
        <f>SUM(BK149:BK152)</f>
        <v>0</v>
      </c>
    </row>
    <row r="149" s="2" customFormat="1" ht="33" customHeight="1">
      <c r="A149" s="37"/>
      <c r="B149" s="38"/>
      <c r="C149" s="235" t="s">
        <v>81</v>
      </c>
      <c r="D149" s="235" t="s">
        <v>142</v>
      </c>
      <c r="E149" s="236" t="s">
        <v>143</v>
      </c>
      <c r="F149" s="237" t="s">
        <v>144</v>
      </c>
      <c r="G149" s="238" t="s">
        <v>145</v>
      </c>
      <c r="H149" s="239">
        <v>203.25</v>
      </c>
      <c r="I149" s="240"/>
      <c r="J149" s="241">
        <f>ROUND(I149*H149,2)</f>
        <v>0</v>
      </c>
      <c r="K149" s="237" t="s">
        <v>146</v>
      </c>
      <c r="L149" s="43"/>
      <c r="M149" s="242" t="s">
        <v>1</v>
      </c>
      <c r="N149" s="243" t="s">
        <v>40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6" t="s">
        <v>147</v>
      </c>
      <c r="AT149" s="246" t="s">
        <v>142</v>
      </c>
      <c r="AU149" s="246" t="s">
        <v>83</v>
      </c>
      <c r="AY149" s="16" t="s">
        <v>140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6" t="s">
        <v>147</v>
      </c>
      <c r="BK149" s="247">
        <f>ROUND(I149*H149,2)</f>
        <v>0</v>
      </c>
      <c r="BL149" s="16" t="s">
        <v>147</v>
      </c>
      <c r="BM149" s="246" t="s">
        <v>148</v>
      </c>
    </row>
    <row r="150" s="13" customFormat="1">
      <c r="A150" s="13"/>
      <c r="B150" s="248"/>
      <c r="C150" s="249"/>
      <c r="D150" s="250" t="s">
        <v>149</v>
      </c>
      <c r="E150" s="251" t="s">
        <v>1</v>
      </c>
      <c r="F150" s="252" t="s">
        <v>150</v>
      </c>
      <c r="G150" s="249"/>
      <c r="H150" s="253">
        <v>203.25</v>
      </c>
      <c r="I150" s="254"/>
      <c r="J150" s="249"/>
      <c r="K150" s="249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149</v>
      </c>
      <c r="AU150" s="259" t="s">
        <v>83</v>
      </c>
      <c r="AV150" s="13" t="s">
        <v>83</v>
      </c>
      <c r="AW150" s="13" t="s">
        <v>30</v>
      </c>
      <c r="AX150" s="13" t="s">
        <v>81</v>
      </c>
      <c r="AY150" s="259" t="s">
        <v>140</v>
      </c>
    </row>
    <row r="151" s="2" customFormat="1" ht="33" customHeight="1">
      <c r="A151" s="37"/>
      <c r="B151" s="38"/>
      <c r="C151" s="235" t="s">
        <v>83</v>
      </c>
      <c r="D151" s="235" t="s">
        <v>142</v>
      </c>
      <c r="E151" s="236" t="s">
        <v>151</v>
      </c>
      <c r="F151" s="237" t="s">
        <v>152</v>
      </c>
      <c r="G151" s="238" t="s">
        <v>153</v>
      </c>
      <c r="H151" s="239">
        <v>350.01999999999998</v>
      </c>
      <c r="I151" s="240"/>
      <c r="J151" s="241">
        <f>ROUND(I151*H151,2)</f>
        <v>0</v>
      </c>
      <c r="K151" s="237" t="s">
        <v>146</v>
      </c>
      <c r="L151" s="43"/>
      <c r="M151" s="242" t="s">
        <v>1</v>
      </c>
      <c r="N151" s="243" t="s">
        <v>40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6" t="s">
        <v>147</v>
      </c>
      <c r="AT151" s="246" t="s">
        <v>142</v>
      </c>
      <c r="AU151" s="246" t="s">
        <v>83</v>
      </c>
      <c r="AY151" s="16" t="s">
        <v>140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6" t="s">
        <v>147</v>
      </c>
      <c r="BK151" s="247">
        <f>ROUND(I151*H151,2)</f>
        <v>0</v>
      </c>
      <c r="BL151" s="16" t="s">
        <v>147</v>
      </c>
      <c r="BM151" s="246" t="s">
        <v>154</v>
      </c>
    </row>
    <row r="152" s="13" customFormat="1">
      <c r="A152" s="13"/>
      <c r="B152" s="248"/>
      <c r="C152" s="249"/>
      <c r="D152" s="250" t="s">
        <v>149</v>
      </c>
      <c r="E152" s="251" t="s">
        <v>1</v>
      </c>
      <c r="F152" s="252" t="s">
        <v>155</v>
      </c>
      <c r="G152" s="249"/>
      <c r="H152" s="253">
        <v>350.01999999999998</v>
      </c>
      <c r="I152" s="254"/>
      <c r="J152" s="249"/>
      <c r="K152" s="249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149</v>
      </c>
      <c r="AU152" s="259" t="s">
        <v>83</v>
      </c>
      <c r="AV152" s="13" t="s">
        <v>83</v>
      </c>
      <c r="AW152" s="13" t="s">
        <v>30</v>
      </c>
      <c r="AX152" s="13" t="s">
        <v>81</v>
      </c>
      <c r="AY152" s="259" t="s">
        <v>140</v>
      </c>
    </row>
    <row r="153" s="12" customFormat="1" ht="22.8" customHeight="1">
      <c r="A153" s="12"/>
      <c r="B153" s="219"/>
      <c r="C153" s="220"/>
      <c r="D153" s="221" t="s">
        <v>72</v>
      </c>
      <c r="E153" s="233" t="s">
        <v>156</v>
      </c>
      <c r="F153" s="233" t="s">
        <v>157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SUM(P154:P170)</f>
        <v>0</v>
      </c>
      <c r="Q153" s="227"/>
      <c r="R153" s="228">
        <f>SUM(R154:R170)</f>
        <v>4.21874679</v>
      </c>
      <c r="S153" s="227"/>
      <c r="T153" s="229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81</v>
      </c>
      <c r="AT153" s="231" t="s">
        <v>72</v>
      </c>
      <c r="AU153" s="231" t="s">
        <v>81</v>
      </c>
      <c r="AY153" s="230" t="s">
        <v>140</v>
      </c>
      <c r="BK153" s="232">
        <f>SUM(BK154:BK170)</f>
        <v>0</v>
      </c>
    </row>
    <row r="154" s="2" customFormat="1" ht="33" customHeight="1">
      <c r="A154" s="37"/>
      <c r="B154" s="38"/>
      <c r="C154" s="235" t="s">
        <v>156</v>
      </c>
      <c r="D154" s="235" t="s">
        <v>142</v>
      </c>
      <c r="E154" s="236" t="s">
        <v>158</v>
      </c>
      <c r="F154" s="237" t="s">
        <v>159</v>
      </c>
      <c r="G154" s="238" t="s">
        <v>145</v>
      </c>
      <c r="H154" s="239">
        <v>0.29999999999999999</v>
      </c>
      <c r="I154" s="240"/>
      <c r="J154" s="241">
        <f>ROUND(I154*H154,2)</f>
        <v>0</v>
      </c>
      <c r="K154" s="237" t="s">
        <v>146</v>
      </c>
      <c r="L154" s="43"/>
      <c r="M154" s="242" t="s">
        <v>1</v>
      </c>
      <c r="N154" s="243" t="s">
        <v>40</v>
      </c>
      <c r="O154" s="91"/>
      <c r="P154" s="244">
        <f>O154*H154</f>
        <v>0</v>
      </c>
      <c r="Q154" s="244">
        <v>1.8775</v>
      </c>
      <c r="R154" s="244">
        <f>Q154*H154</f>
        <v>0.56324999999999992</v>
      </c>
      <c r="S154" s="244">
        <v>0</v>
      </c>
      <c r="T154" s="24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6" t="s">
        <v>147</v>
      </c>
      <c r="AT154" s="246" t="s">
        <v>142</v>
      </c>
      <c r="AU154" s="246" t="s">
        <v>83</v>
      </c>
      <c r="AY154" s="16" t="s">
        <v>140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6" t="s">
        <v>147</v>
      </c>
      <c r="BK154" s="247">
        <f>ROUND(I154*H154,2)</f>
        <v>0</v>
      </c>
      <c r="BL154" s="16" t="s">
        <v>147</v>
      </c>
      <c r="BM154" s="246" t="s">
        <v>160</v>
      </c>
    </row>
    <row r="155" s="13" customFormat="1">
      <c r="A155" s="13"/>
      <c r="B155" s="248"/>
      <c r="C155" s="249"/>
      <c r="D155" s="250" t="s">
        <v>149</v>
      </c>
      <c r="E155" s="251" t="s">
        <v>1</v>
      </c>
      <c r="F155" s="252" t="s">
        <v>161</v>
      </c>
      <c r="G155" s="249"/>
      <c r="H155" s="253">
        <v>0.29999999999999999</v>
      </c>
      <c r="I155" s="254"/>
      <c r="J155" s="249"/>
      <c r="K155" s="249"/>
      <c r="L155" s="255"/>
      <c r="M155" s="256"/>
      <c r="N155" s="257"/>
      <c r="O155" s="257"/>
      <c r="P155" s="257"/>
      <c r="Q155" s="257"/>
      <c r="R155" s="257"/>
      <c r="S155" s="257"/>
      <c r="T155" s="25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9" t="s">
        <v>149</v>
      </c>
      <c r="AU155" s="259" t="s">
        <v>83</v>
      </c>
      <c r="AV155" s="13" t="s">
        <v>83</v>
      </c>
      <c r="AW155" s="13" t="s">
        <v>30</v>
      </c>
      <c r="AX155" s="13" t="s">
        <v>81</v>
      </c>
      <c r="AY155" s="259" t="s">
        <v>140</v>
      </c>
    </row>
    <row r="156" s="2" customFormat="1" ht="21.75" customHeight="1">
      <c r="A156" s="37"/>
      <c r="B156" s="38"/>
      <c r="C156" s="235" t="s">
        <v>147</v>
      </c>
      <c r="D156" s="235" t="s">
        <v>142</v>
      </c>
      <c r="E156" s="236" t="s">
        <v>162</v>
      </c>
      <c r="F156" s="237" t="s">
        <v>163</v>
      </c>
      <c r="G156" s="238" t="s">
        <v>145</v>
      </c>
      <c r="H156" s="239">
        <v>0.5</v>
      </c>
      <c r="I156" s="240"/>
      <c r="J156" s="241">
        <f>ROUND(I156*H156,2)</f>
        <v>0</v>
      </c>
      <c r="K156" s="237" t="s">
        <v>146</v>
      </c>
      <c r="L156" s="43"/>
      <c r="M156" s="242" t="s">
        <v>1</v>
      </c>
      <c r="N156" s="243" t="s">
        <v>40</v>
      </c>
      <c r="O156" s="91"/>
      <c r="P156" s="244">
        <f>O156*H156</f>
        <v>0</v>
      </c>
      <c r="Q156" s="244">
        <v>1.6627000000000001</v>
      </c>
      <c r="R156" s="244">
        <f>Q156*H156</f>
        <v>0.83135000000000003</v>
      </c>
      <c r="S156" s="244">
        <v>0</v>
      </c>
      <c r="T156" s="24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6" t="s">
        <v>147</v>
      </c>
      <c r="AT156" s="246" t="s">
        <v>142</v>
      </c>
      <c r="AU156" s="246" t="s">
        <v>83</v>
      </c>
      <c r="AY156" s="16" t="s">
        <v>140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6" t="s">
        <v>147</v>
      </c>
      <c r="BK156" s="247">
        <f>ROUND(I156*H156,2)</f>
        <v>0</v>
      </c>
      <c r="BL156" s="16" t="s">
        <v>147</v>
      </c>
      <c r="BM156" s="246" t="s">
        <v>164</v>
      </c>
    </row>
    <row r="157" s="13" customFormat="1">
      <c r="A157" s="13"/>
      <c r="B157" s="248"/>
      <c r="C157" s="249"/>
      <c r="D157" s="250" t="s">
        <v>149</v>
      </c>
      <c r="E157" s="251" t="s">
        <v>1</v>
      </c>
      <c r="F157" s="252" t="s">
        <v>165</v>
      </c>
      <c r="G157" s="249"/>
      <c r="H157" s="253">
        <v>0.5</v>
      </c>
      <c r="I157" s="254"/>
      <c r="J157" s="249"/>
      <c r="K157" s="249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149</v>
      </c>
      <c r="AU157" s="259" t="s">
        <v>83</v>
      </c>
      <c r="AV157" s="13" t="s">
        <v>83</v>
      </c>
      <c r="AW157" s="13" t="s">
        <v>30</v>
      </c>
      <c r="AX157" s="13" t="s">
        <v>81</v>
      </c>
      <c r="AY157" s="259" t="s">
        <v>140</v>
      </c>
    </row>
    <row r="158" s="2" customFormat="1" ht="33" customHeight="1">
      <c r="A158" s="37"/>
      <c r="B158" s="38"/>
      <c r="C158" s="235" t="s">
        <v>166</v>
      </c>
      <c r="D158" s="235" t="s">
        <v>142</v>
      </c>
      <c r="E158" s="236" t="s">
        <v>167</v>
      </c>
      <c r="F158" s="237" t="s">
        <v>168</v>
      </c>
      <c r="G158" s="238" t="s">
        <v>169</v>
      </c>
      <c r="H158" s="239">
        <v>1.28</v>
      </c>
      <c r="I158" s="240"/>
      <c r="J158" s="241">
        <f>ROUND(I158*H158,2)</f>
        <v>0</v>
      </c>
      <c r="K158" s="237" t="s">
        <v>146</v>
      </c>
      <c r="L158" s="43"/>
      <c r="M158" s="242" t="s">
        <v>1</v>
      </c>
      <c r="N158" s="243" t="s">
        <v>40</v>
      </c>
      <c r="O158" s="91"/>
      <c r="P158" s="244">
        <f>O158*H158</f>
        <v>0</v>
      </c>
      <c r="Q158" s="244">
        <v>0.12335</v>
      </c>
      <c r="R158" s="244">
        <f>Q158*H158</f>
        <v>0.157888</v>
      </c>
      <c r="S158" s="244">
        <v>0</v>
      </c>
      <c r="T158" s="24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6" t="s">
        <v>147</v>
      </c>
      <c r="AT158" s="246" t="s">
        <v>142</v>
      </c>
      <c r="AU158" s="246" t="s">
        <v>83</v>
      </c>
      <c r="AY158" s="16" t="s">
        <v>140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6" t="s">
        <v>147</v>
      </c>
      <c r="BK158" s="247">
        <f>ROUND(I158*H158,2)</f>
        <v>0</v>
      </c>
      <c r="BL158" s="16" t="s">
        <v>147</v>
      </c>
      <c r="BM158" s="246" t="s">
        <v>170</v>
      </c>
    </row>
    <row r="159" s="13" customFormat="1">
      <c r="A159" s="13"/>
      <c r="B159" s="248"/>
      <c r="C159" s="249"/>
      <c r="D159" s="250" t="s">
        <v>149</v>
      </c>
      <c r="E159" s="251" t="s">
        <v>1</v>
      </c>
      <c r="F159" s="252" t="s">
        <v>171</v>
      </c>
      <c r="G159" s="249"/>
      <c r="H159" s="253">
        <v>1.28</v>
      </c>
      <c r="I159" s="254"/>
      <c r="J159" s="249"/>
      <c r="K159" s="249"/>
      <c r="L159" s="255"/>
      <c r="M159" s="256"/>
      <c r="N159" s="257"/>
      <c r="O159" s="257"/>
      <c r="P159" s="257"/>
      <c r="Q159" s="257"/>
      <c r="R159" s="257"/>
      <c r="S159" s="257"/>
      <c r="T159" s="25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9" t="s">
        <v>149</v>
      </c>
      <c r="AU159" s="259" t="s">
        <v>83</v>
      </c>
      <c r="AV159" s="13" t="s">
        <v>83</v>
      </c>
      <c r="AW159" s="13" t="s">
        <v>30</v>
      </c>
      <c r="AX159" s="13" t="s">
        <v>81</v>
      </c>
      <c r="AY159" s="259" t="s">
        <v>140</v>
      </c>
    </row>
    <row r="160" s="2" customFormat="1" ht="33" customHeight="1">
      <c r="A160" s="37"/>
      <c r="B160" s="38"/>
      <c r="C160" s="235" t="s">
        <v>172</v>
      </c>
      <c r="D160" s="235" t="s">
        <v>142</v>
      </c>
      <c r="E160" s="236" t="s">
        <v>173</v>
      </c>
      <c r="F160" s="237" t="s">
        <v>174</v>
      </c>
      <c r="G160" s="238" t="s">
        <v>169</v>
      </c>
      <c r="H160" s="239">
        <v>20.757999999999999</v>
      </c>
      <c r="I160" s="240"/>
      <c r="J160" s="241">
        <f>ROUND(I160*H160,2)</f>
        <v>0</v>
      </c>
      <c r="K160" s="237" t="s">
        <v>146</v>
      </c>
      <c r="L160" s="43"/>
      <c r="M160" s="242" t="s">
        <v>1</v>
      </c>
      <c r="N160" s="243" t="s">
        <v>40</v>
      </c>
      <c r="O160" s="91"/>
      <c r="P160" s="244">
        <f>O160*H160</f>
        <v>0</v>
      </c>
      <c r="Q160" s="244">
        <v>0.058970000000000002</v>
      </c>
      <c r="R160" s="244">
        <f>Q160*H160</f>
        <v>1.22409926</v>
      </c>
      <c r="S160" s="244">
        <v>0</v>
      </c>
      <c r="T160" s="24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6" t="s">
        <v>147</v>
      </c>
      <c r="AT160" s="246" t="s">
        <v>142</v>
      </c>
      <c r="AU160" s="246" t="s">
        <v>83</v>
      </c>
      <c r="AY160" s="16" t="s">
        <v>140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6" t="s">
        <v>147</v>
      </c>
      <c r="BK160" s="247">
        <f>ROUND(I160*H160,2)</f>
        <v>0</v>
      </c>
      <c r="BL160" s="16" t="s">
        <v>147</v>
      </c>
      <c r="BM160" s="246" t="s">
        <v>175</v>
      </c>
    </row>
    <row r="161" s="13" customFormat="1">
      <c r="A161" s="13"/>
      <c r="B161" s="248"/>
      <c r="C161" s="249"/>
      <c r="D161" s="250" t="s">
        <v>149</v>
      </c>
      <c r="E161" s="251" t="s">
        <v>1</v>
      </c>
      <c r="F161" s="252" t="s">
        <v>176</v>
      </c>
      <c r="G161" s="249"/>
      <c r="H161" s="253">
        <v>20.757999999999999</v>
      </c>
      <c r="I161" s="254"/>
      <c r="J161" s="249"/>
      <c r="K161" s="249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149</v>
      </c>
      <c r="AU161" s="259" t="s">
        <v>83</v>
      </c>
      <c r="AV161" s="13" t="s">
        <v>83</v>
      </c>
      <c r="AW161" s="13" t="s">
        <v>30</v>
      </c>
      <c r="AX161" s="13" t="s">
        <v>81</v>
      </c>
      <c r="AY161" s="259" t="s">
        <v>140</v>
      </c>
    </row>
    <row r="162" s="2" customFormat="1" ht="33" customHeight="1">
      <c r="A162" s="37"/>
      <c r="B162" s="38"/>
      <c r="C162" s="235" t="s">
        <v>177</v>
      </c>
      <c r="D162" s="235" t="s">
        <v>142</v>
      </c>
      <c r="E162" s="236" t="s">
        <v>178</v>
      </c>
      <c r="F162" s="237" t="s">
        <v>179</v>
      </c>
      <c r="G162" s="238" t="s">
        <v>169</v>
      </c>
      <c r="H162" s="239">
        <v>11.063000000000001</v>
      </c>
      <c r="I162" s="240"/>
      <c r="J162" s="241">
        <f>ROUND(I162*H162,2)</f>
        <v>0</v>
      </c>
      <c r="K162" s="237" t="s">
        <v>146</v>
      </c>
      <c r="L162" s="43"/>
      <c r="M162" s="242" t="s">
        <v>1</v>
      </c>
      <c r="N162" s="243" t="s">
        <v>40</v>
      </c>
      <c r="O162" s="91"/>
      <c r="P162" s="244">
        <f>O162*H162</f>
        <v>0</v>
      </c>
      <c r="Q162" s="244">
        <v>0.07571</v>
      </c>
      <c r="R162" s="244">
        <f>Q162*H162</f>
        <v>0.83757973000000008</v>
      </c>
      <c r="S162" s="244">
        <v>0</v>
      </c>
      <c r="T162" s="24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6" t="s">
        <v>147</v>
      </c>
      <c r="AT162" s="246" t="s">
        <v>142</v>
      </c>
      <c r="AU162" s="246" t="s">
        <v>83</v>
      </c>
      <c r="AY162" s="16" t="s">
        <v>140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6" t="s">
        <v>147</v>
      </c>
      <c r="BK162" s="247">
        <f>ROUND(I162*H162,2)</f>
        <v>0</v>
      </c>
      <c r="BL162" s="16" t="s">
        <v>147</v>
      </c>
      <c r="BM162" s="246" t="s">
        <v>180</v>
      </c>
    </row>
    <row r="163" s="13" customFormat="1">
      <c r="A163" s="13"/>
      <c r="B163" s="248"/>
      <c r="C163" s="249"/>
      <c r="D163" s="250" t="s">
        <v>149</v>
      </c>
      <c r="E163" s="251" t="s">
        <v>1</v>
      </c>
      <c r="F163" s="252" t="s">
        <v>181</v>
      </c>
      <c r="G163" s="249"/>
      <c r="H163" s="253">
        <v>11.063000000000001</v>
      </c>
      <c r="I163" s="254"/>
      <c r="J163" s="249"/>
      <c r="K163" s="249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149</v>
      </c>
      <c r="AU163" s="259" t="s">
        <v>83</v>
      </c>
      <c r="AV163" s="13" t="s">
        <v>83</v>
      </c>
      <c r="AW163" s="13" t="s">
        <v>30</v>
      </c>
      <c r="AX163" s="13" t="s">
        <v>81</v>
      </c>
      <c r="AY163" s="259" t="s">
        <v>140</v>
      </c>
    </row>
    <row r="164" s="2" customFormat="1" ht="21.75" customHeight="1">
      <c r="A164" s="37"/>
      <c r="B164" s="38"/>
      <c r="C164" s="235" t="s">
        <v>182</v>
      </c>
      <c r="D164" s="235" t="s">
        <v>142</v>
      </c>
      <c r="E164" s="236" t="s">
        <v>183</v>
      </c>
      <c r="F164" s="237" t="s">
        <v>184</v>
      </c>
      <c r="G164" s="238" t="s">
        <v>185</v>
      </c>
      <c r="H164" s="239">
        <v>2.7000000000000002</v>
      </c>
      <c r="I164" s="240"/>
      <c r="J164" s="241">
        <f>ROUND(I164*H164,2)</f>
        <v>0</v>
      </c>
      <c r="K164" s="237" t="s">
        <v>146</v>
      </c>
      <c r="L164" s="43"/>
      <c r="M164" s="242" t="s">
        <v>1</v>
      </c>
      <c r="N164" s="243" t="s">
        <v>40</v>
      </c>
      <c r="O164" s="91"/>
      <c r="P164" s="244">
        <f>O164*H164</f>
        <v>0</v>
      </c>
      <c r="Q164" s="244">
        <v>0.00012999999999999999</v>
      </c>
      <c r="R164" s="244">
        <f>Q164*H164</f>
        <v>0.00035099999999999997</v>
      </c>
      <c r="S164" s="244">
        <v>0</v>
      </c>
      <c r="T164" s="24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6" t="s">
        <v>147</v>
      </c>
      <c r="AT164" s="246" t="s">
        <v>142</v>
      </c>
      <c r="AU164" s="246" t="s">
        <v>83</v>
      </c>
      <c r="AY164" s="16" t="s">
        <v>140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6" t="s">
        <v>147</v>
      </c>
      <c r="BK164" s="247">
        <f>ROUND(I164*H164,2)</f>
        <v>0</v>
      </c>
      <c r="BL164" s="16" t="s">
        <v>147</v>
      </c>
      <c r="BM164" s="246" t="s">
        <v>186</v>
      </c>
    </row>
    <row r="165" s="13" customFormat="1">
      <c r="A165" s="13"/>
      <c r="B165" s="248"/>
      <c r="C165" s="249"/>
      <c r="D165" s="250" t="s">
        <v>149</v>
      </c>
      <c r="E165" s="251" t="s">
        <v>1</v>
      </c>
      <c r="F165" s="252" t="s">
        <v>187</v>
      </c>
      <c r="G165" s="249"/>
      <c r="H165" s="253">
        <v>2.7000000000000002</v>
      </c>
      <c r="I165" s="254"/>
      <c r="J165" s="249"/>
      <c r="K165" s="249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149</v>
      </c>
      <c r="AU165" s="259" t="s">
        <v>83</v>
      </c>
      <c r="AV165" s="13" t="s">
        <v>83</v>
      </c>
      <c r="AW165" s="13" t="s">
        <v>30</v>
      </c>
      <c r="AX165" s="13" t="s">
        <v>81</v>
      </c>
      <c r="AY165" s="259" t="s">
        <v>140</v>
      </c>
    </row>
    <row r="166" s="2" customFormat="1" ht="33" customHeight="1">
      <c r="A166" s="37"/>
      <c r="B166" s="38"/>
      <c r="C166" s="235" t="s">
        <v>188</v>
      </c>
      <c r="D166" s="235" t="s">
        <v>142</v>
      </c>
      <c r="E166" s="236" t="s">
        <v>189</v>
      </c>
      <c r="F166" s="237" t="s">
        <v>190</v>
      </c>
      <c r="G166" s="238" t="s">
        <v>169</v>
      </c>
      <c r="H166" s="239">
        <v>3.9199999999999999</v>
      </c>
      <c r="I166" s="240"/>
      <c r="J166" s="241">
        <f>ROUND(I166*H166,2)</f>
        <v>0</v>
      </c>
      <c r="K166" s="237" t="s">
        <v>146</v>
      </c>
      <c r="L166" s="43"/>
      <c r="M166" s="242" t="s">
        <v>1</v>
      </c>
      <c r="N166" s="243" t="s">
        <v>40</v>
      </c>
      <c r="O166" s="91"/>
      <c r="P166" s="244">
        <f>O166*H166</f>
        <v>0</v>
      </c>
      <c r="Q166" s="244">
        <v>0.15414</v>
      </c>
      <c r="R166" s="244">
        <f>Q166*H166</f>
        <v>0.60422880000000001</v>
      </c>
      <c r="S166" s="244">
        <v>0</v>
      </c>
      <c r="T166" s="24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6" t="s">
        <v>147</v>
      </c>
      <c r="AT166" s="246" t="s">
        <v>142</v>
      </c>
      <c r="AU166" s="246" t="s">
        <v>83</v>
      </c>
      <c r="AY166" s="16" t="s">
        <v>140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6" t="s">
        <v>147</v>
      </c>
      <c r="BK166" s="247">
        <f>ROUND(I166*H166,2)</f>
        <v>0</v>
      </c>
      <c r="BL166" s="16" t="s">
        <v>147</v>
      </c>
      <c r="BM166" s="246" t="s">
        <v>191</v>
      </c>
    </row>
    <row r="167" s="13" customFormat="1">
      <c r="A167" s="13"/>
      <c r="B167" s="248"/>
      <c r="C167" s="249"/>
      <c r="D167" s="250" t="s">
        <v>149</v>
      </c>
      <c r="E167" s="251" t="s">
        <v>1</v>
      </c>
      <c r="F167" s="252" t="s">
        <v>192</v>
      </c>
      <c r="G167" s="249"/>
      <c r="H167" s="253">
        <v>1.26</v>
      </c>
      <c r="I167" s="254"/>
      <c r="J167" s="249"/>
      <c r="K167" s="249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149</v>
      </c>
      <c r="AU167" s="259" t="s">
        <v>83</v>
      </c>
      <c r="AV167" s="13" t="s">
        <v>83</v>
      </c>
      <c r="AW167" s="13" t="s">
        <v>30</v>
      </c>
      <c r="AX167" s="13" t="s">
        <v>73</v>
      </c>
      <c r="AY167" s="259" t="s">
        <v>140</v>
      </c>
    </row>
    <row r="168" s="13" customFormat="1">
      <c r="A168" s="13"/>
      <c r="B168" s="248"/>
      <c r="C168" s="249"/>
      <c r="D168" s="250" t="s">
        <v>149</v>
      </c>
      <c r="E168" s="251" t="s">
        <v>1</v>
      </c>
      <c r="F168" s="252" t="s">
        <v>193</v>
      </c>
      <c r="G168" s="249"/>
      <c r="H168" s="253">
        <v>1.26</v>
      </c>
      <c r="I168" s="254"/>
      <c r="J168" s="249"/>
      <c r="K168" s="249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149</v>
      </c>
      <c r="AU168" s="259" t="s">
        <v>83</v>
      </c>
      <c r="AV168" s="13" t="s">
        <v>83</v>
      </c>
      <c r="AW168" s="13" t="s">
        <v>30</v>
      </c>
      <c r="AX168" s="13" t="s">
        <v>73</v>
      </c>
      <c r="AY168" s="259" t="s">
        <v>140</v>
      </c>
    </row>
    <row r="169" s="13" customFormat="1">
      <c r="A169" s="13"/>
      <c r="B169" s="248"/>
      <c r="C169" s="249"/>
      <c r="D169" s="250" t="s">
        <v>149</v>
      </c>
      <c r="E169" s="251" t="s">
        <v>1</v>
      </c>
      <c r="F169" s="252" t="s">
        <v>194</v>
      </c>
      <c r="G169" s="249"/>
      <c r="H169" s="253">
        <v>1.3999999999999999</v>
      </c>
      <c r="I169" s="254"/>
      <c r="J169" s="249"/>
      <c r="K169" s="249"/>
      <c r="L169" s="255"/>
      <c r="M169" s="256"/>
      <c r="N169" s="257"/>
      <c r="O169" s="257"/>
      <c r="P169" s="257"/>
      <c r="Q169" s="257"/>
      <c r="R169" s="257"/>
      <c r="S169" s="257"/>
      <c r="T169" s="25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9" t="s">
        <v>149</v>
      </c>
      <c r="AU169" s="259" t="s">
        <v>83</v>
      </c>
      <c r="AV169" s="13" t="s">
        <v>83</v>
      </c>
      <c r="AW169" s="13" t="s">
        <v>30</v>
      </c>
      <c r="AX169" s="13" t="s">
        <v>73</v>
      </c>
      <c r="AY169" s="259" t="s">
        <v>140</v>
      </c>
    </row>
    <row r="170" s="14" customFormat="1">
      <c r="A170" s="14"/>
      <c r="B170" s="260"/>
      <c r="C170" s="261"/>
      <c r="D170" s="250" t="s">
        <v>149</v>
      </c>
      <c r="E170" s="262" t="s">
        <v>1</v>
      </c>
      <c r="F170" s="263" t="s">
        <v>195</v>
      </c>
      <c r="G170" s="261"/>
      <c r="H170" s="264">
        <v>3.9199999999999999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149</v>
      </c>
      <c r="AU170" s="270" t="s">
        <v>83</v>
      </c>
      <c r="AV170" s="14" t="s">
        <v>147</v>
      </c>
      <c r="AW170" s="14" t="s">
        <v>30</v>
      </c>
      <c r="AX170" s="14" t="s">
        <v>81</v>
      </c>
      <c r="AY170" s="270" t="s">
        <v>140</v>
      </c>
    </row>
    <row r="171" s="12" customFormat="1" ht="22.8" customHeight="1">
      <c r="A171" s="12"/>
      <c r="B171" s="219"/>
      <c r="C171" s="220"/>
      <c r="D171" s="221" t="s">
        <v>72</v>
      </c>
      <c r="E171" s="233" t="s">
        <v>166</v>
      </c>
      <c r="F171" s="233" t="s">
        <v>196</v>
      </c>
      <c r="G171" s="220"/>
      <c r="H171" s="220"/>
      <c r="I171" s="223"/>
      <c r="J171" s="234">
        <f>BK171</f>
        <v>0</v>
      </c>
      <c r="K171" s="220"/>
      <c r="L171" s="225"/>
      <c r="M171" s="226"/>
      <c r="N171" s="227"/>
      <c r="O171" s="227"/>
      <c r="P171" s="228">
        <f>SUM(P172:P185)</f>
        <v>0</v>
      </c>
      <c r="Q171" s="227"/>
      <c r="R171" s="228">
        <f>SUM(R172:R185)</f>
        <v>368.65244999999993</v>
      </c>
      <c r="S171" s="227"/>
      <c r="T171" s="229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0" t="s">
        <v>81</v>
      </c>
      <c r="AT171" s="231" t="s">
        <v>72</v>
      </c>
      <c r="AU171" s="231" t="s">
        <v>81</v>
      </c>
      <c r="AY171" s="230" t="s">
        <v>140</v>
      </c>
      <c r="BK171" s="232">
        <f>SUM(BK172:BK185)</f>
        <v>0</v>
      </c>
    </row>
    <row r="172" s="2" customFormat="1" ht="21.75" customHeight="1">
      <c r="A172" s="37"/>
      <c r="B172" s="38"/>
      <c r="C172" s="235" t="s">
        <v>197</v>
      </c>
      <c r="D172" s="235" t="s">
        <v>142</v>
      </c>
      <c r="E172" s="236" t="s">
        <v>198</v>
      </c>
      <c r="F172" s="237" t="s">
        <v>199</v>
      </c>
      <c r="G172" s="238" t="s">
        <v>169</v>
      </c>
      <c r="H172" s="239">
        <v>343.89999999999998</v>
      </c>
      <c r="I172" s="240"/>
      <c r="J172" s="241">
        <f>ROUND(I172*H172,2)</f>
        <v>0</v>
      </c>
      <c r="K172" s="237" t="s">
        <v>146</v>
      </c>
      <c r="L172" s="43"/>
      <c r="M172" s="242" t="s">
        <v>1</v>
      </c>
      <c r="N172" s="243" t="s">
        <v>40</v>
      </c>
      <c r="O172" s="91"/>
      <c r="P172" s="244">
        <f>O172*H172</f>
        <v>0</v>
      </c>
      <c r="Q172" s="244">
        <v>0.11500000000000001</v>
      </c>
      <c r="R172" s="244">
        <f>Q172*H172</f>
        <v>39.548499999999997</v>
      </c>
      <c r="S172" s="244">
        <v>0</v>
      </c>
      <c r="T172" s="24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6" t="s">
        <v>147</v>
      </c>
      <c r="AT172" s="246" t="s">
        <v>142</v>
      </c>
      <c r="AU172" s="246" t="s">
        <v>83</v>
      </c>
      <c r="AY172" s="16" t="s">
        <v>140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6" t="s">
        <v>147</v>
      </c>
      <c r="BK172" s="247">
        <f>ROUND(I172*H172,2)</f>
        <v>0</v>
      </c>
      <c r="BL172" s="16" t="s">
        <v>147</v>
      </c>
      <c r="BM172" s="246" t="s">
        <v>200</v>
      </c>
    </row>
    <row r="173" s="13" customFormat="1">
      <c r="A173" s="13"/>
      <c r="B173" s="248"/>
      <c r="C173" s="249"/>
      <c r="D173" s="250" t="s">
        <v>149</v>
      </c>
      <c r="E173" s="251" t="s">
        <v>1</v>
      </c>
      <c r="F173" s="252" t="s">
        <v>201</v>
      </c>
      <c r="G173" s="249"/>
      <c r="H173" s="253">
        <v>343.89999999999998</v>
      </c>
      <c r="I173" s="254"/>
      <c r="J173" s="249"/>
      <c r="K173" s="249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149</v>
      </c>
      <c r="AU173" s="259" t="s">
        <v>83</v>
      </c>
      <c r="AV173" s="13" t="s">
        <v>83</v>
      </c>
      <c r="AW173" s="13" t="s">
        <v>30</v>
      </c>
      <c r="AX173" s="13" t="s">
        <v>81</v>
      </c>
      <c r="AY173" s="259" t="s">
        <v>140</v>
      </c>
    </row>
    <row r="174" s="2" customFormat="1" ht="21.75" customHeight="1">
      <c r="A174" s="37"/>
      <c r="B174" s="38"/>
      <c r="C174" s="235" t="s">
        <v>202</v>
      </c>
      <c r="D174" s="235" t="s">
        <v>142</v>
      </c>
      <c r="E174" s="236" t="s">
        <v>203</v>
      </c>
      <c r="F174" s="237" t="s">
        <v>204</v>
      </c>
      <c r="G174" s="238" t="s">
        <v>169</v>
      </c>
      <c r="H174" s="239">
        <v>343.89999999999998</v>
      </c>
      <c r="I174" s="240"/>
      <c r="J174" s="241">
        <f>ROUND(I174*H174,2)</f>
        <v>0</v>
      </c>
      <c r="K174" s="237" t="s">
        <v>146</v>
      </c>
      <c r="L174" s="43"/>
      <c r="M174" s="242" t="s">
        <v>1</v>
      </c>
      <c r="N174" s="243" t="s">
        <v>40</v>
      </c>
      <c r="O174" s="91"/>
      <c r="P174" s="244">
        <f>O174*H174</f>
        <v>0</v>
      </c>
      <c r="Q174" s="244">
        <v>0.23000000000000001</v>
      </c>
      <c r="R174" s="244">
        <f>Q174*H174</f>
        <v>79.096999999999994</v>
      </c>
      <c r="S174" s="244">
        <v>0</v>
      </c>
      <c r="T174" s="24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6" t="s">
        <v>147</v>
      </c>
      <c r="AT174" s="246" t="s">
        <v>142</v>
      </c>
      <c r="AU174" s="246" t="s">
        <v>83</v>
      </c>
      <c r="AY174" s="16" t="s">
        <v>140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6" t="s">
        <v>147</v>
      </c>
      <c r="BK174" s="247">
        <f>ROUND(I174*H174,2)</f>
        <v>0</v>
      </c>
      <c r="BL174" s="16" t="s">
        <v>147</v>
      </c>
      <c r="BM174" s="246" t="s">
        <v>205</v>
      </c>
    </row>
    <row r="175" s="2" customFormat="1" ht="21.75" customHeight="1">
      <c r="A175" s="37"/>
      <c r="B175" s="38"/>
      <c r="C175" s="235" t="s">
        <v>206</v>
      </c>
      <c r="D175" s="235" t="s">
        <v>142</v>
      </c>
      <c r="E175" s="236" t="s">
        <v>207</v>
      </c>
      <c r="F175" s="237" t="s">
        <v>208</v>
      </c>
      <c r="G175" s="238" t="s">
        <v>169</v>
      </c>
      <c r="H175" s="239">
        <v>343.89999999999998</v>
      </c>
      <c r="I175" s="240"/>
      <c r="J175" s="241">
        <f>ROUND(I175*H175,2)</f>
        <v>0</v>
      </c>
      <c r="K175" s="237" t="s">
        <v>146</v>
      </c>
      <c r="L175" s="43"/>
      <c r="M175" s="242" t="s">
        <v>1</v>
      </c>
      <c r="N175" s="243" t="s">
        <v>40</v>
      </c>
      <c r="O175" s="91"/>
      <c r="P175" s="244">
        <f>O175*H175</f>
        <v>0</v>
      </c>
      <c r="Q175" s="244">
        <v>0.46000000000000002</v>
      </c>
      <c r="R175" s="244">
        <f>Q175*H175</f>
        <v>158.19399999999999</v>
      </c>
      <c r="S175" s="244">
        <v>0</v>
      </c>
      <c r="T175" s="24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6" t="s">
        <v>147</v>
      </c>
      <c r="AT175" s="246" t="s">
        <v>142</v>
      </c>
      <c r="AU175" s="246" t="s">
        <v>83</v>
      </c>
      <c r="AY175" s="16" t="s">
        <v>140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6" t="s">
        <v>147</v>
      </c>
      <c r="BK175" s="247">
        <f>ROUND(I175*H175,2)</f>
        <v>0</v>
      </c>
      <c r="BL175" s="16" t="s">
        <v>147</v>
      </c>
      <c r="BM175" s="246" t="s">
        <v>209</v>
      </c>
    </row>
    <row r="176" s="2" customFormat="1" ht="21.75" customHeight="1">
      <c r="A176" s="37"/>
      <c r="B176" s="38"/>
      <c r="C176" s="235" t="s">
        <v>210</v>
      </c>
      <c r="D176" s="235" t="s">
        <v>142</v>
      </c>
      <c r="E176" s="236" t="s">
        <v>211</v>
      </c>
      <c r="F176" s="237" t="s">
        <v>212</v>
      </c>
      <c r="G176" s="238" t="s">
        <v>169</v>
      </c>
      <c r="H176" s="239">
        <v>95</v>
      </c>
      <c r="I176" s="240"/>
      <c r="J176" s="241">
        <f>ROUND(I176*H176,2)</f>
        <v>0</v>
      </c>
      <c r="K176" s="237" t="s">
        <v>146</v>
      </c>
      <c r="L176" s="43"/>
      <c r="M176" s="242" t="s">
        <v>1</v>
      </c>
      <c r="N176" s="243" t="s">
        <v>40</v>
      </c>
      <c r="O176" s="91"/>
      <c r="P176" s="244">
        <f>O176*H176</f>
        <v>0</v>
      </c>
      <c r="Q176" s="244">
        <v>0.32400000000000001</v>
      </c>
      <c r="R176" s="244">
        <f>Q176*H176</f>
        <v>30.780000000000001</v>
      </c>
      <c r="S176" s="244">
        <v>0</v>
      </c>
      <c r="T176" s="24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6" t="s">
        <v>147</v>
      </c>
      <c r="AT176" s="246" t="s">
        <v>142</v>
      </c>
      <c r="AU176" s="246" t="s">
        <v>83</v>
      </c>
      <c r="AY176" s="16" t="s">
        <v>140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6" t="s">
        <v>147</v>
      </c>
      <c r="BK176" s="247">
        <f>ROUND(I176*H176,2)</f>
        <v>0</v>
      </c>
      <c r="BL176" s="16" t="s">
        <v>147</v>
      </c>
      <c r="BM176" s="246" t="s">
        <v>213</v>
      </c>
    </row>
    <row r="177" s="13" customFormat="1">
      <c r="A177" s="13"/>
      <c r="B177" s="248"/>
      <c r="C177" s="249"/>
      <c r="D177" s="250" t="s">
        <v>149</v>
      </c>
      <c r="E177" s="251" t="s">
        <v>1</v>
      </c>
      <c r="F177" s="252" t="s">
        <v>214</v>
      </c>
      <c r="G177" s="249"/>
      <c r="H177" s="253">
        <v>95</v>
      </c>
      <c r="I177" s="254"/>
      <c r="J177" s="249"/>
      <c r="K177" s="249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149</v>
      </c>
      <c r="AU177" s="259" t="s">
        <v>83</v>
      </c>
      <c r="AV177" s="13" t="s">
        <v>83</v>
      </c>
      <c r="AW177" s="13" t="s">
        <v>30</v>
      </c>
      <c r="AX177" s="13" t="s">
        <v>81</v>
      </c>
      <c r="AY177" s="259" t="s">
        <v>140</v>
      </c>
    </row>
    <row r="178" s="2" customFormat="1" ht="66.75" customHeight="1">
      <c r="A178" s="37"/>
      <c r="B178" s="38"/>
      <c r="C178" s="235" t="s">
        <v>215</v>
      </c>
      <c r="D178" s="235" t="s">
        <v>142</v>
      </c>
      <c r="E178" s="236" t="s">
        <v>216</v>
      </c>
      <c r="F178" s="237" t="s">
        <v>217</v>
      </c>
      <c r="G178" s="238" t="s">
        <v>169</v>
      </c>
      <c r="H178" s="239">
        <v>167</v>
      </c>
      <c r="I178" s="240"/>
      <c r="J178" s="241">
        <f>ROUND(I178*H178,2)</f>
        <v>0</v>
      </c>
      <c r="K178" s="237" t="s">
        <v>146</v>
      </c>
      <c r="L178" s="43"/>
      <c r="M178" s="242" t="s">
        <v>1</v>
      </c>
      <c r="N178" s="243" t="s">
        <v>40</v>
      </c>
      <c r="O178" s="91"/>
      <c r="P178" s="244">
        <f>O178*H178</f>
        <v>0</v>
      </c>
      <c r="Q178" s="244">
        <v>0.084250000000000005</v>
      </c>
      <c r="R178" s="244">
        <f>Q178*H178</f>
        <v>14.069750000000001</v>
      </c>
      <c r="S178" s="244">
        <v>0</v>
      </c>
      <c r="T178" s="24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6" t="s">
        <v>147</v>
      </c>
      <c r="AT178" s="246" t="s">
        <v>142</v>
      </c>
      <c r="AU178" s="246" t="s">
        <v>83</v>
      </c>
      <c r="AY178" s="16" t="s">
        <v>140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6" t="s">
        <v>147</v>
      </c>
      <c r="BK178" s="247">
        <f>ROUND(I178*H178,2)</f>
        <v>0</v>
      </c>
      <c r="BL178" s="16" t="s">
        <v>147</v>
      </c>
      <c r="BM178" s="246" t="s">
        <v>218</v>
      </c>
    </row>
    <row r="179" s="13" customFormat="1">
      <c r="A179" s="13"/>
      <c r="B179" s="248"/>
      <c r="C179" s="249"/>
      <c r="D179" s="250" t="s">
        <v>149</v>
      </c>
      <c r="E179" s="251" t="s">
        <v>1</v>
      </c>
      <c r="F179" s="252" t="s">
        <v>219</v>
      </c>
      <c r="G179" s="249"/>
      <c r="H179" s="253">
        <v>167</v>
      </c>
      <c r="I179" s="254"/>
      <c r="J179" s="249"/>
      <c r="K179" s="249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149</v>
      </c>
      <c r="AU179" s="259" t="s">
        <v>83</v>
      </c>
      <c r="AV179" s="13" t="s">
        <v>83</v>
      </c>
      <c r="AW179" s="13" t="s">
        <v>30</v>
      </c>
      <c r="AX179" s="13" t="s">
        <v>81</v>
      </c>
      <c r="AY179" s="259" t="s">
        <v>140</v>
      </c>
    </row>
    <row r="180" s="2" customFormat="1" ht="16.5" customHeight="1">
      <c r="A180" s="37"/>
      <c r="B180" s="38"/>
      <c r="C180" s="271" t="s">
        <v>8</v>
      </c>
      <c r="D180" s="271" t="s">
        <v>220</v>
      </c>
      <c r="E180" s="272" t="s">
        <v>221</v>
      </c>
      <c r="F180" s="273" t="s">
        <v>222</v>
      </c>
      <c r="G180" s="274" t="s">
        <v>169</v>
      </c>
      <c r="H180" s="275">
        <v>183.69999999999999</v>
      </c>
      <c r="I180" s="276"/>
      <c r="J180" s="277">
        <f>ROUND(I180*H180,2)</f>
        <v>0</v>
      </c>
      <c r="K180" s="273" t="s">
        <v>146</v>
      </c>
      <c r="L180" s="278"/>
      <c r="M180" s="279" t="s">
        <v>1</v>
      </c>
      <c r="N180" s="280" t="s">
        <v>40</v>
      </c>
      <c r="O180" s="91"/>
      <c r="P180" s="244">
        <f>O180*H180</f>
        <v>0</v>
      </c>
      <c r="Q180" s="244">
        <v>0.13100000000000001</v>
      </c>
      <c r="R180" s="244">
        <f>Q180*H180</f>
        <v>24.064699999999998</v>
      </c>
      <c r="S180" s="244">
        <v>0</v>
      </c>
      <c r="T180" s="24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6" t="s">
        <v>182</v>
      </c>
      <c r="AT180" s="246" t="s">
        <v>220</v>
      </c>
      <c r="AU180" s="246" t="s">
        <v>83</v>
      </c>
      <c r="AY180" s="16" t="s">
        <v>140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6" t="s">
        <v>147</v>
      </c>
      <c r="BK180" s="247">
        <f>ROUND(I180*H180,2)</f>
        <v>0</v>
      </c>
      <c r="BL180" s="16" t="s">
        <v>147</v>
      </c>
      <c r="BM180" s="246" t="s">
        <v>223</v>
      </c>
    </row>
    <row r="181" s="13" customFormat="1">
      <c r="A181" s="13"/>
      <c r="B181" s="248"/>
      <c r="C181" s="249"/>
      <c r="D181" s="250" t="s">
        <v>149</v>
      </c>
      <c r="E181" s="251" t="s">
        <v>1</v>
      </c>
      <c r="F181" s="252" t="s">
        <v>224</v>
      </c>
      <c r="G181" s="249"/>
      <c r="H181" s="253">
        <v>183.69999999999999</v>
      </c>
      <c r="I181" s="254"/>
      <c r="J181" s="249"/>
      <c r="K181" s="249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149</v>
      </c>
      <c r="AU181" s="259" t="s">
        <v>83</v>
      </c>
      <c r="AV181" s="13" t="s">
        <v>83</v>
      </c>
      <c r="AW181" s="13" t="s">
        <v>30</v>
      </c>
      <c r="AX181" s="13" t="s">
        <v>81</v>
      </c>
      <c r="AY181" s="259" t="s">
        <v>140</v>
      </c>
    </row>
    <row r="182" s="2" customFormat="1" ht="66.75" customHeight="1">
      <c r="A182" s="37"/>
      <c r="B182" s="38"/>
      <c r="C182" s="235" t="s">
        <v>225</v>
      </c>
      <c r="D182" s="235" t="s">
        <v>142</v>
      </c>
      <c r="E182" s="236" t="s">
        <v>226</v>
      </c>
      <c r="F182" s="237" t="s">
        <v>227</v>
      </c>
      <c r="G182" s="238" t="s">
        <v>169</v>
      </c>
      <c r="H182" s="239">
        <v>82</v>
      </c>
      <c r="I182" s="240"/>
      <c r="J182" s="241">
        <f>ROUND(I182*H182,2)</f>
        <v>0</v>
      </c>
      <c r="K182" s="237" t="s">
        <v>146</v>
      </c>
      <c r="L182" s="43"/>
      <c r="M182" s="242" t="s">
        <v>1</v>
      </c>
      <c r="N182" s="243" t="s">
        <v>40</v>
      </c>
      <c r="O182" s="91"/>
      <c r="P182" s="244">
        <f>O182*H182</f>
        <v>0</v>
      </c>
      <c r="Q182" s="244">
        <v>0.085650000000000004</v>
      </c>
      <c r="R182" s="244">
        <f>Q182*H182</f>
        <v>7.0233000000000008</v>
      </c>
      <c r="S182" s="244">
        <v>0</v>
      </c>
      <c r="T182" s="24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6" t="s">
        <v>147</v>
      </c>
      <c r="AT182" s="246" t="s">
        <v>142</v>
      </c>
      <c r="AU182" s="246" t="s">
        <v>83</v>
      </c>
      <c r="AY182" s="16" t="s">
        <v>140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6" t="s">
        <v>147</v>
      </c>
      <c r="BK182" s="247">
        <f>ROUND(I182*H182,2)</f>
        <v>0</v>
      </c>
      <c r="BL182" s="16" t="s">
        <v>147</v>
      </c>
      <c r="BM182" s="246" t="s">
        <v>228</v>
      </c>
    </row>
    <row r="183" s="13" customFormat="1">
      <c r="A183" s="13"/>
      <c r="B183" s="248"/>
      <c r="C183" s="249"/>
      <c r="D183" s="250" t="s">
        <v>149</v>
      </c>
      <c r="E183" s="251" t="s">
        <v>1</v>
      </c>
      <c r="F183" s="252" t="s">
        <v>229</v>
      </c>
      <c r="G183" s="249"/>
      <c r="H183" s="253">
        <v>82</v>
      </c>
      <c r="I183" s="254"/>
      <c r="J183" s="249"/>
      <c r="K183" s="249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149</v>
      </c>
      <c r="AU183" s="259" t="s">
        <v>83</v>
      </c>
      <c r="AV183" s="13" t="s">
        <v>83</v>
      </c>
      <c r="AW183" s="13" t="s">
        <v>30</v>
      </c>
      <c r="AX183" s="13" t="s">
        <v>81</v>
      </c>
      <c r="AY183" s="259" t="s">
        <v>140</v>
      </c>
    </row>
    <row r="184" s="2" customFormat="1" ht="16.5" customHeight="1">
      <c r="A184" s="37"/>
      <c r="B184" s="38"/>
      <c r="C184" s="271" t="s">
        <v>230</v>
      </c>
      <c r="D184" s="271" t="s">
        <v>220</v>
      </c>
      <c r="E184" s="272" t="s">
        <v>231</v>
      </c>
      <c r="F184" s="273" t="s">
        <v>232</v>
      </c>
      <c r="G184" s="274" t="s">
        <v>169</v>
      </c>
      <c r="H184" s="275">
        <v>90.200000000000003</v>
      </c>
      <c r="I184" s="276"/>
      <c r="J184" s="277">
        <f>ROUND(I184*H184,2)</f>
        <v>0</v>
      </c>
      <c r="K184" s="273" t="s">
        <v>146</v>
      </c>
      <c r="L184" s="278"/>
      <c r="M184" s="279" t="s">
        <v>1</v>
      </c>
      <c r="N184" s="280" t="s">
        <v>40</v>
      </c>
      <c r="O184" s="91"/>
      <c r="P184" s="244">
        <f>O184*H184</f>
        <v>0</v>
      </c>
      <c r="Q184" s="244">
        <v>0.17599999999999999</v>
      </c>
      <c r="R184" s="244">
        <f>Q184*H184</f>
        <v>15.8752</v>
      </c>
      <c r="S184" s="244">
        <v>0</v>
      </c>
      <c r="T184" s="24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6" t="s">
        <v>182</v>
      </c>
      <c r="AT184" s="246" t="s">
        <v>220</v>
      </c>
      <c r="AU184" s="246" t="s">
        <v>83</v>
      </c>
      <c r="AY184" s="16" t="s">
        <v>140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6" t="s">
        <v>147</v>
      </c>
      <c r="BK184" s="247">
        <f>ROUND(I184*H184,2)</f>
        <v>0</v>
      </c>
      <c r="BL184" s="16" t="s">
        <v>147</v>
      </c>
      <c r="BM184" s="246" t="s">
        <v>233</v>
      </c>
    </row>
    <row r="185" s="13" customFormat="1">
      <c r="A185" s="13"/>
      <c r="B185" s="248"/>
      <c r="C185" s="249"/>
      <c r="D185" s="250" t="s">
        <v>149</v>
      </c>
      <c r="E185" s="251" t="s">
        <v>1</v>
      </c>
      <c r="F185" s="252" t="s">
        <v>234</v>
      </c>
      <c r="G185" s="249"/>
      <c r="H185" s="253">
        <v>90.200000000000003</v>
      </c>
      <c r="I185" s="254"/>
      <c r="J185" s="249"/>
      <c r="K185" s="249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149</v>
      </c>
      <c r="AU185" s="259" t="s">
        <v>83</v>
      </c>
      <c r="AV185" s="13" t="s">
        <v>83</v>
      </c>
      <c r="AW185" s="13" t="s">
        <v>30</v>
      </c>
      <c r="AX185" s="13" t="s">
        <v>81</v>
      </c>
      <c r="AY185" s="259" t="s">
        <v>140</v>
      </c>
    </row>
    <row r="186" s="12" customFormat="1" ht="22.8" customHeight="1">
      <c r="A186" s="12"/>
      <c r="B186" s="219"/>
      <c r="C186" s="220"/>
      <c r="D186" s="221" t="s">
        <v>72</v>
      </c>
      <c r="E186" s="233" t="s">
        <v>172</v>
      </c>
      <c r="F186" s="233" t="s">
        <v>235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SUM(P187:P237)</f>
        <v>0</v>
      </c>
      <c r="Q186" s="227"/>
      <c r="R186" s="228">
        <f>SUM(R187:R237)</f>
        <v>20.731117819999998</v>
      </c>
      <c r="S186" s="227"/>
      <c r="T186" s="229">
        <f>SUM(T187:T237)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81</v>
      </c>
      <c r="AT186" s="231" t="s">
        <v>72</v>
      </c>
      <c r="AU186" s="231" t="s">
        <v>81</v>
      </c>
      <c r="AY186" s="230" t="s">
        <v>140</v>
      </c>
      <c r="BK186" s="232">
        <f>SUM(BK187:BK237)</f>
        <v>0</v>
      </c>
    </row>
    <row r="187" s="2" customFormat="1" ht="33" customHeight="1">
      <c r="A187" s="37"/>
      <c r="B187" s="38"/>
      <c r="C187" s="235" t="s">
        <v>236</v>
      </c>
      <c r="D187" s="235" t="s">
        <v>142</v>
      </c>
      <c r="E187" s="236" t="s">
        <v>237</v>
      </c>
      <c r="F187" s="237" t="s">
        <v>238</v>
      </c>
      <c r="G187" s="238" t="s">
        <v>169</v>
      </c>
      <c r="H187" s="239">
        <v>11.6</v>
      </c>
      <c r="I187" s="240"/>
      <c r="J187" s="241">
        <f>ROUND(I187*H187,2)</f>
        <v>0</v>
      </c>
      <c r="K187" s="237" t="s">
        <v>146</v>
      </c>
      <c r="L187" s="43"/>
      <c r="M187" s="242" t="s">
        <v>1</v>
      </c>
      <c r="N187" s="243" t="s">
        <v>40</v>
      </c>
      <c r="O187" s="91"/>
      <c r="P187" s="244">
        <f>O187*H187</f>
        <v>0</v>
      </c>
      <c r="Q187" s="244">
        <v>0.01575</v>
      </c>
      <c r="R187" s="244">
        <f>Q187*H187</f>
        <v>0.1827</v>
      </c>
      <c r="S187" s="244">
        <v>0</v>
      </c>
      <c r="T187" s="24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6" t="s">
        <v>147</v>
      </c>
      <c r="AT187" s="246" t="s">
        <v>142</v>
      </c>
      <c r="AU187" s="246" t="s">
        <v>83</v>
      </c>
      <c r="AY187" s="16" t="s">
        <v>140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6" t="s">
        <v>147</v>
      </c>
      <c r="BK187" s="247">
        <f>ROUND(I187*H187,2)</f>
        <v>0</v>
      </c>
      <c r="BL187" s="16" t="s">
        <v>147</v>
      </c>
      <c r="BM187" s="246" t="s">
        <v>239</v>
      </c>
    </row>
    <row r="188" s="13" customFormat="1">
      <c r="A188" s="13"/>
      <c r="B188" s="248"/>
      <c r="C188" s="249"/>
      <c r="D188" s="250" t="s">
        <v>149</v>
      </c>
      <c r="E188" s="251" t="s">
        <v>1</v>
      </c>
      <c r="F188" s="252" t="s">
        <v>240</v>
      </c>
      <c r="G188" s="249"/>
      <c r="H188" s="253">
        <v>11.6</v>
      </c>
      <c r="I188" s="254"/>
      <c r="J188" s="249"/>
      <c r="K188" s="249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149</v>
      </c>
      <c r="AU188" s="259" t="s">
        <v>83</v>
      </c>
      <c r="AV188" s="13" t="s">
        <v>83</v>
      </c>
      <c r="AW188" s="13" t="s">
        <v>30</v>
      </c>
      <c r="AX188" s="13" t="s">
        <v>81</v>
      </c>
      <c r="AY188" s="259" t="s">
        <v>140</v>
      </c>
    </row>
    <row r="189" s="2" customFormat="1" ht="33" customHeight="1">
      <c r="A189" s="37"/>
      <c r="B189" s="38"/>
      <c r="C189" s="235" t="s">
        <v>241</v>
      </c>
      <c r="D189" s="235" t="s">
        <v>142</v>
      </c>
      <c r="E189" s="236" t="s">
        <v>242</v>
      </c>
      <c r="F189" s="237" t="s">
        <v>243</v>
      </c>
      <c r="G189" s="238" t="s">
        <v>169</v>
      </c>
      <c r="H189" s="239">
        <v>101.81</v>
      </c>
      <c r="I189" s="240"/>
      <c r="J189" s="241">
        <f>ROUND(I189*H189,2)</f>
        <v>0</v>
      </c>
      <c r="K189" s="237" t="s">
        <v>146</v>
      </c>
      <c r="L189" s="43"/>
      <c r="M189" s="242" t="s">
        <v>1</v>
      </c>
      <c r="N189" s="243" t="s">
        <v>40</v>
      </c>
      <c r="O189" s="91"/>
      <c r="P189" s="244">
        <f>O189*H189</f>
        <v>0</v>
      </c>
      <c r="Q189" s="244">
        <v>0.0057000000000000002</v>
      </c>
      <c r="R189" s="244">
        <f>Q189*H189</f>
        <v>0.58031700000000008</v>
      </c>
      <c r="S189" s="244">
        <v>0</v>
      </c>
      <c r="T189" s="24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6" t="s">
        <v>147</v>
      </c>
      <c r="AT189" s="246" t="s">
        <v>142</v>
      </c>
      <c r="AU189" s="246" t="s">
        <v>83</v>
      </c>
      <c r="AY189" s="16" t="s">
        <v>140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6" t="s">
        <v>147</v>
      </c>
      <c r="BK189" s="247">
        <f>ROUND(I189*H189,2)</f>
        <v>0</v>
      </c>
      <c r="BL189" s="16" t="s">
        <v>147</v>
      </c>
      <c r="BM189" s="246" t="s">
        <v>244</v>
      </c>
    </row>
    <row r="190" s="13" customFormat="1">
      <c r="A190" s="13"/>
      <c r="B190" s="248"/>
      <c r="C190" s="249"/>
      <c r="D190" s="250" t="s">
        <v>149</v>
      </c>
      <c r="E190" s="251" t="s">
        <v>1</v>
      </c>
      <c r="F190" s="252" t="s">
        <v>245</v>
      </c>
      <c r="G190" s="249"/>
      <c r="H190" s="253">
        <v>101.81</v>
      </c>
      <c r="I190" s="254"/>
      <c r="J190" s="249"/>
      <c r="K190" s="249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149</v>
      </c>
      <c r="AU190" s="259" t="s">
        <v>83</v>
      </c>
      <c r="AV190" s="13" t="s">
        <v>83</v>
      </c>
      <c r="AW190" s="13" t="s">
        <v>30</v>
      </c>
      <c r="AX190" s="13" t="s">
        <v>81</v>
      </c>
      <c r="AY190" s="259" t="s">
        <v>140</v>
      </c>
    </row>
    <row r="191" s="2" customFormat="1" ht="33" customHeight="1">
      <c r="A191" s="37"/>
      <c r="B191" s="38"/>
      <c r="C191" s="235" t="s">
        <v>246</v>
      </c>
      <c r="D191" s="235" t="s">
        <v>142</v>
      </c>
      <c r="E191" s="236" t="s">
        <v>247</v>
      </c>
      <c r="F191" s="237" t="s">
        <v>248</v>
      </c>
      <c r="G191" s="238" t="s">
        <v>169</v>
      </c>
      <c r="H191" s="239">
        <v>46.280000000000001</v>
      </c>
      <c r="I191" s="240"/>
      <c r="J191" s="241">
        <f>ROUND(I191*H191,2)</f>
        <v>0</v>
      </c>
      <c r="K191" s="237" t="s">
        <v>146</v>
      </c>
      <c r="L191" s="43"/>
      <c r="M191" s="242" t="s">
        <v>1</v>
      </c>
      <c r="N191" s="243" t="s">
        <v>40</v>
      </c>
      <c r="O191" s="91"/>
      <c r="P191" s="244">
        <f>O191*H191</f>
        <v>0</v>
      </c>
      <c r="Q191" s="244">
        <v>0.020480000000000002</v>
      </c>
      <c r="R191" s="244">
        <f>Q191*H191</f>
        <v>0.94781440000000006</v>
      </c>
      <c r="S191" s="244">
        <v>0</v>
      </c>
      <c r="T191" s="24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6" t="s">
        <v>147</v>
      </c>
      <c r="AT191" s="246" t="s">
        <v>142</v>
      </c>
      <c r="AU191" s="246" t="s">
        <v>83</v>
      </c>
      <c r="AY191" s="16" t="s">
        <v>140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6" t="s">
        <v>147</v>
      </c>
      <c r="BK191" s="247">
        <f>ROUND(I191*H191,2)</f>
        <v>0</v>
      </c>
      <c r="BL191" s="16" t="s">
        <v>147</v>
      </c>
      <c r="BM191" s="246" t="s">
        <v>249</v>
      </c>
    </row>
    <row r="192" s="13" customFormat="1">
      <c r="A192" s="13"/>
      <c r="B192" s="248"/>
      <c r="C192" s="249"/>
      <c r="D192" s="250" t="s">
        <v>149</v>
      </c>
      <c r="E192" s="251" t="s">
        <v>1</v>
      </c>
      <c r="F192" s="252" t="s">
        <v>250</v>
      </c>
      <c r="G192" s="249"/>
      <c r="H192" s="253">
        <v>46.280000000000001</v>
      </c>
      <c r="I192" s="254"/>
      <c r="J192" s="249"/>
      <c r="K192" s="249"/>
      <c r="L192" s="255"/>
      <c r="M192" s="256"/>
      <c r="N192" s="257"/>
      <c r="O192" s="257"/>
      <c r="P192" s="257"/>
      <c r="Q192" s="257"/>
      <c r="R192" s="257"/>
      <c r="S192" s="257"/>
      <c r="T192" s="25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9" t="s">
        <v>149</v>
      </c>
      <c r="AU192" s="259" t="s">
        <v>83</v>
      </c>
      <c r="AV192" s="13" t="s">
        <v>83</v>
      </c>
      <c r="AW192" s="13" t="s">
        <v>30</v>
      </c>
      <c r="AX192" s="13" t="s">
        <v>81</v>
      </c>
      <c r="AY192" s="259" t="s">
        <v>140</v>
      </c>
    </row>
    <row r="193" s="2" customFormat="1" ht="33" customHeight="1">
      <c r="A193" s="37"/>
      <c r="B193" s="38"/>
      <c r="C193" s="235" t="s">
        <v>7</v>
      </c>
      <c r="D193" s="235" t="s">
        <v>142</v>
      </c>
      <c r="E193" s="236" t="s">
        <v>251</v>
      </c>
      <c r="F193" s="237" t="s">
        <v>252</v>
      </c>
      <c r="G193" s="238" t="s">
        <v>169</v>
      </c>
      <c r="H193" s="239">
        <v>68.394999999999996</v>
      </c>
      <c r="I193" s="240"/>
      <c r="J193" s="241">
        <f>ROUND(I193*H193,2)</f>
        <v>0</v>
      </c>
      <c r="K193" s="237" t="s">
        <v>146</v>
      </c>
      <c r="L193" s="43"/>
      <c r="M193" s="242" t="s">
        <v>1</v>
      </c>
      <c r="N193" s="243" t="s">
        <v>40</v>
      </c>
      <c r="O193" s="91"/>
      <c r="P193" s="244">
        <f>O193*H193</f>
        <v>0</v>
      </c>
      <c r="Q193" s="244">
        <v>0.01575</v>
      </c>
      <c r="R193" s="244">
        <f>Q193*H193</f>
        <v>1.07722125</v>
      </c>
      <c r="S193" s="244">
        <v>0</v>
      </c>
      <c r="T193" s="24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6" t="s">
        <v>147</v>
      </c>
      <c r="AT193" s="246" t="s">
        <v>142</v>
      </c>
      <c r="AU193" s="246" t="s">
        <v>83</v>
      </c>
      <c r="AY193" s="16" t="s">
        <v>140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6" t="s">
        <v>147</v>
      </c>
      <c r="BK193" s="247">
        <f>ROUND(I193*H193,2)</f>
        <v>0</v>
      </c>
      <c r="BL193" s="16" t="s">
        <v>147</v>
      </c>
      <c r="BM193" s="246" t="s">
        <v>253</v>
      </c>
    </row>
    <row r="194" s="13" customFormat="1">
      <c r="A194" s="13"/>
      <c r="B194" s="248"/>
      <c r="C194" s="249"/>
      <c r="D194" s="250" t="s">
        <v>149</v>
      </c>
      <c r="E194" s="251" t="s">
        <v>1</v>
      </c>
      <c r="F194" s="252" t="s">
        <v>254</v>
      </c>
      <c r="G194" s="249"/>
      <c r="H194" s="253">
        <v>68.394999999999996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149</v>
      </c>
      <c r="AU194" s="259" t="s">
        <v>83</v>
      </c>
      <c r="AV194" s="13" t="s">
        <v>83</v>
      </c>
      <c r="AW194" s="13" t="s">
        <v>30</v>
      </c>
      <c r="AX194" s="13" t="s">
        <v>81</v>
      </c>
      <c r="AY194" s="259" t="s">
        <v>140</v>
      </c>
    </row>
    <row r="195" s="2" customFormat="1" ht="33" customHeight="1">
      <c r="A195" s="37"/>
      <c r="B195" s="38"/>
      <c r="C195" s="235" t="s">
        <v>255</v>
      </c>
      <c r="D195" s="235" t="s">
        <v>142</v>
      </c>
      <c r="E195" s="236" t="s">
        <v>256</v>
      </c>
      <c r="F195" s="237" t="s">
        <v>257</v>
      </c>
      <c r="G195" s="238" t="s">
        <v>169</v>
      </c>
      <c r="H195" s="239">
        <v>2.5600000000000001</v>
      </c>
      <c r="I195" s="240"/>
      <c r="J195" s="241">
        <f>ROUND(I195*H195,2)</f>
        <v>0</v>
      </c>
      <c r="K195" s="237" t="s">
        <v>146</v>
      </c>
      <c r="L195" s="43"/>
      <c r="M195" s="242" t="s">
        <v>1</v>
      </c>
      <c r="N195" s="243" t="s">
        <v>40</v>
      </c>
      <c r="O195" s="91"/>
      <c r="P195" s="244">
        <f>O195*H195</f>
        <v>0</v>
      </c>
      <c r="Q195" s="244">
        <v>0.018380000000000001</v>
      </c>
      <c r="R195" s="244">
        <f>Q195*H195</f>
        <v>0.047052800000000006</v>
      </c>
      <c r="S195" s="244">
        <v>0</v>
      </c>
      <c r="T195" s="24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6" t="s">
        <v>147</v>
      </c>
      <c r="AT195" s="246" t="s">
        <v>142</v>
      </c>
      <c r="AU195" s="246" t="s">
        <v>83</v>
      </c>
      <c r="AY195" s="16" t="s">
        <v>140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6" t="s">
        <v>147</v>
      </c>
      <c r="BK195" s="247">
        <f>ROUND(I195*H195,2)</f>
        <v>0</v>
      </c>
      <c r="BL195" s="16" t="s">
        <v>147</v>
      </c>
      <c r="BM195" s="246" t="s">
        <v>258</v>
      </c>
    </row>
    <row r="196" s="13" customFormat="1">
      <c r="A196" s="13"/>
      <c r="B196" s="248"/>
      <c r="C196" s="249"/>
      <c r="D196" s="250" t="s">
        <v>149</v>
      </c>
      <c r="E196" s="251" t="s">
        <v>1</v>
      </c>
      <c r="F196" s="252" t="s">
        <v>259</v>
      </c>
      <c r="G196" s="249"/>
      <c r="H196" s="253">
        <v>2.5600000000000001</v>
      </c>
      <c r="I196" s="254"/>
      <c r="J196" s="249"/>
      <c r="K196" s="249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149</v>
      </c>
      <c r="AU196" s="259" t="s">
        <v>83</v>
      </c>
      <c r="AV196" s="13" t="s">
        <v>83</v>
      </c>
      <c r="AW196" s="13" t="s">
        <v>30</v>
      </c>
      <c r="AX196" s="13" t="s">
        <v>81</v>
      </c>
      <c r="AY196" s="259" t="s">
        <v>140</v>
      </c>
    </row>
    <row r="197" s="2" customFormat="1" ht="21.75" customHeight="1">
      <c r="A197" s="37"/>
      <c r="B197" s="38"/>
      <c r="C197" s="235" t="s">
        <v>260</v>
      </c>
      <c r="D197" s="235" t="s">
        <v>142</v>
      </c>
      <c r="E197" s="236" t="s">
        <v>261</v>
      </c>
      <c r="F197" s="237" t="s">
        <v>262</v>
      </c>
      <c r="G197" s="238" t="s">
        <v>169</v>
      </c>
      <c r="H197" s="239">
        <v>3</v>
      </c>
      <c r="I197" s="240"/>
      <c r="J197" s="241">
        <f>ROUND(I197*H197,2)</f>
        <v>0</v>
      </c>
      <c r="K197" s="237" t="s">
        <v>146</v>
      </c>
      <c r="L197" s="43"/>
      <c r="M197" s="242" t="s">
        <v>1</v>
      </c>
      <c r="N197" s="243" t="s">
        <v>40</v>
      </c>
      <c r="O197" s="91"/>
      <c r="P197" s="244">
        <f>O197*H197</f>
        <v>0</v>
      </c>
      <c r="Q197" s="244">
        <v>0.041529999999999997</v>
      </c>
      <c r="R197" s="244">
        <f>Q197*H197</f>
        <v>0.12458999999999999</v>
      </c>
      <c r="S197" s="244">
        <v>0</v>
      </c>
      <c r="T197" s="24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6" t="s">
        <v>147</v>
      </c>
      <c r="AT197" s="246" t="s">
        <v>142</v>
      </c>
      <c r="AU197" s="246" t="s">
        <v>83</v>
      </c>
      <c r="AY197" s="16" t="s">
        <v>140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6" t="s">
        <v>147</v>
      </c>
      <c r="BK197" s="247">
        <f>ROUND(I197*H197,2)</f>
        <v>0</v>
      </c>
      <c r="BL197" s="16" t="s">
        <v>147</v>
      </c>
      <c r="BM197" s="246" t="s">
        <v>263</v>
      </c>
    </row>
    <row r="198" s="13" customFormat="1">
      <c r="A198" s="13"/>
      <c r="B198" s="248"/>
      <c r="C198" s="249"/>
      <c r="D198" s="250" t="s">
        <v>149</v>
      </c>
      <c r="E198" s="251" t="s">
        <v>1</v>
      </c>
      <c r="F198" s="252" t="s">
        <v>156</v>
      </c>
      <c r="G198" s="249"/>
      <c r="H198" s="253">
        <v>3</v>
      </c>
      <c r="I198" s="254"/>
      <c r="J198" s="249"/>
      <c r="K198" s="249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149</v>
      </c>
      <c r="AU198" s="259" t="s">
        <v>83</v>
      </c>
      <c r="AV198" s="13" t="s">
        <v>83</v>
      </c>
      <c r="AW198" s="13" t="s">
        <v>30</v>
      </c>
      <c r="AX198" s="13" t="s">
        <v>81</v>
      </c>
      <c r="AY198" s="259" t="s">
        <v>140</v>
      </c>
    </row>
    <row r="199" s="2" customFormat="1" ht="33" customHeight="1">
      <c r="A199" s="37"/>
      <c r="B199" s="38"/>
      <c r="C199" s="235" t="s">
        <v>264</v>
      </c>
      <c r="D199" s="235" t="s">
        <v>142</v>
      </c>
      <c r="E199" s="236" t="s">
        <v>265</v>
      </c>
      <c r="F199" s="237" t="s">
        <v>266</v>
      </c>
      <c r="G199" s="238" t="s">
        <v>267</v>
      </c>
      <c r="H199" s="239">
        <v>10</v>
      </c>
      <c r="I199" s="240"/>
      <c r="J199" s="241">
        <f>ROUND(I199*H199,2)</f>
        <v>0</v>
      </c>
      <c r="K199" s="237" t="s">
        <v>146</v>
      </c>
      <c r="L199" s="43"/>
      <c r="M199" s="242" t="s">
        <v>1</v>
      </c>
      <c r="N199" s="243" t="s">
        <v>40</v>
      </c>
      <c r="O199" s="91"/>
      <c r="P199" s="244">
        <f>O199*H199</f>
        <v>0</v>
      </c>
      <c r="Q199" s="244">
        <v>0.041500000000000002</v>
      </c>
      <c r="R199" s="244">
        <f>Q199*H199</f>
        <v>0.41500000000000004</v>
      </c>
      <c r="S199" s="244">
        <v>0</v>
      </c>
      <c r="T199" s="24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6" t="s">
        <v>147</v>
      </c>
      <c r="AT199" s="246" t="s">
        <v>142</v>
      </c>
      <c r="AU199" s="246" t="s">
        <v>83</v>
      </c>
      <c r="AY199" s="16" t="s">
        <v>140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6" t="s">
        <v>147</v>
      </c>
      <c r="BK199" s="247">
        <f>ROUND(I199*H199,2)</f>
        <v>0</v>
      </c>
      <c r="BL199" s="16" t="s">
        <v>147</v>
      </c>
      <c r="BM199" s="246" t="s">
        <v>268</v>
      </c>
    </row>
    <row r="200" s="13" customFormat="1">
      <c r="A200" s="13"/>
      <c r="B200" s="248"/>
      <c r="C200" s="249"/>
      <c r="D200" s="250" t="s">
        <v>149</v>
      </c>
      <c r="E200" s="251" t="s">
        <v>1</v>
      </c>
      <c r="F200" s="252" t="s">
        <v>197</v>
      </c>
      <c r="G200" s="249"/>
      <c r="H200" s="253">
        <v>10</v>
      </c>
      <c r="I200" s="254"/>
      <c r="J200" s="249"/>
      <c r="K200" s="249"/>
      <c r="L200" s="255"/>
      <c r="M200" s="256"/>
      <c r="N200" s="257"/>
      <c r="O200" s="257"/>
      <c r="P200" s="257"/>
      <c r="Q200" s="257"/>
      <c r="R200" s="257"/>
      <c r="S200" s="257"/>
      <c r="T200" s="25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9" t="s">
        <v>149</v>
      </c>
      <c r="AU200" s="259" t="s">
        <v>83</v>
      </c>
      <c r="AV200" s="13" t="s">
        <v>83</v>
      </c>
      <c r="AW200" s="13" t="s">
        <v>30</v>
      </c>
      <c r="AX200" s="13" t="s">
        <v>81</v>
      </c>
      <c r="AY200" s="259" t="s">
        <v>140</v>
      </c>
    </row>
    <row r="201" s="2" customFormat="1" ht="21.75" customHeight="1">
      <c r="A201" s="37"/>
      <c r="B201" s="38"/>
      <c r="C201" s="235" t="s">
        <v>269</v>
      </c>
      <c r="D201" s="235" t="s">
        <v>142</v>
      </c>
      <c r="E201" s="236" t="s">
        <v>270</v>
      </c>
      <c r="F201" s="237" t="s">
        <v>271</v>
      </c>
      <c r="G201" s="238" t="s">
        <v>169</v>
      </c>
      <c r="H201" s="239">
        <v>15.449999999999999</v>
      </c>
      <c r="I201" s="240"/>
      <c r="J201" s="241">
        <f>ROUND(I201*H201,2)</f>
        <v>0</v>
      </c>
      <c r="K201" s="237" t="s">
        <v>146</v>
      </c>
      <c r="L201" s="43"/>
      <c r="M201" s="242" t="s">
        <v>1</v>
      </c>
      <c r="N201" s="243" t="s">
        <v>40</v>
      </c>
      <c r="O201" s="91"/>
      <c r="P201" s="244">
        <f>O201*H201</f>
        <v>0</v>
      </c>
      <c r="Q201" s="244">
        <v>0.033579999999999999</v>
      </c>
      <c r="R201" s="244">
        <f>Q201*H201</f>
        <v>0.51881099999999991</v>
      </c>
      <c r="S201" s="244">
        <v>0</v>
      </c>
      <c r="T201" s="24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6" t="s">
        <v>147</v>
      </c>
      <c r="AT201" s="246" t="s">
        <v>142</v>
      </c>
      <c r="AU201" s="246" t="s">
        <v>83</v>
      </c>
      <c r="AY201" s="16" t="s">
        <v>140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6" t="s">
        <v>147</v>
      </c>
      <c r="BK201" s="247">
        <f>ROUND(I201*H201,2)</f>
        <v>0</v>
      </c>
      <c r="BL201" s="16" t="s">
        <v>147</v>
      </c>
      <c r="BM201" s="246" t="s">
        <v>272</v>
      </c>
    </row>
    <row r="202" s="13" customFormat="1">
      <c r="A202" s="13"/>
      <c r="B202" s="248"/>
      <c r="C202" s="249"/>
      <c r="D202" s="250" t="s">
        <v>149</v>
      </c>
      <c r="E202" s="251" t="s">
        <v>1</v>
      </c>
      <c r="F202" s="252" t="s">
        <v>273</v>
      </c>
      <c r="G202" s="249"/>
      <c r="H202" s="253">
        <v>10.25</v>
      </c>
      <c r="I202" s="254"/>
      <c r="J202" s="249"/>
      <c r="K202" s="249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149</v>
      </c>
      <c r="AU202" s="259" t="s">
        <v>83</v>
      </c>
      <c r="AV202" s="13" t="s">
        <v>83</v>
      </c>
      <c r="AW202" s="13" t="s">
        <v>30</v>
      </c>
      <c r="AX202" s="13" t="s">
        <v>73</v>
      </c>
      <c r="AY202" s="259" t="s">
        <v>140</v>
      </c>
    </row>
    <row r="203" s="13" customFormat="1">
      <c r="A203" s="13"/>
      <c r="B203" s="248"/>
      <c r="C203" s="249"/>
      <c r="D203" s="250" t="s">
        <v>149</v>
      </c>
      <c r="E203" s="251" t="s">
        <v>1</v>
      </c>
      <c r="F203" s="252" t="s">
        <v>274</v>
      </c>
      <c r="G203" s="249"/>
      <c r="H203" s="253">
        <v>5.2000000000000002</v>
      </c>
      <c r="I203" s="254"/>
      <c r="J203" s="249"/>
      <c r="K203" s="249"/>
      <c r="L203" s="255"/>
      <c r="M203" s="256"/>
      <c r="N203" s="257"/>
      <c r="O203" s="257"/>
      <c r="P203" s="257"/>
      <c r="Q203" s="257"/>
      <c r="R203" s="257"/>
      <c r="S203" s="257"/>
      <c r="T203" s="25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9" t="s">
        <v>149</v>
      </c>
      <c r="AU203" s="259" t="s">
        <v>83</v>
      </c>
      <c r="AV203" s="13" t="s">
        <v>83</v>
      </c>
      <c r="AW203" s="13" t="s">
        <v>30</v>
      </c>
      <c r="AX203" s="13" t="s">
        <v>73</v>
      </c>
      <c r="AY203" s="259" t="s">
        <v>140</v>
      </c>
    </row>
    <row r="204" s="14" customFormat="1">
      <c r="A204" s="14"/>
      <c r="B204" s="260"/>
      <c r="C204" s="261"/>
      <c r="D204" s="250" t="s">
        <v>149</v>
      </c>
      <c r="E204" s="262" t="s">
        <v>1</v>
      </c>
      <c r="F204" s="263" t="s">
        <v>195</v>
      </c>
      <c r="G204" s="261"/>
      <c r="H204" s="264">
        <v>15.449999999999999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0" t="s">
        <v>149</v>
      </c>
      <c r="AU204" s="270" t="s">
        <v>83</v>
      </c>
      <c r="AV204" s="14" t="s">
        <v>147</v>
      </c>
      <c r="AW204" s="14" t="s">
        <v>30</v>
      </c>
      <c r="AX204" s="14" t="s">
        <v>81</v>
      </c>
      <c r="AY204" s="270" t="s">
        <v>140</v>
      </c>
    </row>
    <row r="205" s="2" customFormat="1" ht="33" customHeight="1">
      <c r="A205" s="37"/>
      <c r="B205" s="38"/>
      <c r="C205" s="235" t="s">
        <v>275</v>
      </c>
      <c r="D205" s="235" t="s">
        <v>142</v>
      </c>
      <c r="E205" s="236" t="s">
        <v>276</v>
      </c>
      <c r="F205" s="237" t="s">
        <v>277</v>
      </c>
      <c r="G205" s="238" t="s">
        <v>169</v>
      </c>
      <c r="H205" s="239">
        <v>260.471</v>
      </c>
      <c r="I205" s="240"/>
      <c r="J205" s="241">
        <f>ROUND(I205*H205,2)</f>
        <v>0</v>
      </c>
      <c r="K205" s="237" t="s">
        <v>146</v>
      </c>
      <c r="L205" s="43"/>
      <c r="M205" s="242" t="s">
        <v>1</v>
      </c>
      <c r="N205" s="243" t="s">
        <v>40</v>
      </c>
      <c r="O205" s="91"/>
      <c r="P205" s="244">
        <f>O205*H205</f>
        <v>0</v>
      </c>
      <c r="Q205" s="244">
        <v>0.0057000000000000002</v>
      </c>
      <c r="R205" s="244">
        <f>Q205*H205</f>
        <v>1.4846847000000001</v>
      </c>
      <c r="S205" s="244">
        <v>0</v>
      </c>
      <c r="T205" s="24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6" t="s">
        <v>147</v>
      </c>
      <c r="AT205" s="246" t="s">
        <v>142</v>
      </c>
      <c r="AU205" s="246" t="s">
        <v>83</v>
      </c>
      <c r="AY205" s="16" t="s">
        <v>140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6" t="s">
        <v>147</v>
      </c>
      <c r="BK205" s="247">
        <f>ROUND(I205*H205,2)</f>
        <v>0</v>
      </c>
      <c r="BL205" s="16" t="s">
        <v>147</v>
      </c>
      <c r="BM205" s="246" t="s">
        <v>278</v>
      </c>
    </row>
    <row r="206" s="13" customFormat="1">
      <c r="A206" s="13"/>
      <c r="B206" s="248"/>
      <c r="C206" s="249"/>
      <c r="D206" s="250" t="s">
        <v>149</v>
      </c>
      <c r="E206" s="251" t="s">
        <v>1</v>
      </c>
      <c r="F206" s="252" t="s">
        <v>279</v>
      </c>
      <c r="G206" s="249"/>
      <c r="H206" s="253">
        <v>260.471</v>
      </c>
      <c r="I206" s="254"/>
      <c r="J206" s="249"/>
      <c r="K206" s="249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149</v>
      </c>
      <c r="AU206" s="259" t="s">
        <v>83</v>
      </c>
      <c r="AV206" s="13" t="s">
        <v>83</v>
      </c>
      <c r="AW206" s="13" t="s">
        <v>30</v>
      </c>
      <c r="AX206" s="13" t="s">
        <v>81</v>
      </c>
      <c r="AY206" s="259" t="s">
        <v>140</v>
      </c>
    </row>
    <row r="207" s="2" customFormat="1" ht="44.25" customHeight="1">
      <c r="A207" s="37"/>
      <c r="B207" s="38"/>
      <c r="C207" s="235" t="s">
        <v>280</v>
      </c>
      <c r="D207" s="235" t="s">
        <v>142</v>
      </c>
      <c r="E207" s="236" t="s">
        <v>281</v>
      </c>
      <c r="F207" s="237" t="s">
        <v>282</v>
      </c>
      <c r="G207" s="238" t="s">
        <v>169</v>
      </c>
      <c r="H207" s="239">
        <v>52</v>
      </c>
      <c r="I207" s="240"/>
      <c r="J207" s="241">
        <f>ROUND(I207*H207,2)</f>
        <v>0</v>
      </c>
      <c r="K207" s="237" t="s">
        <v>146</v>
      </c>
      <c r="L207" s="43"/>
      <c r="M207" s="242" t="s">
        <v>1</v>
      </c>
      <c r="N207" s="243" t="s">
        <v>40</v>
      </c>
      <c r="O207" s="91"/>
      <c r="P207" s="244">
        <f>O207*H207</f>
        <v>0</v>
      </c>
      <c r="Q207" s="244">
        <v>0.017000000000000001</v>
      </c>
      <c r="R207" s="244">
        <f>Q207*H207</f>
        <v>0.88400000000000012</v>
      </c>
      <c r="S207" s="244">
        <v>0</v>
      </c>
      <c r="T207" s="24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6" t="s">
        <v>147</v>
      </c>
      <c r="AT207" s="246" t="s">
        <v>142</v>
      </c>
      <c r="AU207" s="246" t="s">
        <v>83</v>
      </c>
      <c r="AY207" s="16" t="s">
        <v>140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6" t="s">
        <v>147</v>
      </c>
      <c r="BK207" s="247">
        <f>ROUND(I207*H207,2)</f>
        <v>0</v>
      </c>
      <c r="BL207" s="16" t="s">
        <v>147</v>
      </c>
      <c r="BM207" s="246" t="s">
        <v>283</v>
      </c>
    </row>
    <row r="208" s="13" customFormat="1">
      <c r="A208" s="13"/>
      <c r="B208" s="248"/>
      <c r="C208" s="249"/>
      <c r="D208" s="250" t="s">
        <v>149</v>
      </c>
      <c r="E208" s="251" t="s">
        <v>1</v>
      </c>
      <c r="F208" s="252" t="s">
        <v>284</v>
      </c>
      <c r="G208" s="249"/>
      <c r="H208" s="253">
        <v>52</v>
      </c>
      <c r="I208" s="254"/>
      <c r="J208" s="249"/>
      <c r="K208" s="249"/>
      <c r="L208" s="255"/>
      <c r="M208" s="256"/>
      <c r="N208" s="257"/>
      <c r="O208" s="257"/>
      <c r="P208" s="257"/>
      <c r="Q208" s="257"/>
      <c r="R208" s="257"/>
      <c r="S208" s="257"/>
      <c r="T208" s="25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9" t="s">
        <v>149</v>
      </c>
      <c r="AU208" s="259" t="s">
        <v>83</v>
      </c>
      <c r="AV208" s="13" t="s">
        <v>83</v>
      </c>
      <c r="AW208" s="13" t="s">
        <v>30</v>
      </c>
      <c r="AX208" s="13" t="s">
        <v>81</v>
      </c>
      <c r="AY208" s="259" t="s">
        <v>140</v>
      </c>
    </row>
    <row r="209" s="2" customFormat="1" ht="21.75" customHeight="1">
      <c r="A209" s="37"/>
      <c r="B209" s="38"/>
      <c r="C209" s="235" t="s">
        <v>285</v>
      </c>
      <c r="D209" s="235" t="s">
        <v>142</v>
      </c>
      <c r="E209" s="236" t="s">
        <v>286</v>
      </c>
      <c r="F209" s="237" t="s">
        <v>287</v>
      </c>
      <c r="G209" s="238" t="s">
        <v>185</v>
      </c>
      <c r="H209" s="239">
        <v>75.900000000000006</v>
      </c>
      <c r="I209" s="240"/>
      <c r="J209" s="241">
        <f>ROUND(I209*H209,2)</f>
        <v>0</v>
      </c>
      <c r="K209" s="237" t="s">
        <v>146</v>
      </c>
      <c r="L209" s="43"/>
      <c r="M209" s="242" t="s">
        <v>1</v>
      </c>
      <c r="N209" s="243" t="s">
        <v>40</v>
      </c>
      <c r="O209" s="91"/>
      <c r="P209" s="244">
        <f>O209*H209</f>
        <v>0</v>
      </c>
      <c r="Q209" s="244">
        <v>0.0015</v>
      </c>
      <c r="R209" s="244">
        <f>Q209*H209</f>
        <v>0.11385000000000001</v>
      </c>
      <c r="S209" s="244">
        <v>0</v>
      </c>
      <c r="T209" s="24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6" t="s">
        <v>147</v>
      </c>
      <c r="AT209" s="246" t="s">
        <v>142</v>
      </c>
      <c r="AU209" s="246" t="s">
        <v>83</v>
      </c>
      <c r="AY209" s="16" t="s">
        <v>140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6" t="s">
        <v>147</v>
      </c>
      <c r="BK209" s="247">
        <f>ROUND(I209*H209,2)</f>
        <v>0</v>
      </c>
      <c r="BL209" s="16" t="s">
        <v>147</v>
      </c>
      <c r="BM209" s="246" t="s">
        <v>288</v>
      </c>
    </row>
    <row r="210" s="13" customFormat="1">
      <c r="A210" s="13"/>
      <c r="B210" s="248"/>
      <c r="C210" s="249"/>
      <c r="D210" s="250" t="s">
        <v>149</v>
      </c>
      <c r="E210" s="251" t="s">
        <v>1</v>
      </c>
      <c r="F210" s="252" t="s">
        <v>289</v>
      </c>
      <c r="G210" s="249"/>
      <c r="H210" s="253">
        <v>75.900000000000006</v>
      </c>
      <c r="I210" s="254"/>
      <c r="J210" s="249"/>
      <c r="K210" s="249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149</v>
      </c>
      <c r="AU210" s="259" t="s">
        <v>83</v>
      </c>
      <c r="AV210" s="13" t="s">
        <v>83</v>
      </c>
      <c r="AW210" s="13" t="s">
        <v>30</v>
      </c>
      <c r="AX210" s="13" t="s">
        <v>81</v>
      </c>
      <c r="AY210" s="259" t="s">
        <v>140</v>
      </c>
    </row>
    <row r="211" s="2" customFormat="1" ht="33" customHeight="1">
      <c r="A211" s="37"/>
      <c r="B211" s="38"/>
      <c r="C211" s="235" t="s">
        <v>290</v>
      </c>
      <c r="D211" s="235" t="s">
        <v>142</v>
      </c>
      <c r="E211" s="236" t="s">
        <v>291</v>
      </c>
      <c r="F211" s="237" t="s">
        <v>292</v>
      </c>
      <c r="G211" s="238" t="s">
        <v>169</v>
      </c>
      <c r="H211" s="239">
        <v>246.499</v>
      </c>
      <c r="I211" s="240"/>
      <c r="J211" s="241">
        <f>ROUND(I211*H211,2)</f>
        <v>0</v>
      </c>
      <c r="K211" s="237" t="s">
        <v>146</v>
      </c>
      <c r="L211" s="43"/>
      <c r="M211" s="242" t="s">
        <v>1</v>
      </c>
      <c r="N211" s="243" t="s">
        <v>40</v>
      </c>
      <c r="O211" s="91"/>
      <c r="P211" s="244">
        <f>O211*H211</f>
        <v>0</v>
      </c>
      <c r="Q211" s="244">
        <v>0.0041799999999999997</v>
      </c>
      <c r="R211" s="244">
        <f>Q211*H211</f>
        <v>1.0303658199999999</v>
      </c>
      <c r="S211" s="244">
        <v>0</v>
      </c>
      <c r="T211" s="24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6" t="s">
        <v>147</v>
      </c>
      <c r="AT211" s="246" t="s">
        <v>142</v>
      </c>
      <c r="AU211" s="246" t="s">
        <v>83</v>
      </c>
      <c r="AY211" s="16" t="s">
        <v>140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6" t="s">
        <v>147</v>
      </c>
      <c r="BK211" s="247">
        <f>ROUND(I211*H211,2)</f>
        <v>0</v>
      </c>
      <c r="BL211" s="16" t="s">
        <v>147</v>
      </c>
      <c r="BM211" s="246" t="s">
        <v>293</v>
      </c>
    </row>
    <row r="212" s="13" customFormat="1">
      <c r="A212" s="13"/>
      <c r="B212" s="248"/>
      <c r="C212" s="249"/>
      <c r="D212" s="250" t="s">
        <v>149</v>
      </c>
      <c r="E212" s="251" t="s">
        <v>1</v>
      </c>
      <c r="F212" s="252" t="s">
        <v>294</v>
      </c>
      <c r="G212" s="249"/>
      <c r="H212" s="253">
        <v>246.499</v>
      </c>
      <c r="I212" s="254"/>
      <c r="J212" s="249"/>
      <c r="K212" s="249"/>
      <c r="L212" s="255"/>
      <c r="M212" s="256"/>
      <c r="N212" s="257"/>
      <c r="O212" s="257"/>
      <c r="P212" s="257"/>
      <c r="Q212" s="257"/>
      <c r="R212" s="257"/>
      <c r="S212" s="257"/>
      <c r="T212" s="25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9" t="s">
        <v>149</v>
      </c>
      <c r="AU212" s="259" t="s">
        <v>83</v>
      </c>
      <c r="AV212" s="13" t="s">
        <v>83</v>
      </c>
      <c r="AW212" s="13" t="s">
        <v>30</v>
      </c>
      <c r="AX212" s="13" t="s">
        <v>81</v>
      </c>
      <c r="AY212" s="259" t="s">
        <v>140</v>
      </c>
    </row>
    <row r="213" s="2" customFormat="1" ht="33" customHeight="1">
      <c r="A213" s="37"/>
      <c r="B213" s="38"/>
      <c r="C213" s="235" t="s">
        <v>295</v>
      </c>
      <c r="D213" s="235" t="s">
        <v>142</v>
      </c>
      <c r="E213" s="236" t="s">
        <v>296</v>
      </c>
      <c r="F213" s="237" t="s">
        <v>297</v>
      </c>
      <c r="G213" s="238" t="s">
        <v>169</v>
      </c>
      <c r="H213" s="239">
        <v>14.475</v>
      </c>
      <c r="I213" s="240"/>
      <c r="J213" s="241">
        <f>ROUND(I213*H213,2)</f>
        <v>0</v>
      </c>
      <c r="K213" s="237" t="s">
        <v>146</v>
      </c>
      <c r="L213" s="43"/>
      <c r="M213" s="242" t="s">
        <v>1</v>
      </c>
      <c r="N213" s="243" t="s">
        <v>40</v>
      </c>
      <c r="O213" s="91"/>
      <c r="P213" s="244">
        <f>O213*H213</f>
        <v>0</v>
      </c>
      <c r="Q213" s="244">
        <v>0.09153</v>
      </c>
      <c r="R213" s="244">
        <f>Q213*H213</f>
        <v>1.32489675</v>
      </c>
      <c r="S213" s="244">
        <v>0</v>
      </c>
      <c r="T213" s="24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6" t="s">
        <v>147</v>
      </c>
      <c r="AT213" s="246" t="s">
        <v>142</v>
      </c>
      <c r="AU213" s="246" t="s">
        <v>83</v>
      </c>
      <c r="AY213" s="16" t="s">
        <v>140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6" t="s">
        <v>147</v>
      </c>
      <c r="BK213" s="247">
        <f>ROUND(I213*H213,2)</f>
        <v>0</v>
      </c>
      <c r="BL213" s="16" t="s">
        <v>147</v>
      </c>
      <c r="BM213" s="246" t="s">
        <v>298</v>
      </c>
    </row>
    <row r="214" s="13" customFormat="1">
      <c r="A214" s="13"/>
      <c r="B214" s="248"/>
      <c r="C214" s="249"/>
      <c r="D214" s="250" t="s">
        <v>149</v>
      </c>
      <c r="E214" s="251" t="s">
        <v>1</v>
      </c>
      <c r="F214" s="252" t="s">
        <v>299</v>
      </c>
      <c r="G214" s="249"/>
      <c r="H214" s="253">
        <v>14.475</v>
      </c>
      <c r="I214" s="254"/>
      <c r="J214" s="249"/>
      <c r="K214" s="249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149</v>
      </c>
      <c r="AU214" s="259" t="s">
        <v>83</v>
      </c>
      <c r="AV214" s="13" t="s">
        <v>83</v>
      </c>
      <c r="AW214" s="13" t="s">
        <v>30</v>
      </c>
      <c r="AX214" s="13" t="s">
        <v>81</v>
      </c>
      <c r="AY214" s="259" t="s">
        <v>140</v>
      </c>
    </row>
    <row r="215" s="2" customFormat="1" ht="21.75" customHeight="1">
      <c r="A215" s="37"/>
      <c r="B215" s="38"/>
      <c r="C215" s="235" t="s">
        <v>300</v>
      </c>
      <c r="D215" s="235" t="s">
        <v>142</v>
      </c>
      <c r="E215" s="236" t="s">
        <v>301</v>
      </c>
      <c r="F215" s="237" t="s">
        <v>302</v>
      </c>
      <c r="G215" s="238" t="s">
        <v>185</v>
      </c>
      <c r="H215" s="239">
        <v>15.550000000000001</v>
      </c>
      <c r="I215" s="240"/>
      <c r="J215" s="241">
        <f>ROUND(I215*H215,2)</f>
        <v>0</v>
      </c>
      <c r="K215" s="237" t="s">
        <v>146</v>
      </c>
      <c r="L215" s="43"/>
      <c r="M215" s="242" t="s">
        <v>1</v>
      </c>
      <c r="N215" s="243" t="s">
        <v>40</v>
      </c>
      <c r="O215" s="91"/>
      <c r="P215" s="244">
        <f>O215*H215</f>
        <v>0</v>
      </c>
      <c r="Q215" s="244">
        <v>0.020650000000000002</v>
      </c>
      <c r="R215" s="244">
        <f>Q215*H215</f>
        <v>0.32110750000000005</v>
      </c>
      <c r="S215" s="244">
        <v>0</v>
      </c>
      <c r="T215" s="24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6" t="s">
        <v>147</v>
      </c>
      <c r="AT215" s="246" t="s">
        <v>142</v>
      </c>
      <c r="AU215" s="246" t="s">
        <v>83</v>
      </c>
      <c r="AY215" s="16" t="s">
        <v>140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6" t="s">
        <v>147</v>
      </c>
      <c r="BK215" s="247">
        <f>ROUND(I215*H215,2)</f>
        <v>0</v>
      </c>
      <c r="BL215" s="16" t="s">
        <v>147</v>
      </c>
      <c r="BM215" s="246" t="s">
        <v>303</v>
      </c>
    </row>
    <row r="216" s="13" customFormat="1">
      <c r="A216" s="13"/>
      <c r="B216" s="248"/>
      <c r="C216" s="249"/>
      <c r="D216" s="250" t="s">
        <v>149</v>
      </c>
      <c r="E216" s="251" t="s">
        <v>1</v>
      </c>
      <c r="F216" s="252" t="s">
        <v>304</v>
      </c>
      <c r="G216" s="249"/>
      <c r="H216" s="253">
        <v>15.550000000000001</v>
      </c>
      <c r="I216" s="254"/>
      <c r="J216" s="249"/>
      <c r="K216" s="249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149</v>
      </c>
      <c r="AU216" s="259" t="s">
        <v>83</v>
      </c>
      <c r="AV216" s="13" t="s">
        <v>83</v>
      </c>
      <c r="AW216" s="13" t="s">
        <v>30</v>
      </c>
      <c r="AX216" s="13" t="s">
        <v>81</v>
      </c>
      <c r="AY216" s="259" t="s">
        <v>140</v>
      </c>
    </row>
    <row r="217" s="2" customFormat="1" ht="21.75" customHeight="1">
      <c r="A217" s="37"/>
      <c r="B217" s="38"/>
      <c r="C217" s="235" t="s">
        <v>305</v>
      </c>
      <c r="D217" s="235" t="s">
        <v>142</v>
      </c>
      <c r="E217" s="236" t="s">
        <v>306</v>
      </c>
      <c r="F217" s="237" t="s">
        <v>307</v>
      </c>
      <c r="G217" s="238" t="s">
        <v>145</v>
      </c>
      <c r="H217" s="239">
        <v>1.8899999999999999</v>
      </c>
      <c r="I217" s="240"/>
      <c r="J217" s="241">
        <f>ROUND(I217*H217,2)</f>
        <v>0</v>
      </c>
      <c r="K217" s="237" t="s">
        <v>146</v>
      </c>
      <c r="L217" s="43"/>
      <c r="M217" s="242" t="s">
        <v>1</v>
      </c>
      <c r="N217" s="243" t="s">
        <v>40</v>
      </c>
      <c r="O217" s="91"/>
      <c r="P217" s="244">
        <f>O217*H217</f>
        <v>0</v>
      </c>
      <c r="Q217" s="244">
        <v>2.45329</v>
      </c>
      <c r="R217" s="244">
        <f>Q217*H217</f>
        <v>4.6367180999999995</v>
      </c>
      <c r="S217" s="244">
        <v>0</v>
      </c>
      <c r="T217" s="24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6" t="s">
        <v>147</v>
      </c>
      <c r="AT217" s="246" t="s">
        <v>142</v>
      </c>
      <c r="AU217" s="246" t="s">
        <v>83</v>
      </c>
      <c r="AY217" s="16" t="s">
        <v>140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6" t="s">
        <v>147</v>
      </c>
      <c r="BK217" s="247">
        <f>ROUND(I217*H217,2)</f>
        <v>0</v>
      </c>
      <c r="BL217" s="16" t="s">
        <v>147</v>
      </c>
      <c r="BM217" s="246" t="s">
        <v>308</v>
      </c>
    </row>
    <row r="218" s="13" customFormat="1">
      <c r="A218" s="13"/>
      <c r="B218" s="248"/>
      <c r="C218" s="249"/>
      <c r="D218" s="250" t="s">
        <v>149</v>
      </c>
      <c r="E218" s="251" t="s">
        <v>1</v>
      </c>
      <c r="F218" s="252" t="s">
        <v>309</v>
      </c>
      <c r="G218" s="249"/>
      <c r="H218" s="253">
        <v>1.8899999999999999</v>
      </c>
      <c r="I218" s="254"/>
      <c r="J218" s="249"/>
      <c r="K218" s="249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149</v>
      </c>
      <c r="AU218" s="259" t="s">
        <v>83</v>
      </c>
      <c r="AV218" s="13" t="s">
        <v>83</v>
      </c>
      <c r="AW218" s="13" t="s">
        <v>30</v>
      </c>
      <c r="AX218" s="13" t="s">
        <v>81</v>
      </c>
      <c r="AY218" s="259" t="s">
        <v>140</v>
      </c>
    </row>
    <row r="219" s="2" customFormat="1" ht="33" customHeight="1">
      <c r="A219" s="37"/>
      <c r="B219" s="38"/>
      <c r="C219" s="235" t="s">
        <v>310</v>
      </c>
      <c r="D219" s="235" t="s">
        <v>142</v>
      </c>
      <c r="E219" s="236" t="s">
        <v>311</v>
      </c>
      <c r="F219" s="237" t="s">
        <v>312</v>
      </c>
      <c r="G219" s="238" t="s">
        <v>145</v>
      </c>
      <c r="H219" s="239">
        <v>1.8899999999999999</v>
      </c>
      <c r="I219" s="240"/>
      <c r="J219" s="241">
        <f>ROUND(I219*H219,2)</f>
        <v>0</v>
      </c>
      <c r="K219" s="237" t="s">
        <v>146</v>
      </c>
      <c r="L219" s="43"/>
      <c r="M219" s="242" t="s">
        <v>1</v>
      </c>
      <c r="N219" s="243" t="s">
        <v>40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6" t="s">
        <v>147</v>
      </c>
      <c r="AT219" s="246" t="s">
        <v>142</v>
      </c>
      <c r="AU219" s="246" t="s">
        <v>83</v>
      </c>
      <c r="AY219" s="16" t="s">
        <v>140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6" t="s">
        <v>147</v>
      </c>
      <c r="BK219" s="247">
        <f>ROUND(I219*H219,2)</f>
        <v>0</v>
      </c>
      <c r="BL219" s="16" t="s">
        <v>147</v>
      </c>
      <c r="BM219" s="246" t="s">
        <v>313</v>
      </c>
    </row>
    <row r="220" s="2" customFormat="1" ht="33" customHeight="1">
      <c r="A220" s="37"/>
      <c r="B220" s="38"/>
      <c r="C220" s="235" t="s">
        <v>314</v>
      </c>
      <c r="D220" s="235" t="s">
        <v>142</v>
      </c>
      <c r="E220" s="236" t="s">
        <v>315</v>
      </c>
      <c r="F220" s="237" t="s">
        <v>316</v>
      </c>
      <c r="G220" s="238" t="s">
        <v>145</v>
      </c>
      <c r="H220" s="239">
        <v>1.8899999999999999</v>
      </c>
      <c r="I220" s="240"/>
      <c r="J220" s="241">
        <f>ROUND(I220*H220,2)</f>
        <v>0</v>
      </c>
      <c r="K220" s="237" t="s">
        <v>146</v>
      </c>
      <c r="L220" s="43"/>
      <c r="M220" s="242" t="s">
        <v>1</v>
      </c>
      <c r="N220" s="243" t="s">
        <v>40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6" t="s">
        <v>147</v>
      </c>
      <c r="AT220" s="246" t="s">
        <v>142</v>
      </c>
      <c r="AU220" s="246" t="s">
        <v>83</v>
      </c>
      <c r="AY220" s="16" t="s">
        <v>140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6" t="s">
        <v>147</v>
      </c>
      <c r="BK220" s="247">
        <f>ROUND(I220*H220,2)</f>
        <v>0</v>
      </c>
      <c r="BL220" s="16" t="s">
        <v>147</v>
      </c>
      <c r="BM220" s="246" t="s">
        <v>317</v>
      </c>
    </row>
    <row r="221" s="2" customFormat="1" ht="16.5" customHeight="1">
      <c r="A221" s="37"/>
      <c r="B221" s="38"/>
      <c r="C221" s="235" t="s">
        <v>318</v>
      </c>
      <c r="D221" s="235" t="s">
        <v>142</v>
      </c>
      <c r="E221" s="236" t="s">
        <v>319</v>
      </c>
      <c r="F221" s="237" t="s">
        <v>320</v>
      </c>
      <c r="G221" s="238" t="s">
        <v>153</v>
      </c>
      <c r="H221" s="239">
        <v>0.050000000000000003</v>
      </c>
      <c r="I221" s="240"/>
      <c r="J221" s="241">
        <f>ROUND(I221*H221,2)</f>
        <v>0</v>
      </c>
      <c r="K221" s="237" t="s">
        <v>146</v>
      </c>
      <c r="L221" s="43"/>
      <c r="M221" s="242" t="s">
        <v>1</v>
      </c>
      <c r="N221" s="243" t="s">
        <v>40</v>
      </c>
      <c r="O221" s="91"/>
      <c r="P221" s="244">
        <f>O221*H221</f>
        <v>0</v>
      </c>
      <c r="Q221" s="244">
        <v>1.06277</v>
      </c>
      <c r="R221" s="244">
        <f>Q221*H221</f>
        <v>0.053138500000000005</v>
      </c>
      <c r="S221" s="244">
        <v>0</v>
      </c>
      <c r="T221" s="24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6" t="s">
        <v>147</v>
      </c>
      <c r="AT221" s="246" t="s">
        <v>142</v>
      </c>
      <c r="AU221" s="246" t="s">
        <v>83</v>
      </c>
      <c r="AY221" s="16" t="s">
        <v>140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6" t="s">
        <v>147</v>
      </c>
      <c r="BK221" s="247">
        <f>ROUND(I221*H221,2)</f>
        <v>0</v>
      </c>
      <c r="BL221" s="16" t="s">
        <v>147</v>
      </c>
      <c r="BM221" s="246" t="s">
        <v>321</v>
      </c>
    </row>
    <row r="222" s="13" customFormat="1">
      <c r="A222" s="13"/>
      <c r="B222" s="248"/>
      <c r="C222" s="249"/>
      <c r="D222" s="250" t="s">
        <v>149</v>
      </c>
      <c r="E222" s="251" t="s">
        <v>1</v>
      </c>
      <c r="F222" s="252" t="s">
        <v>322</v>
      </c>
      <c r="G222" s="249"/>
      <c r="H222" s="253">
        <v>0.050000000000000003</v>
      </c>
      <c r="I222" s="254"/>
      <c r="J222" s="249"/>
      <c r="K222" s="249"/>
      <c r="L222" s="255"/>
      <c r="M222" s="256"/>
      <c r="N222" s="257"/>
      <c r="O222" s="257"/>
      <c r="P222" s="257"/>
      <c r="Q222" s="257"/>
      <c r="R222" s="257"/>
      <c r="S222" s="257"/>
      <c r="T222" s="25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9" t="s">
        <v>149</v>
      </c>
      <c r="AU222" s="259" t="s">
        <v>83</v>
      </c>
      <c r="AV222" s="13" t="s">
        <v>83</v>
      </c>
      <c r="AW222" s="13" t="s">
        <v>30</v>
      </c>
      <c r="AX222" s="13" t="s">
        <v>81</v>
      </c>
      <c r="AY222" s="259" t="s">
        <v>140</v>
      </c>
    </row>
    <row r="223" s="2" customFormat="1" ht="21.75" customHeight="1">
      <c r="A223" s="37"/>
      <c r="B223" s="38"/>
      <c r="C223" s="235" t="s">
        <v>323</v>
      </c>
      <c r="D223" s="235" t="s">
        <v>142</v>
      </c>
      <c r="E223" s="236" t="s">
        <v>324</v>
      </c>
      <c r="F223" s="237" t="s">
        <v>325</v>
      </c>
      <c r="G223" s="238" t="s">
        <v>169</v>
      </c>
      <c r="H223" s="239">
        <v>24</v>
      </c>
      <c r="I223" s="240"/>
      <c r="J223" s="241">
        <f>ROUND(I223*H223,2)</f>
        <v>0</v>
      </c>
      <c r="K223" s="237" t="s">
        <v>146</v>
      </c>
      <c r="L223" s="43"/>
      <c r="M223" s="242" t="s">
        <v>1</v>
      </c>
      <c r="N223" s="243" t="s">
        <v>40</v>
      </c>
      <c r="O223" s="91"/>
      <c r="P223" s="244">
        <f>O223*H223</f>
        <v>0</v>
      </c>
      <c r="Q223" s="244">
        <v>0.28361999999999998</v>
      </c>
      <c r="R223" s="244">
        <f>Q223*H223</f>
        <v>6.8068799999999996</v>
      </c>
      <c r="S223" s="244">
        <v>0</v>
      </c>
      <c r="T223" s="24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6" t="s">
        <v>147</v>
      </c>
      <c r="AT223" s="246" t="s">
        <v>142</v>
      </c>
      <c r="AU223" s="246" t="s">
        <v>83</v>
      </c>
      <c r="AY223" s="16" t="s">
        <v>140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6" t="s">
        <v>147</v>
      </c>
      <c r="BK223" s="247">
        <f>ROUND(I223*H223,2)</f>
        <v>0</v>
      </c>
      <c r="BL223" s="16" t="s">
        <v>147</v>
      </c>
      <c r="BM223" s="246" t="s">
        <v>326</v>
      </c>
    </row>
    <row r="224" s="13" customFormat="1">
      <c r="A224" s="13"/>
      <c r="B224" s="248"/>
      <c r="C224" s="249"/>
      <c r="D224" s="250" t="s">
        <v>149</v>
      </c>
      <c r="E224" s="251" t="s">
        <v>1</v>
      </c>
      <c r="F224" s="252" t="s">
        <v>327</v>
      </c>
      <c r="G224" s="249"/>
      <c r="H224" s="253">
        <v>24</v>
      </c>
      <c r="I224" s="254"/>
      <c r="J224" s="249"/>
      <c r="K224" s="249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149</v>
      </c>
      <c r="AU224" s="259" t="s">
        <v>83</v>
      </c>
      <c r="AV224" s="13" t="s">
        <v>83</v>
      </c>
      <c r="AW224" s="13" t="s">
        <v>30</v>
      </c>
      <c r="AX224" s="13" t="s">
        <v>81</v>
      </c>
      <c r="AY224" s="259" t="s">
        <v>140</v>
      </c>
    </row>
    <row r="225" s="2" customFormat="1" ht="33" customHeight="1">
      <c r="A225" s="37"/>
      <c r="B225" s="38"/>
      <c r="C225" s="235" t="s">
        <v>328</v>
      </c>
      <c r="D225" s="235" t="s">
        <v>142</v>
      </c>
      <c r="E225" s="236" t="s">
        <v>329</v>
      </c>
      <c r="F225" s="237" t="s">
        <v>330</v>
      </c>
      <c r="G225" s="238" t="s">
        <v>267</v>
      </c>
      <c r="H225" s="239">
        <v>6</v>
      </c>
      <c r="I225" s="240"/>
      <c r="J225" s="241">
        <f>ROUND(I225*H225,2)</f>
        <v>0</v>
      </c>
      <c r="K225" s="237" t="s">
        <v>146</v>
      </c>
      <c r="L225" s="43"/>
      <c r="M225" s="242" t="s">
        <v>1</v>
      </c>
      <c r="N225" s="243" t="s">
        <v>40</v>
      </c>
      <c r="O225" s="91"/>
      <c r="P225" s="244">
        <f>O225*H225</f>
        <v>0</v>
      </c>
      <c r="Q225" s="244">
        <v>0.017770000000000001</v>
      </c>
      <c r="R225" s="244">
        <f>Q225*H225</f>
        <v>0.10662000000000001</v>
      </c>
      <c r="S225" s="244">
        <v>0</v>
      </c>
      <c r="T225" s="24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6" t="s">
        <v>147</v>
      </c>
      <c r="AT225" s="246" t="s">
        <v>142</v>
      </c>
      <c r="AU225" s="246" t="s">
        <v>83</v>
      </c>
      <c r="AY225" s="16" t="s">
        <v>140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6" t="s">
        <v>147</v>
      </c>
      <c r="BK225" s="247">
        <f>ROUND(I225*H225,2)</f>
        <v>0</v>
      </c>
      <c r="BL225" s="16" t="s">
        <v>147</v>
      </c>
      <c r="BM225" s="246" t="s">
        <v>331</v>
      </c>
    </row>
    <row r="226" s="13" customFormat="1">
      <c r="A226" s="13"/>
      <c r="B226" s="248"/>
      <c r="C226" s="249"/>
      <c r="D226" s="250" t="s">
        <v>149</v>
      </c>
      <c r="E226" s="251" t="s">
        <v>1</v>
      </c>
      <c r="F226" s="252" t="s">
        <v>172</v>
      </c>
      <c r="G226" s="249"/>
      <c r="H226" s="253">
        <v>6</v>
      </c>
      <c r="I226" s="254"/>
      <c r="J226" s="249"/>
      <c r="K226" s="249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149</v>
      </c>
      <c r="AU226" s="259" t="s">
        <v>83</v>
      </c>
      <c r="AV226" s="13" t="s">
        <v>83</v>
      </c>
      <c r="AW226" s="13" t="s">
        <v>30</v>
      </c>
      <c r="AX226" s="13" t="s">
        <v>81</v>
      </c>
      <c r="AY226" s="259" t="s">
        <v>140</v>
      </c>
    </row>
    <row r="227" s="2" customFormat="1" ht="21.75" customHeight="1">
      <c r="A227" s="37"/>
      <c r="B227" s="38"/>
      <c r="C227" s="271" t="s">
        <v>332</v>
      </c>
      <c r="D227" s="271" t="s">
        <v>220</v>
      </c>
      <c r="E227" s="272" t="s">
        <v>333</v>
      </c>
      <c r="F227" s="273" t="s">
        <v>334</v>
      </c>
      <c r="G227" s="274" t="s">
        <v>267</v>
      </c>
      <c r="H227" s="275">
        <v>1</v>
      </c>
      <c r="I227" s="276"/>
      <c r="J227" s="277">
        <f>ROUND(I227*H227,2)</f>
        <v>0</v>
      </c>
      <c r="K227" s="273" t="s">
        <v>146</v>
      </c>
      <c r="L227" s="278"/>
      <c r="M227" s="279" t="s">
        <v>1</v>
      </c>
      <c r="N227" s="280" t="s">
        <v>40</v>
      </c>
      <c r="O227" s="91"/>
      <c r="P227" s="244">
        <f>O227*H227</f>
        <v>0</v>
      </c>
      <c r="Q227" s="244">
        <v>0.012250000000000001</v>
      </c>
      <c r="R227" s="244">
        <f>Q227*H227</f>
        <v>0.012250000000000001</v>
      </c>
      <c r="S227" s="244">
        <v>0</v>
      </c>
      <c r="T227" s="24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6" t="s">
        <v>182</v>
      </c>
      <c r="AT227" s="246" t="s">
        <v>220</v>
      </c>
      <c r="AU227" s="246" t="s">
        <v>83</v>
      </c>
      <c r="AY227" s="16" t="s">
        <v>140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6" t="s">
        <v>147</v>
      </c>
      <c r="BK227" s="247">
        <f>ROUND(I227*H227,2)</f>
        <v>0</v>
      </c>
      <c r="BL227" s="16" t="s">
        <v>147</v>
      </c>
      <c r="BM227" s="246" t="s">
        <v>335</v>
      </c>
    </row>
    <row r="228" s="2" customFormat="1">
      <c r="A228" s="37"/>
      <c r="B228" s="38"/>
      <c r="C228" s="39"/>
      <c r="D228" s="250" t="s">
        <v>336</v>
      </c>
      <c r="E228" s="39"/>
      <c r="F228" s="281" t="s">
        <v>337</v>
      </c>
      <c r="G228" s="39"/>
      <c r="H228" s="39"/>
      <c r="I228" s="144"/>
      <c r="J228" s="39"/>
      <c r="K228" s="39"/>
      <c r="L228" s="43"/>
      <c r="M228" s="282"/>
      <c r="N228" s="283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336</v>
      </c>
      <c r="AU228" s="16" t="s">
        <v>83</v>
      </c>
    </row>
    <row r="229" s="13" customFormat="1">
      <c r="A229" s="13"/>
      <c r="B229" s="248"/>
      <c r="C229" s="249"/>
      <c r="D229" s="250" t="s">
        <v>149</v>
      </c>
      <c r="E229" s="251" t="s">
        <v>1</v>
      </c>
      <c r="F229" s="252" t="s">
        <v>81</v>
      </c>
      <c r="G229" s="249"/>
      <c r="H229" s="253">
        <v>1</v>
      </c>
      <c r="I229" s="254"/>
      <c r="J229" s="249"/>
      <c r="K229" s="249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149</v>
      </c>
      <c r="AU229" s="259" t="s">
        <v>83</v>
      </c>
      <c r="AV229" s="13" t="s">
        <v>83</v>
      </c>
      <c r="AW229" s="13" t="s">
        <v>30</v>
      </c>
      <c r="AX229" s="13" t="s">
        <v>81</v>
      </c>
      <c r="AY229" s="259" t="s">
        <v>140</v>
      </c>
    </row>
    <row r="230" s="2" customFormat="1" ht="21.75" customHeight="1">
      <c r="A230" s="37"/>
      <c r="B230" s="38"/>
      <c r="C230" s="271" t="s">
        <v>338</v>
      </c>
      <c r="D230" s="271" t="s">
        <v>220</v>
      </c>
      <c r="E230" s="272" t="s">
        <v>339</v>
      </c>
      <c r="F230" s="273" t="s">
        <v>340</v>
      </c>
      <c r="G230" s="274" t="s">
        <v>267</v>
      </c>
      <c r="H230" s="275">
        <v>2</v>
      </c>
      <c r="I230" s="276"/>
      <c r="J230" s="277">
        <f>ROUND(I230*H230,2)</f>
        <v>0</v>
      </c>
      <c r="K230" s="273" t="s">
        <v>146</v>
      </c>
      <c r="L230" s="278"/>
      <c r="M230" s="279" t="s">
        <v>1</v>
      </c>
      <c r="N230" s="280" t="s">
        <v>40</v>
      </c>
      <c r="O230" s="91"/>
      <c r="P230" s="244">
        <f>O230*H230</f>
        <v>0</v>
      </c>
      <c r="Q230" s="244">
        <v>0.01201</v>
      </c>
      <c r="R230" s="244">
        <f>Q230*H230</f>
        <v>0.02402</v>
      </c>
      <c r="S230" s="244">
        <v>0</v>
      </c>
      <c r="T230" s="24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6" t="s">
        <v>182</v>
      </c>
      <c r="AT230" s="246" t="s">
        <v>220</v>
      </c>
      <c r="AU230" s="246" t="s">
        <v>83</v>
      </c>
      <c r="AY230" s="16" t="s">
        <v>140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6" t="s">
        <v>147</v>
      </c>
      <c r="BK230" s="247">
        <f>ROUND(I230*H230,2)</f>
        <v>0</v>
      </c>
      <c r="BL230" s="16" t="s">
        <v>147</v>
      </c>
      <c r="BM230" s="246" t="s">
        <v>341</v>
      </c>
    </row>
    <row r="231" s="13" customFormat="1">
      <c r="A231" s="13"/>
      <c r="B231" s="248"/>
      <c r="C231" s="249"/>
      <c r="D231" s="250" t="s">
        <v>149</v>
      </c>
      <c r="E231" s="251" t="s">
        <v>1</v>
      </c>
      <c r="F231" s="252" t="s">
        <v>83</v>
      </c>
      <c r="G231" s="249"/>
      <c r="H231" s="253">
        <v>2</v>
      </c>
      <c r="I231" s="254"/>
      <c r="J231" s="249"/>
      <c r="K231" s="249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149</v>
      </c>
      <c r="AU231" s="259" t="s">
        <v>83</v>
      </c>
      <c r="AV231" s="13" t="s">
        <v>83</v>
      </c>
      <c r="AW231" s="13" t="s">
        <v>30</v>
      </c>
      <c r="AX231" s="13" t="s">
        <v>81</v>
      </c>
      <c r="AY231" s="259" t="s">
        <v>140</v>
      </c>
    </row>
    <row r="232" s="2" customFormat="1" ht="21.75" customHeight="1">
      <c r="A232" s="37"/>
      <c r="B232" s="38"/>
      <c r="C232" s="271" t="s">
        <v>342</v>
      </c>
      <c r="D232" s="271" t="s">
        <v>220</v>
      </c>
      <c r="E232" s="272" t="s">
        <v>343</v>
      </c>
      <c r="F232" s="273" t="s">
        <v>344</v>
      </c>
      <c r="G232" s="274" t="s">
        <v>267</v>
      </c>
      <c r="H232" s="275">
        <v>1</v>
      </c>
      <c r="I232" s="276"/>
      <c r="J232" s="277">
        <f>ROUND(I232*H232,2)</f>
        <v>0</v>
      </c>
      <c r="K232" s="273" t="s">
        <v>146</v>
      </c>
      <c r="L232" s="278"/>
      <c r="M232" s="279" t="s">
        <v>1</v>
      </c>
      <c r="N232" s="280" t="s">
        <v>40</v>
      </c>
      <c r="O232" s="91"/>
      <c r="P232" s="244">
        <f>O232*H232</f>
        <v>0</v>
      </c>
      <c r="Q232" s="244">
        <v>0.01336</v>
      </c>
      <c r="R232" s="244">
        <f>Q232*H232</f>
        <v>0.01336</v>
      </c>
      <c r="S232" s="244">
        <v>0</v>
      </c>
      <c r="T232" s="24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6" t="s">
        <v>182</v>
      </c>
      <c r="AT232" s="246" t="s">
        <v>220</v>
      </c>
      <c r="AU232" s="246" t="s">
        <v>83</v>
      </c>
      <c r="AY232" s="16" t="s">
        <v>140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6" t="s">
        <v>147</v>
      </c>
      <c r="BK232" s="247">
        <f>ROUND(I232*H232,2)</f>
        <v>0</v>
      </c>
      <c r="BL232" s="16" t="s">
        <v>147</v>
      </c>
      <c r="BM232" s="246" t="s">
        <v>345</v>
      </c>
    </row>
    <row r="233" s="2" customFormat="1">
      <c r="A233" s="37"/>
      <c r="B233" s="38"/>
      <c r="C233" s="39"/>
      <c r="D233" s="250" t="s">
        <v>336</v>
      </c>
      <c r="E233" s="39"/>
      <c r="F233" s="281" t="s">
        <v>337</v>
      </c>
      <c r="G233" s="39"/>
      <c r="H233" s="39"/>
      <c r="I233" s="144"/>
      <c r="J233" s="39"/>
      <c r="K233" s="39"/>
      <c r="L233" s="43"/>
      <c r="M233" s="282"/>
      <c r="N233" s="283"/>
      <c r="O233" s="91"/>
      <c r="P233" s="91"/>
      <c r="Q233" s="91"/>
      <c r="R233" s="91"/>
      <c r="S233" s="91"/>
      <c r="T233" s="92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336</v>
      </c>
      <c r="AU233" s="16" t="s">
        <v>83</v>
      </c>
    </row>
    <row r="234" s="13" customFormat="1">
      <c r="A234" s="13"/>
      <c r="B234" s="248"/>
      <c r="C234" s="249"/>
      <c r="D234" s="250" t="s">
        <v>149</v>
      </c>
      <c r="E234" s="251" t="s">
        <v>1</v>
      </c>
      <c r="F234" s="252" t="s">
        <v>81</v>
      </c>
      <c r="G234" s="249"/>
      <c r="H234" s="253">
        <v>1</v>
      </c>
      <c r="I234" s="254"/>
      <c r="J234" s="249"/>
      <c r="K234" s="249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149</v>
      </c>
      <c r="AU234" s="259" t="s">
        <v>83</v>
      </c>
      <c r="AV234" s="13" t="s">
        <v>83</v>
      </c>
      <c r="AW234" s="13" t="s">
        <v>30</v>
      </c>
      <c r="AX234" s="13" t="s">
        <v>81</v>
      </c>
      <c r="AY234" s="259" t="s">
        <v>140</v>
      </c>
    </row>
    <row r="235" s="2" customFormat="1" ht="21.75" customHeight="1">
      <c r="A235" s="37"/>
      <c r="B235" s="38"/>
      <c r="C235" s="271" t="s">
        <v>346</v>
      </c>
      <c r="D235" s="271" t="s">
        <v>220</v>
      </c>
      <c r="E235" s="272" t="s">
        <v>347</v>
      </c>
      <c r="F235" s="273" t="s">
        <v>348</v>
      </c>
      <c r="G235" s="274" t="s">
        <v>267</v>
      </c>
      <c r="H235" s="275">
        <v>2</v>
      </c>
      <c r="I235" s="276"/>
      <c r="J235" s="277">
        <f>ROUND(I235*H235,2)</f>
        <v>0</v>
      </c>
      <c r="K235" s="273" t="s">
        <v>146</v>
      </c>
      <c r="L235" s="278"/>
      <c r="M235" s="279" t="s">
        <v>1</v>
      </c>
      <c r="N235" s="280" t="s">
        <v>40</v>
      </c>
      <c r="O235" s="91"/>
      <c r="P235" s="244">
        <f>O235*H235</f>
        <v>0</v>
      </c>
      <c r="Q235" s="244">
        <v>0.01286</v>
      </c>
      <c r="R235" s="244">
        <f>Q235*H235</f>
        <v>0.02572</v>
      </c>
      <c r="S235" s="244">
        <v>0</v>
      </c>
      <c r="T235" s="24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6" t="s">
        <v>182</v>
      </c>
      <c r="AT235" s="246" t="s">
        <v>220</v>
      </c>
      <c r="AU235" s="246" t="s">
        <v>83</v>
      </c>
      <c r="AY235" s="16" t="s">
        <v>140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6" t="s">
        <v>147</v>
      </c>
      <c r="BK235" s="247">
        <f>ROUND(I235*H235,2)</f>
        <v>0</v>
      </c>
      <c r="BL235" s="16" t="s">
        <v>147</v>
      </c>
      <c r="BM235" s="246" t="s">
        <v>349</v>
      </c>
    </row>
    <row r="236" s="2" customFormat="1">
      <c r="A236" s="37"/>
      <c r="B236" s="38"/>
      <c r="C236" s="39"/>
      <c r="D236" s="250" t="s">
        <v>336</v>
      </c>
      <c r="E236" s="39"/>
      <c r="F236" s="281" t="s">
        <v>350</v>
      </c>
      <c r="G236" s="39"/>
      <c r="H236" s="39"/>
      <c r="I236" s="144"/>
      <c r="J236" s="39"/>
      <c r="K236" s="39"/>
      <c r="L236" s="43"/>
      <c r="M236" s="282"/>
      <c r="N236" s="283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336</v>
      </c>
      <c r="AU236" s="16" t="s">
        <v>83</v>
      </c>
    </row>
    <row r="237" s="13" customFormat="1">
      <c r="A237" s="13"/>
      <c r="B237" s="248"/>
      <c r="C237" s="249"/>
      <c r="D237" s="250" t="s">
        <v>149</v>
      </c>
      <c r="E237" s="251" t="s">
        <v>1</v>
      </c>
      <c r="F237" s="252" t="s">
        <v>83</v>
      </c>
      <c r="G237" s="249"/>
      <c r="H237" s="253">
        <v>2</v>
      </c>
      <c r="I237" s="254"/>
      <c r="J237" s="249"/>
      <c r="K237" s="249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149</v>
      </c>
      <c r="AU237" s="259" t="s">
        <v>83</v>
      </c>
      <c r="AV237" s="13" t="s">
        <v>83</v>
      </c>
      <c r="AW237" s="13" t="s">
        <v>30</v>
      </c>
      <c r="AX237" s="13" t="s">
        <v>81</v>
      </c>
      <c r="AY237" s="259" t="s">
        <v>140</v>
      </c>
    </row>
    <row r="238" s="12" customFormat="1" ht="22.8" customHeight="1">
      <c r="A238" s="12"/>
      <c r="B238" s="219"/>
      <c r="C238" s="220"/>
      <c r="D238" s="221" t="s">
        <v>72</v>
      </c>
      <c r="E238" s="233" t="s">
        <v>182</v>
      </c>
      <c r="F238" s="233" t="s">
        <v>351</v>
      </c>
      <c r="G238" s="220"/>
      <c r="H238" s="220"/>
      <c r="I238" s="223"/>
      <c r="J238" s="234">
        <f>BK238</f>
        <v>0</v>
      </c>
      <c r="K238" s="220"/>
      <c r="L238" s="225"/>
      <c r="M238" s="226"/>
      <c r="N238" s="227"/>
      <c r="O238" s="227"/>
      <c r="P238" s="228">
        <f>SUM(P239:P242)</f>
        <v>0</v>
      </c>
      <c r="Q238" s="227"/>
      <c r="R238" s="228">
        <f>SUM(R239:R242)</f>
        <v>0.0059069999999999991</v>
      </c>
      <c r="S238" s="227"/>
      <c r="T238" s="229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0" t="s">
        <v>81</v>
      </c>
      <c r="AT238" s="231" t="s">
        <v>72</v>
      </c>
      <c r="AU238" s="231" t="s">
        <v>81</v>
      </c>
      <c r="AY238" s="230" t="s">
        <v>140</v>
      </c>
      <c r="BK238" s="232">
        <f>SUM(BK239:BK242)</f>
        <v>0</v>
      </c>
    </row>
    <row r="239" s="2" customFormat="1" ht="21.75" customHeight="1">
      <c r="A239" s="37"/>
      <c r="B239" s="38"/>
      <c r="C239" s="235" t="s">
        <v>352</v>
      </c>
      <c r="D239" s="235" t="s">
        <v>142</v>
      </c>
      <c r="E239" s="236" t="s">
        <v>353</v>
      </c>
      <c r="F239" s="237" t="s">
        <v>354</v>
      </c>
      <c r="G239" s="238" t="s">
        <v>185</v>
      </c>
      <c r="H239" s="239">
        <v>2</v>
      </c>
      <c r="I239" s="240"/>
      <c r="J239" s="241">
        <f>ROUND(I239*H239,2)</f>
        <v>0</v>
      </c>
      <c r="K239" s="237" t="s">
        <v>146</v>
      </c>
      <c r="L239" s="43"/>
      <c r="M239" s="242" t="s">
        <v>1</v>
      </c>
      <c r="N239" s="243" t="s">
        <v>40</v>
      </c>
      <c r="O239" s="91"/>
      <c r="P239" s="244">
        <f>O239*H239</f>
        <v>0</v>
      </c>
      <c r="Q239" s="244">
        <v>1.0000000000000001E-05</v>
      </c>
      <c r="R239" s="244">
        <f>Q239*H239</f>
        <v>2.0000000000000002E-05</v>
      </c>
      <c r="S239" s="244">
        <v>0</v>
      </c>
      <c r="T239" s="24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6" t="s">
        <v>147</v>
      </c>
      <c r="AT239" s="246" t="s">
        <v>142</v>
      </c>
      <c r="AU239" s="246" t="s">
        <v>83</v>
      </c>
      <c r="AY239" s="16" t="s">
        <v>140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6" t="s">
        <v>147</v>
      </c>
      <c r="BK239" s="247">
        <f>ROUND(I239*H239,2)</f>
        <v>0</v>
      </c>
      <c r="BL239" s="16" t="s">
        <v>147</v>
      </c>
      <c r="BM239" s="246" t="s">
        <v>355</v>
      </c>
    </row>
    <row r="240" s="13" customFormat="1">
      <c r="A240" s="13"/>
      <c r="B240" s="248"/>
      <c r="C240" s="249"/>
      <c r="D240" s="250" t="s">
        <v>149</v>
      </c>
      <c r="E240" s="251" t="s">
        <v>1</v>
      </c>
      <c r="F240" s="252" t="s">
        <v>356</v>
      </c>
      <c r="G240" s="249"/>
      <c r="H240" s="253">
        <v>2</v>
      </c>
      <c r="I240" s="254"/>
      <c r="J240" s="249"/>
      <c r="K240" s="249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149</v>
      </c>
      <c r="AU240" s="259" t="s">
        <v>83</v>
      </c>
      <c r="AV240" s="13" t="s">
        <v>83</v>
      </c>
      <c r="AW240" s="13" t="s">
        <v>30</v>
      </c>
      <c r="AX240" s="13" t="s">
        <v>81</v>
      </c>
      <c r="AY240" s="259" t="s">
        <v>140</v>
      </c>
    </row>
    <row r="241" s="2" customFormat="1" ht="21.75" customHeight="1">
      <c r="A241" s="37"/>
      <c r="B241" s="38"/>
      <c r="C241" s="271" t="s">
        <v>357</v>
      </c>
      <c r="D241" s="271" t="s">
        <v>220</v>
      </c>
      <c r="E241" s="272" t="s">
        <v>358</v>
      </c>
      <c r="F241" s="273" t="s">
        <v>359</v>
      </c>
      <c r="G241" s="274" t="s">
        <v>185</v>
      </c>
      <c r="H241" s="275">
        <v>2.0299999999999998</v>
      </c>
      <c r="I241" s="276"/>
      <c r="J241" s="277">
        <f>ROUND(I241*H241,2)</f>
        <v>0</v>
      </c>
      <c r="K241" s="273" t="s">
        <v>146</v>
      </c>
      <c r="L241" s="278"/>
      <c r="M241" s="279" t="s">
        <v>1</v>
      </c>
      <c r="N241" s="280" t="s">
        <v>40</v>
      </c>
      <c r="O241" s="91"/>
      <c r="P241" s="244">
        <f>O241*H241</f>
        <v>0</v>
      </c>
      <c r="Q241" s="244">
        <v>0.0028999999999999998</v>
      </c>
      <c r="R241" s="244">
        <f>Q241*H241</f>
        <v>0.005886999999999999</v>
      </c>
      <c r="S241" s="244">
        <v>0</v>
      </c>
      <c r="T241" s="24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6" t="s">
        <v>182</v>
      </c>
      <c r="AT241" s="246" t="s">
        <v>220</v>
      </c>
      <c r="AU241" s="246" t="s">
        <v>83</v>
      </c>
      <c r="AY241" s="16" t="s">
        <v>140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6" t="s">
        <v>147</v>
      </c>
      <c r="BK241" s="247">
        <f>ROUND(I241*H241,2)</f>
        <v>0</v>
      </c>
      <c r="BL241" s="16" t="s">
        <v>147</v>
      </c>
      <c r="BM241" s="246" t="s">
        <v>360</v>
      </c>
    </row>
    <row r="242" s="13" customFormat="1">
      <c r="A242" s="13"/>
      <c r="B242" s="248"/>
      <c r="C242" s="249"/>
      <c r="D242" s="250" t="s">
        <v>149</v>
      </c>
      <c r="E242" s="251" t="s">
        <v>1</v>
      </c>
      <c r="F242" s="252" t="s">
        <v>361</v>
      </c>
      <c r="G242" s="249"/>
      <c r="H242" s="253">
        <v>2.0299999999999998</v>
      </c>
      <c r="I242" s="254"/>
      <c r="J242" s="249"/>
      <c r="K242" s="249"/>
      <c r="L242" s="255"/>
      <c r="M242" s="256"/>
      <c r="N242" s="257"/>
      <c r="O242" s="257"/>
      <c r="P242" s="257"/>
      <c r="Q242" s="257"/>
      <c r="R242" s="257"/>
      <c r="S242" s="257"/>
      <c r="T242" s="25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9" t="s">
        <v>149</v>
      </c>
      <c r="AU242" s="259" t="s">
        <v>83</v>
      </c>
      <c r="AV242" s="13" t="s">
        <v>83</v>
      </c>
      <c r="AW242" s="13" t="s">
        <v>30</v>
      </c>
      <c r="AX242" s="13" t="s">
        <v>81</v>
      </c>
      <c r="AY242" s="259" t="s">
        <v>140</v>
      </c>
    </row>
    <row r="243" s="12" customFormat="1" ht="22.8" customHeight="1">
      <c r="A243" s="12"/>
      <c r="B243" s="219"/>
      <c r="C243" s="220"/>
      <c r="D243" s="221" t="s">
        <v>72</v>
      </c>
      <c r="E243" s="233" t="s">
        <v>188</v>
      </c>
      <c r="F243" s="233" t="s">
        <v>362</v>
      </c>
      <c r="G243" s="220"/>
      <c r="H243" s="220"/>
      <c r="I243" s="223"/>
      <c r="J243" s="234">
        <f>BK243</f>
        <v>0</v>
      </c>
      <c r="K243" s="220"/>
      <c r="L243" s="225"/>
      <c r="M243" s="226"/>
      <c r="N243" s="227"/>
      <c r="O243" s="227"/>
      <c r="P243" s="228">
        <f>SUM(P244:P291)</f>
        <v>0</v>
      </c>
      <c r="Q243" s="227"/>
      <c r="R243" s="228">
        <f>SUM(R244:R291)</f>
        <v>50.441164999999998</v>
      </c>
      <c r="S243" s="227"/>
      <c r="T243" s="229">
        <f>SUM(T244:T291)</f>
        <v>45.415231000000006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0" t="s">
        <v>81</v>
      </c>
      <c r="AT243" s="231" t="s">
        <v>72</v>
      </c>
      <c r="AU243" s="231" t="s">
        <v>81</v>
      </c>
      <c r="AY243" s="230" t="s">
        <v>140</v>
      </c>
      <c r="BK243" s="232">
        <f>SUM(BK244:BK291)</f>
        <v>0</v>
      </c>
    </row>
    <row r="244" s="2" customFormat="1" ht="21.75" customHeight="1">
      <c r="A244" s="37"/>
      <c r="B244" s="38"/>
      <c r="C244" s="235" t="s">
        <v>363</v>
      </c>
      <c r="D244" s="235" t="s">
        <v>142</v>
      </c>
      <c r="E244" s="236" t="s">
        <v>364</v>
      </c>
      <c r="F244" s="237" t="s">
        <v>365</v>
      </c>
      <c r="G244" s="238" t="s">
        <v>185</v>
      </c>
      <c r="H244" s="239">
        <v>23</v>
      </c>
      <c r="I244" s="240"/>
      <c r="J244" s="241">
        <f>ROUND(I244*H244,2)</f>
        <v>0</v>
      </c>
      <c r="K244" s="237" t="s">
        <v>146</v>
      </c>
      <c r="L244" s="43"/>
      <c r="M244" s="242" t="s">
        <v>1</v>
      </c>
      <c r="N244" s="243" t="s">
        <v>40</v>
      </c>
      <c r="O244" s="91"/>
      <c r="P244" s="244">
        <f>O244*H244</f>
        <v>0</v>
      </c>
      <c r="Q244" s="244">
        <v>0.26086999999999999</v>
      </c>
      <c r="R244" s="244">
        <f>Q244*H244</f>
        <v>6.0000099999999996</v>
      </c>
      <c r="S244" s="244">
        <v>0</v>
      </c>
      <c r="T244" s="24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6" t="s">
        <v>147</v>
      </c>
      <c r="AT244" s="246" t="s">
        <v>142</v>
      </c>
      <c r="AU244" s="246" t="s">
        <v>83</v>
      </c>
      <c r="AY244" s="16" t="s">
        <v>140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6" t="s">
        <v>147</v>
      </c>
      <c r="BK244" s="247">
        <f>ROUND(I244*H244,2)</f>
        <v>0</v>
      </c>
      <c r="BL244" s="16" t="s">
        <v>147</v>
      </c>
      <c r="BM244" s="246" t="s">
        <v>366</v>
      </c>
    </row>
    <row r="245" s="13" customFormat="1">
      <c r="A245" s="13"/>
      <c r="B245" s="248"/>
      <c r="C245" s="249"/>
      <c r="D245" s="250" t="s">
        <v>149</v>
      </c>
      <c r="E245" s="251" t="s">
        <v>1</v>
      </c>
      <c r="F245" s="252" t="s">
        <v>367</v>
      </c>
      <c r="G245" s="249"/>
      <c r="H245" s="253">
        <v>23</v>
      </c>
      <c r="I245" s="254"/>
      <c r="J245" s="249"/>
      <c r="K245" s="249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149</v>
      </c>
      <c r="AU245" s="259" t="s">
        <v>83</v>
      </c>
      <c r="AV245" s="13" t="s">
        <v>83</v>
      </c>
      <c r="AW245" s="13" t="s">
        <v>30</v>
      </c>
      <c r="AX245" s="13" t="s">
        <v>81</v>
      </c>
      <c r="AY245" s="259" t="s">
        <v>140</v>
      </c>
    </row>
    <row r="246" s="2" customFormat="1" ht="44.25" customHeight="1">
      <c r="A246" s="37"/>
      <c r="B246" s="38"/>
      <c r="C246" s="235" t="s">
        <v>368</v>
      </c>
      <c r="D246" s="235" t="s">
        <v>142</v>
      </c>
      <c r="E246" s="236" t="s">
        <v>369</v>
      </c>
      <c r="F246" s="237" t="s">
        <v>370</v>
      </c>
      <c r="G246" s="238" t="s">
        <v>185</v>
      </c>
      <c r="H246" s="239">
        <v>54.5</v>
      </c>
      <c r="I246" s="240"/>
      <c r="J246" s="241">
        <f>ROUND(I246*H246,2)</f>
        <v>0</v>
      </c>
      <c r="K246" s="237" t="s">
        <v>146</v>
      </c>
      <c r="L246" s="43"/>
      <c r="M246" s="242" t="s">
        <v>1</v>
      </c>
      <c r="N246" s="243" t="s">
        <v>40</v>
      </c>
      <c r="O246" s="91"/>
      <c r="P246" s="244">
        <f>O246*H246</f>
        <v>0</v>
      </c>
      <c r="Q246" s="244">
        <v>0.20219000000000001</v>
      </c>
      <c r="R246" s="244">
        <f>Q246*H246</f>
        <v>11.019355000000001</v>
      </c>
      <c r="S246" s="244">
        <v>0</v>
      </c>
      <c r="T246" s="24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6" t="s">
        <v>147</v>
      </c>
      <c r="AT246" s="246" t="s">
        <v>142</v>
      </c>
      <c r="AU246" s="246" t="s">
        <v>83</v>
      </c>
      <c r="AY246" s="16" t="s">
        <v>140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6" t="s">
        <v>147</v>
      </c>
      <c r="BK246" s="247">
        <f>ROUND(I246*H246,2)</f>
        <v>0</v>
      </c>
      <c r="BL246" s="16" t="s">
        <v>147</v>
      </c>
      <c r="BM246" s="246" t="s">
        <v>371</v>
      </c>
    </row>
    <row r="247" s="13" customFormat="1">
      <c r="A247" s="13"/>
      <c r="B247" s="248"/>
      <c r="C247" s="249"/>
      <c r="D247" s="250" t="s">
        <v>149</v>
      </c>
      <c r="E247" s="251" t="s">
        <v>1</v>
      </c>
      <c r="F247" s="252" t="s">
        <v>372</v>
      </c>
      <c r="G247" s="249"/>
      <c r="H247" s="253">
        <v>54.5</v>
      </c>
      <c r="I247" s="254"/>
      <c r="J247" s="249"/>
      <c r="K247" s="249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149</v>
      </c>
      <c r="AU247" s="259" t="s">
        <v>83</v>
      </c>
      <c r="AV247" s="13" t="s">
        <v>83</v>
      </c>
      <c r="AW247" s="13" t="s">
        <v>30</v>
      </c>
      <c r="AX247" s="13" t="s">
        <v>81</v>
      </c>
      <c r="AY247" s="259" t="s">
        <v>140</v>
      </c>
    </row>
    <row r="248" s="2" customFormat="1" ht="16.5" customHeight="1">
      <c r="A248" s="37"/>
      <c r="B248" s="38"/>
      <c r="C248" s="271" t="s">
        <v>373</v>
      </c>
      <c r="D248" s="271" t="s">
        <v>220</v>
      </c>
      <c r="E248" s="272" t="s">
        <v>374</v>
      </c>
      <c r="F248" s="273" t="s">
        <v>375</v>
      </c>
      <c r="G248" s="274" t="s">
        <v>185</v>
      </c>
      <c r="H248" s="275">
        <v>108.09999999999999</v>
      </c>
      <c r="I248" s="276"/>
      <c r="J248" s="277">
        <f>ROUND(I248*H248,2)</f>
        <v>0</v>
      </c>
      <c r="K248" s="273" t="s">
        <v>146</v>
      </c>
      <c r="L248" s="278"/>
      <c r="M248" s="279" t="s">
        <v>1</v>
      </c>
      <c r="N248" s="280" t="s">
        <v>40</v>
      </c>
      <c r="O248" s="91"/>
      <c r="P248" s="244">
        <f>O248*H248</f>
        <v>0</v>
      </c>
      <c r="Q248" s="244">
        <v>0.080000000000000002</v>
      </c>
      <c r="R248" s="244">
        <f>Q248*H248</f>
        <v>8.6479999999999997</v>
      </c>
      <c r="S248" s="244">
        <v>0</v>
      </c>
      <c r="T248" s="24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6" t="s">
        <v>182</v>
      </c>
      <c r="AT248" s="246" t="s">
        <v>220</v>
      </c>
      <c r="AU248" s="246" t="s">
        <v>83</v>
      </c>
      <c r="AY248" s="16" t="s">
        <v>140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6" t="s">
        <v>147</v>
      </c>
      <c r="BK248" s="247">
        <f>ROUND(I248*H248,2)</f>
        <v>0</v>
      </c>
      <c r="BL248" s="16" t="s">
        <v>147</v>
      </c>
      <c r="BM248" s="246" t="s">
        <v>376</v>
      </c>
    </row>
    <row r="249" s="13" customFormat="1">
      <c r="A249" s="13"/>
      <c r="B249" s="248"/>
      <c r="C249" s="249"/>
      <c r="D249" s="250" t="s">
        <v>149</v>
      </c>
      <c r="E249" s="251" t="s">
        <v>1</v>
      </c>
      <c r="F249" s="252" t="s">
        <v>377</v>
      </c>
      <c r="G249" s="249"/>
      <c r="H249" s="253">
        <v>108.09999999999999</v>
      </c>
      <c r="I249" s="254"/>
      <c r="J249" s="249"/>
      <c r="K249" s="249"/>
      <c r="L249" s="255"/>
      <c r="M249" s="256"/>
      <c r="N249" s="257"/>
      <c r="O249" s="257"/>
      <c r="P249" s="257"/>
      <c r="Q249" s="257"/>
      <c r="R249" s="257"/>
      <c r="S249" s="257"/>
      <c r="T249" s="25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9" t="s">
        <v>149</v>
      </c>
      <c r="AU249" s="259" t="s">
        <v>83</v>
      </c>
      <c r="AV249" s="13" t="s">
        <v>83</v>
      </c>
      <c r="AW249" s="13" t="s">
        <v>30</v>
      </c>
      <c r="AX249" s="13" t="s">
        <v>81</v>
      </c>
      <c r="AY249" s="259" t="s">
        <v>140</v>
      </c>
    </row>
    <row r="250" s="2" customFormat="1" ht="44.25" customHeight="1">
      <c r="A250" s="37"/>
      <c r="B250" s="38"/>
      <c r="C250" s="235" t="s">
        <v>378</v>
      </c>
      <c r="D250" s="235" t="s">
        <v>142</v>
      </c>
      <c r="E250" s="236" t="s">
        <v>379</v>
      </c>
      <c r="F250" s="237" t="s">
        <v>380</v>
      </c>
      <c r="G250" s="238" t="s">
        <v>185</v>
      </c>
      <c r="H250" s="239">
        <v>53.600000000000001</v>
      </c>
      <c r="I250" s="240"/>
      <c r="J250" s="241">
        <f>ROUND(I250*H250,2)</f>
        <v>0</v>
      </c>
      <c r="K250" s="237" t="s">
        <v>146</v>
      </c>
      <c r="L250" s="43"/>
      <c r="M250" s="242" t="s">
        <v>1</v>
      </c>
      <c r="N250" s="243" t="s">
        <v>40</v>
      </c>
      <c r="O250" s="91"/>
      <c r="P250" s="244">
        <f>O250*H250</f>
        <v>0</v>
      </c>
      <c r="Q250" s="244">
        <v>0.15540000000000001</v>
      </c>
      <c r="R250" s="244">
        <f>Q250*H250</f>
        <v>8.32944</v>
      </c>
      <c r="S250" s="244">
        <v>0</v>
      </c>
      <c r="T250" s="24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6" t="s">
        <v>147</v>
      </c>
      <c r="AT250" s="246" t="s">
        <v>142</v>
      </c>
      <c r="AU250" s="246" t="s">
        <v>83</v>
      </c>
      <c r="AY250" s="16" t="s">
        <v>140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6" t="s">
        <v>147</v>
      </c>
      <c r="BK250" s="247">
        <f>ROUND(I250*H250,2)</f>
        <v>0</v>
      </c>
      <c r="BL250" s="16" t="s">
        <v>147</v>
      </c>
      <c r="BM250" s="246" t="s">
        <v>381</v>
      </c>
    </row>
    <row r="251" s="13" customFormat="1">
      <c r="A251" s="13"/>
      <c r="B251" s="248"/>
      <c r="C251" s="249"/>
      <c r="D251" s="250" t="s">
        <v>149</v>
      </c>
      <c r="E251" s="251" t="s">
        <v>1</v>
      </c>
      <c r="F251" s="252" t="s">
        <v>382</v>
      </c>
      <c r="G251" s="249"/>
      <c r="H251" s="253">
        <v>53.600000000000001</v>
      </c>
      <c r="I251" s="254"/>
      <c r="J251" s="249"/>
      <c r="K251" s="249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149</v>
      </c>
      <c r="AU251" s="259" t="s">
        <v>83</v>
      </c>
      <c r="AV251" s="13" t="s">
        <v>83</v>
      </c>
      <c r="AW251" s="13" t="s">
        <v>30</v>
      </c>
      <c r="AX251" s="13" t="s">
        <v>81</v>
      </c>
      <c r="AY251" s="259" t="s">
        <v>140</v>
      </c>
    </row>
    <row r="252" s="2" customFormat="1" ht="16.5" customHeight="1">
      <c r="A252" s="37"/>
      <c r="B252" s="38"/>
      <c r="C252" s="271" t="s">
        <v>383</v>
      </c>
      <c r="D252" s="271" t="s">
        <v>220</v>
      </c>
      <c r="E252" s="272" t="s">
        <v>384</v>
      </c>
      <c r="F252" s="273" t="s">
        <v>385</v>
      </c>
      <c r="G252" s="274" t="s">
        <v>185</v>
      </c>
      <c r="H252" s="275">
        <v>63</v>
      </c>
      <c r="I252" s="276"/>
      <c r="J252" s="277">
        <f>ROUND(I252*H252,2)</f>
        <v>0</v>
      </c>
      <c r="K252" s="273" t="s">
        <v>146</v>
      </c>
      <c r="L252" s="278"/>
      <c r="M252" s="279" t="s">
        <v>1</v>
      </c>
      <c r="N252" s="280" t="s">
        <v>40</v>
      </c>
      <c r="O252" s="91"/>
      <c r="P252" s="244">
        <f>O252*H252</f>
        <v>0</v>
      </c>
      <c r="Q252" s="244">
        <v>0.044999999999999998</v>
      </c>
      <c r="R252" s="244">
        <f>Q252*H252</f>
        <v>2.835</v>
      </c>
      <c r="S252" s="244">
        <v>0</v>
      </c>
      <c r="T252" s="24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6" t="s">
        <v>182</v>
      </c>
      <c r="AT252" s="246" t="s">
        <v>220</v>
      </c>
      <c r="AU252" s="246" t="s">
        <v>83</v>
      </c>
      <c r="AY252" s="16" t="s">
        <v>140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6" t="s">
        <v>147</v>
      </c>
      <c r="BK252" s="247">
        <f>ROUND(I252*H252,2)</f>
        <v>0</v>
      </c>
      <c r="BL252" s="16" t="s">
        <v>147</v>
      </c>
      <c r="BM252" s="246" t="s">
        <v>386</v>
      </c>
    </row>
    <row r="253" s="2" customFormat="1" ht="44.25" customHeight="1">
      <c r="A253" s="37"/>
      <c r="B253" s="38"/>
      <c r="C253" s="235" t="s">
        <v>387</v>
      </c>
      <c r="D253" s="235" t="s">
        <v>142</v>
      </c>
      <c r="E253" s="236" t="s">
        <v>388</v>
      </c>
      <c r="F253" s="237" t="s">
        <v>389</v>
      </c>
      <c r="G253" s="238" t="s">
        <v>185</v>
      </c>
      <c r="H253" s="239">
        <v>63</v>
      </c>
      <c r="I253" s="240"/>
      <c r="J253" s="241">
        <f>ROUND(I253*H253,2)</f>
        <v>0</v>
      </c>
      <c r="K253" s="237" t="s">
        <v>146</v>
      </c>
      <c r="L253" s="43"/>
      <c r="M253" s="242" t="s">
        <v>1</v>
      </c>
      <c r="N253" s="243" t="s">
        <v>40</v>
      </c>
      <c r="O253" s="91"/>
      <c r="P253" s="244">
        <f>O253*H253</f>
        <v>0</v>
      </c>
      <c r="Q253" s="244">
        <v>0.1295</v>
      </c>
      <c r="R253" s="244">
        <f>Q253*H253</f>
        <v>8.1585000000000001</v>
      </c>
      <c r="S253" s="244">
        <v>0</v>
      </c>
      <c r="T253" s="24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6" t="s">
        <v>147</v>
      </c>
      <c r="AT253" s="246" t="s">
        <v>142</v>
      </c>
      <c r="AU253" s="246" t="s">
        <v>83</v>
      </c>
      <c r="AY253" s="16" t="s">
        <v>140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6" t="s">
        <v>147</v>
      </c>
      <c r="BK253" s="247">
        <f>ROUND(I253*H253,2)</f>
        <v>0</v>
      </c>
      <c r="BL253" s="16" t="s">
        <v>147</v>
      </c>
      <c r="BM253" s="246" t="s">
        <v>390</v>
      </c>
    </row>
    <row r="254" s="13" customFormat="1">
      <c r="A254" s="13"/>
      <c r="B254" s="248"/>
      <c r="C254" s="249"/>
      <c r="D254" s="250" t="s">
        <v>149</v>
      </c>
      <c r="E254" s="251" t="s">
        <v>1</v>
      </c>
      <c r="F254" s="252" t="s">
        <v>391</v>
      </c>
      <c r="G254" s="249"/>
      <c r="H254" s="253">
        <v>63</v>
      </c>
      <c r="I254" s="254"/>
      <c r="J254" s="249"/>
      <c r="K254" s="249"/>
      <c r="L254" s="255"/>
      <c r="M254" s="256"/>
      <c r="N254" s="257"/>
      <c r="O254" s="257"/>
      <c r="P254" s="257"/>
      <c r="Q254" s="257"/>
      <c r="R254" s="257"/>
      <c r="S254" s="257"/>
      <c r="T254" s="25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9" t="s">
        <v>149</v>
      </c>
      <c r="AU254" s="259" t="s">
        <v>83</v>
      </c>
      <c r="AV254" s="13" t="s">
        <v>83</v>
      </c>
      <c r="AW254" s="13" t="s">
        <v>30</v>
      </c>
      <c r="AX254" s="13" t="s">
        <v>81</v>
      </c>
      <c r="AY254" s="259" t="s">
        <v>140</v>
      </c>
    </row>
    <row r="255" s="2" customFormat="1" ht="21.75" customHeight="1">
      <c r="A255" s="37"/>
      <c r="B255" s="38"/>
      <c r="C255" s="235" t="s">
        <v>392</v>
      </c>
      <c r="D255" s="235" t="s">
        <v>142</v>
      </c>
      <c r="E255" s="236" t="s">
        <v>393</v>
      </c>
      <c r="F255" s="237" t="s">
        <v>394</v>
      </c>
      <c r="G255" s="238" t="s">
        <v>185</v>
      </c>
      <c r="H255" s="239">
        <v>16</v>
      </c>
      <c r="I255" s="240"/>
      <c r="J255" s="241">
        <f>ROUND(I255*H255,2)</f>
        <v>0</v>
      </c>
      <c r="K255" s="237" t="s">
        <v>146</v>
      </c>
      <c r="L255" s="43"/>
      <c r="M255" s="242" t="s">
        <v>1</v>
      </c>
      <c r="N255" s="243" t="s">
        <v>40</v>
      </c>
      <c r="O255" s="91"/>
      <c r="P255" s="244">
        <f>O255*H255</f>
        <v>0</v>
      </c>
      <c r="Q255" s="244">
        <v>0.29221000000000003</v>
      </c>
      <c r="R255" s="244">
        <f>Q255*H255</f>
        <v>4.6753600000000004</v>
      </c>
      <c r="S255" s="244">
        <v>0</v>
      </c>
      <c r="T255" s="24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6" t="s">
        <v>147</v>
      </c>
      <c r="AT255" s="246" t="s">
        <v>142</v>
      </c>
      <c r="AU255" s="246" t="s">
        <v>83</v>
      </c>
      <c r="AY255" s="16" t="s">
        <v>140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6" t="s">
        <v>147</v>
      </c>
      <c r="BK255" s="247">
        <f>ROUND(I255*H255,2)</f>
        <v>0</v>
      </c>
      <c r="BL255" s="16" t="s">
        <v>147</v>
      </c>
      <c r="BM255" s="246" t="s">
        <v>395</v>
      </c>
    </row>
    <row r="256" s="2" customFormat="1" ht="21.75" customHeight="1">
      <c r="A256" s="37"/>
      <c r="B256" s="38"/>
      <c r="C256" s="271" t="s">
        <v>396</v>
      </c>
      <c r="D256" s="271" t="s">
        <v>220</v>
      </c>
      <c r="E256" s="272" t="s">
        <v>397</v>
      </c>
      <c r="F256" s="273" t="s">
        <v>398</v>
      </c>
      <c r="G256" s="274" t="s">
        <v>185</v>
      </c>
      <c r="H256" s="275">
        <v>16</v>
      </c>
      <c r="I256" s="276"/>
      <c r="J256" s="277">
        <f>ROUND(I256*H256,2)</f>
        <v>0</v>
      </c>
      <c r="K256" s="273" t="s">
        <v>146</v>
      </c>
      <c r="L256" s="278"/>
      <c r="M256" s="279" t="s">
        <v>1</v>
      </c>
      <c r="N256" s="280" t="s">
        <v>40</v>
      </c>
      <c r="O256" s="91"/>
      <c r="P256" s="244">
        <f>O256*H256</f>
        <v>0</v>
      </c>
      <c r="Q256" s="244">
        <v>0.015599999999999999</v>
      </c>
      <c r="R256" s="244">
        <f>Q256*H256</f>
        <v>0.24959999999999999</v>
      </c>
      <c r="S256" s="244">
        <v>0</v>
      </c>
      <c r="T256" s="24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6" t="s">
        <v>182</v>
      </c>
      <c r="AT256" s="246" t="s">
        <v>220</v>
      </c>
      <c r="AU256" s="246" t="s">
        <v>83</v>
      </c>
      <c r="AY256" s="16" t="s">
        <v>140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6" t="s">
        <v>147</v>
      </c>
      <c r="BK256" s="247">
        <f>ROUND(I256*H256,2)</f>
        <v>0</v>
      </c>
      <c r="BL256" s="16" t="s">
        <v>147</v>
      </c>
      <c r="BM256" s="246" t="s">
        <v>399</v>
      </c>
    </row>
    <row r="257" s="2" customFormat="1" ht="21.75" customHeight="1">
      <c r="A257" s="37"/>
      <c r="B257" s="38"/>
      <c r="C257" s="235" t="s">
        <v>284</v>
      </c>
      <c r="D257" s="235" t="s">
        <v>142</v>
      </c>
      <c r="E257" s="236" t="s">
        <v>400</v>
      </c>
      <c r="F257" s="237" t="s">
        <v>401</v>
      </c>
      <c r="G257" s="238" t="s">
        <v>267</v>
      </c>
      <c r="H257" s="239">
        <v>2</v>
      </c>
      <c r="I257" s="240"/>
      <c r="J257" s="241">
        <f>ROUND(I257*H257,2)</f>
        <v>0</v>
      </c>
      <c r="K257" s="237" t="s">
        <v>146</v>
      </c>
      <c r="L257" s="43"/>
      <c r="M257" s="242" t="s">
        <v>1</v>
      </c>
      <c r="N257" s="243" t="s">
        <v>40</v>
      </c>
      <c r="O257" s="91"/>
      <c r="P257" s="244">
        <f>O257*H257</f>
        <v>0</v>
      </c>
      <c r="Q257" s="244">
        <v>0.00080000000000000004</v>
      </c>
      <c r="R257" s="244">
        <f>Q257*H257</f>
        <v>0.0016000000000000001</v>
      </c>
      <c r="S257" s="244">
        <v>0</v>
      </c>
      <c r="T257" s="24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6" t="s">
        <v>147</v>
      </c>
      <c r="AT257" s="246" t="s">
        <v>142</v>
      </c>
      <c r="AU257" s="246" t="s">
        <v>83</v>
      </c>
      <c r="AY257" s="16" t="s">
        <v>140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6" t="s">
        <v>147</v>
      </c>
      <c r="BK257" s="247">
        <f>ROUND(I257*H257,2)</f>
        <v>0</v>
      </c>
      <c r="BL257" s="16" t="s">
        <v>147</v>
      </c>
      <c r="BM257" s="246" t="s">
        <v>402</v>
      </c>
    </row>
    <row r="258" s="13" customFormat="1">
      <c r="A258" s="13"/>
      <c r="B258" s="248"/>
      <c r="C258" s="249"/>
      <c r="D258" s="250" t="s">
        <v>149</v>
      </c>
      <c r="E258" s="251" t="s">
        <v>1</v>
      </c>
      <c r="F258" s="252" t="s">
        <v>83</v>
      </c>
      <c r="G258" s="249"/>
      <c r="H258" s="253">
        <v>2</v>
      </c>
      <c r="I258" s="254"/>
      <c r="J258" s="249"/>
      <c r="K258" s="249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149</v>
      </c>
      <c r="AU258" s="259" t="s">
        <v>83</v>
      </c>
      <c r="AV258" s="13" t="s">
        <v>83</v>
      </c>
      <c r="AW258" s="13" t="s">
        <v>30</v>
      </c>
      <c r="AX258" s="13" t="s">
        <v>81</v>
      </c>
      <c r="AY258" s="259" t="s">
        <v>140</v>
      </c>
    </row>
    <row r="259" s="2" customFormat="1" ht="16.5" customHeight="1">
      <c r="A259" s="37"/>
      <c r="B259" s="38"/>
      <c r="C259" s="271" t="s">
        <v>403</v>
      </c>
      <c r="D259" s="271" t="s">
        <v>220</v>
      </c>
      <c r="E259" s="272" t="s">
        <v>404</v>
      </c>
      <c r="F259" s="273" t="s">
        <v>405</v>
      </c>
      <c r="G259" s="274" t="s">
        <v>267</v>
      </c>
      <c r="H259" s="275">
        <v>2</v>
      </c>
      <c r="I259" s="276"/>
      <c r="J259" s="277">
        <f>ROUND(I259*H259,2)</f>
        <v>0</v>
      </c>
      <c r="K259" s="273" t="s">
        <v>1</v>
      </c>
      <c r="L259" s="278"/>
      <c r="M259" s="279" t="s">
        <v>1</v>
      </c>
      <c r="N259" s="280" t="s">
        <v>40</v>
      </c>
      <c r="O259" s="91"/>
      <c r="P259" s="244">
        <f>O259*H259</f>
        <v>0</v>
      </c>
      <c r="Q259" s="244">
        <v>0.112</v>
      </c>
      <c r="R259" s="244">
        <f>Q259*H259</f>
        <v>0.22400000000000001</v>
      </c>
      <c r="S259" s="244">
        <v>0</v>
      </c>
      <c r="T259" s="24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6" t="s">
        <v>182</v>
      </c>
      <c r="AT259" s="246" t="s">
        <v>220</v>
      </c>
      <c r="AU259" s="246" t="s">
        <v>83</v>
      </c>
      <c r="AY259" s="16" t="s">
        <v>140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6" t="s">
        <v>147</v>
      </c>
      <c r="BK259" s="247">
        <f>ROUND(I259*H259,2)</f>
        <v>0</v>
      </c>
      <c r="BL259" s="16" t="s">
        <v>147</v>
      </c>
      <c r="BM259" s="246" t="s">
        <v>406</v>
      </c>
    </row>
    <row r="260" s="2" customFormat="1" ht="21.75" customHeight="1">
      <c r="A260" s="37"/>
      <c r="B260" s="38"/>
      <c r="C260" s="235" t="s">
        <v>407</v>
      </c>
      <c r="D260" s="235" t="s">
        <v>142</v>
      </c>
      <c r="E260" s="236" t="s">
        <v>408</v>
      </c>
      <c r="F260" s="237" t="s">
        <v>409</v>
      </c>
      <c r="G260" s="238" t="s">
        <v>267</v>
      </c>
      <c r="H260" s="239">
        <v>5</v>
      </c>
      <c r="I260" s="240"/>
      <c r="J260" s="241">
        <f>ROUND(I260*H260,2)</f>
        <v>0</v>
      </c>
      <c r="K260" s="237" t="s">
        <v>146</v>
      </c>
      <c r="L260" s="43"/>
      <c r="M260" s="242" t="s">
        <v>1</v>
      </c>
      <c r="N260" s="243" t="s">
        <v>40</v>
      </c>
      <c r="O260" s="91"/>
      <c r="P260" s="244">
        <f>O260*H260</f>
        <v>0</v>
      </c>
      <c r="Q260" s="244">
        <v>0.001</v>
      </c>
      <c r="R260" s="244">
        <f>Q260*H260</f>
        <v>0.0050000000000000001</v>
      </c>
      <c r="S260" s="244">
        <v>0</v>
      </c>
      <c r="T260" s="24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46" t="s">
        <v>147</v>
      </c>
      <c r="AT260" s="246" t="s">
        <v>142</v>
      </c>
      <c r="AU260" s="246" t="s">
        <v>83</v>
      </c>
      <c r="AY260" s="16" t="s">
        <v>140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6" t="s">
        <v>147</v>
      </c>
      <c r="BK260" s="247">
        <f>ROUND(I260*H260,2)</f>
        <v>0</v>
      </c>
      <c r="BL260" s="16" t="s">
        <v>147</v>
      </c>
      <c r="BM260" s="246" t="s">
        <v>410</v>
      </c>
    </row>
    <row r="261" s="13" customFormat="1">
      <c r="A261" s="13"/>
      <c r="B261" s="248"/>
      <c r="C261" s="249"/>
      <c r="D261" s="250" t="s">
        <v>149</v>
      </c>
      <c r="E261" s="251" t="s">
        <v>1</v>
      </c>
      <c r="F261" s="252" t="s">
        <v>166</v>
      </c>
      <c r="G261" s="249"/>
      <c r="H261" s="253">
        <v>5</v>
      </c>
      <c r="I261" s="254"/>
      <c r="J261" s="249"/>
      <c r="K261" s="249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149</v>
      </c>
      <c r="AU261" s="259" t="s">
        <v>83</v>
      </c>
      <c r="AV261" s="13" t="s">
        <v>83</v>
      </c>
      <c r="AW261" s="13" t="s">
        <v>30</v>
      </c>
      <c r="AX261" s="13" t="s">
        <v>81</v>
      </c>
      <c r="AY261" s="259" t="s">
        <v>140</v>
      </c>
    </row>
    <row r="262" s="2" customFormat="1" ht="21.75" customHeight="1">
      <c r="A262" s="37"/>
      <c r="B262" s="38"/>
      <c r="C262" s="271" t="s">
        <v>411</v>
      </c>
      <c r="D262" s="271" t="s">
        <v>220</v>
      </c>
      <c r="E262" s="272" t="s">
        <v>412</v>
      </c>
      <c r="F262" s="273" t="s">
        <v>413</v>
      </c>
      <c r="G262" s="274" t="s">
        <v>267</v>
      </c>
      <c r="H262" s="275">
        <v>5</v>
      </c>
      <c r="I262" s="276"/>
      <c r="J262" s="277">
        <f>ROUND(I262*H262,2)</f>
        <v>0</v>
      </c>
      <c r="K262" s="273" t="s">
        <v>146</v>
      </c>
      <c r="L262" s="278"/>
      <c r="M262" s="279" t="s">
        <v>1</v>
      </c>
      <c r="N262" s="280" t="s">
        <v>40</v>
      </c>
      <c r="O262" s="91"/>
      <c r="P262" s="244">
        <f>O262*H262</f>
        <v>0</v>
      </c>
      <c r="Q262" s="244">
        <v>0.056599999999999998</v>
      </c>
      <c r="R262" s="244">
        <f>Q262*H262</f>
        <v>0.28299999999999997</v>
      </c>
      <c r="S262" s="244">
        <v>0</v>
      </c>
      <c r="T262" s="24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6" t="s">
        <v>182</v>
      </c>
      <c r="AT262" s="246" t="s">
        <v>220</v>
      </c>
      <c r="AU262" s="246" t="s">
        <v>83</v>
      </c>
      <c r="AY262" s="16" t="s">
        <v>140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6" t="s">
        <v>147</v>
      </c>
      <c r="BK262" s="247">
        <f>ROUND(I262*H262,2)</f>
        <v>0</v>
      </c>
      <c r="BL262" s="16" t="s">
        <v>147</v>
      </c>
      <c r="BM262" s="246" t="s">
        <v>414</v>
      </c>
    </row>
    <row r="263" s="2" customFormat="1" ht="33" customHeight="1">
      <c r="A263" s="37"/>
      <c r="B263" s="38"/>
      <c r="C263" s="235" t="s">
        <v>415</v>
      </c>
      <c r="D263" s="235" t="s">
        <v>142</v>
      </c>
      <c r="E263" s="236" t="s">
        <v>416</v>
      </c>
      <c r="F263" s="237" t="s">
        <v>417</v>
      </c>
      <c r="G263" s="238" t="s">
        <v>169</v>
      </c>
      <c r="H263" s="239">
        <v>259.61900000000003</v>
      </c>
      <c r="I263" s="240"/>
      <c r="J263" s="241">
        <f>ROUND(I263*H263,2)</f>
        <v>0</v>
      </c>
      <c r="K263" s="237" t="s">
        <v>146</v>
      </c>
      <c r="L263" s="43"/>
      <c r="M263" s="242" t="s">
        <v>1</v>
      </c>
      <c r="N263" s="243" t="s">
        <v>40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6" t="s">
        <v>147</v>
      </c>
      <c r="AT263" s="246" t="s">
        <v>142</v>
      </c>
      <c r="AU263" s="246" t="s">
        <v>83</v>
      </c>
      <c r="AY263" s="16" t="s">
        <v>140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6" t="s">
        <v>147</v>
      </c>
      <c r="BK263" s="247">
        <f>ROUND(I263*H263,2)</f>
        <v>0</v>
      </c>
      <c r="BL263" s="16" t="s">
        <v>147</v>
      </c>
      <c r="BM263" s="246" t="s">
        <v>418</v>
      </c>
    </row>
    <row r="264" s="13" customFormat="1">
      <c r="A264" s="13"/>
      <c r="B264" s="248"/>
      <c r="C264" s="249"/>
      <c r="D264" s="250" t="s">
        <v>149</v>
      </c>
      <c r="E264" s="251" t="s">
        <v>1</v>
      </c>
      <c r="F264" s="252" t="s">
        <v>419</v>
      </c>
      <c r="G264" s="249"/>
      <c r="H264" s="253">
        <v>259.61900000000003</v>
      </c>
      <c r="I264" s="254"/>
      <c r="J264" s="249"/>
      <c r="K264" s="249"/>
      <c r="L264" s="255"/>
      <c r="M264" s="256"/>
      <c r="N264" s="257"/>
      <c r="O264" s="257"/>
      <c r="P264" s="257"/>
      <c r="Q264" s="257"/>
      <c r="R264" s="257"/>
      <c r="S264" s="257"/>
      <c r="T264" s="25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9" t="s">
        <v>149</v>
      </c>
      <c r="AU264" s="259" t="s">
        <v>83</v>
      </c>
      <c r="AV264" s="13" t="s">
        <v>83</v>
      </c>
      <c r="AW264" s="13" t="s">
        <v>30</v>
      </c>
      <c r="AX264" s="13" t="s">
        <v>81</v>
      </c>
      <c r="AY264" s="259" t="s">
        <v>140</v>
      </c>
    </row>
    <row r="265" s="2" customFormat="1" ht="44.25" customHeight="1">
      <c r="A265" s="37"/>
      <c r="B265" s="38"/>
      <c r="C265" s="235" t="s">
        <v>420</v>
      </c>
      <c r="D265" s="235" t="s">
        <v>142</v>
      </c>
      <c r="E265" s="236" t="s">
        <v>421</v>
      </c>
      <c r="F265" s="237" t="s">
        <v>422</v>
      </c>
      <c r="G265" s="238" t="s">
        <v>169</v>
      </c>
      <c r="H265" s="239">
        <v>7788.5699999999997</v>
      </c>
      <c r="I265" s="240"/>
      <c r="J265" s="241">
        <f>ROUND(I265*H265,2)</f>
        <v>0</v>
      </c>
      <c r="K265" s="237" t="s">
        <v>146</v>
      </c>
      <c r="L265" s="43"/>
      <c r="M265" s="242" t="s">
        <v>1</v>
      </c>
      <c r="N265" s="243" t="s">
        <v>40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6" t="s">
        <v>147</v>
      </c>
      <c r="AT265" s="246" t="s">
        <v>142</v>
      </c>
      <c r="AU265" s="246" t="s">
        <v>83</v>
      </c>
      <c r="AY265" s="16" t="s">
        <v>140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6" t="s">
        <v>147</v>
      </c>
      <c r="BK265" s="247">
        <f>ROUND(I265*H265,2)</f>
        <v>0</v>
      </c>
      <c r="BL265" s="16" t="s">
        <v>147</v>
      </c>
      <c r="BM265" s="246" t="s">
        <v>423</v>
      </c>
    </row>
    <row r="266" s="13" customFormat="1">
      <c r="A266" s="13"/>
      <c r="B266" s="248"/>
      <c r="C266" s="249"/>
      <c r="D266" s="250" t="s">
        <v>149</v>
      </c>
      <c r="E266" s="251" t="s">
        <v>1</v>
      </c>
      <c r="F266" s="252" t="s">
        <v>424</v>
      </c>
      <c r="G266" s="249"/>
      <c r="H266" s="253">
        <v>7788.5699999999997</v>
      </c>
      <c r="I266" s="254"/>
      <c r="J266" s="249"/>
      <c r="K266" s="249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149</v>
      </c>
      <c r="AU266" s="259" t="s">
        <v>83</v>
      </c>
      <c r="AV266" s="13" t="s">
        <v>83</v>
      </c>
      <c r="AW266" s="13" t="s">
        <v>30</v>
      </c>
      <c r="AX266" s="13" t="s">
        <v>81</v>
      </c>
      <c r="AY266" s="259" t="s">
        <v>140</v>
      </c>
    </row>
    <row r="267" s="2" customFormat="1" ht="33" customHeight="1">
      <c r="A267" s="37"/>
      <c r="B267" s="38"/>
      <c r="C267" s="235" t="s">
        <v>425</v>
      </c>
      <c r="D267" s="235" t="s">
        <v>142</v>
      </c>
      <c r="E267" s="236" t="s">
        <v>426</v>
      </c>
      <c r="F267" s="237" t="s">
        <v>427</v>
      </c>
      <c r="G267" s="238" t="s">
        <v>169</v>
      </c>
      <c r="H267" s="239">
        <v>259.61900000000003</v>
      </c>
      <c r="I267" s="240"/>
      <c r="J267" s="241">
        <f>ROUND(I267*H267,2)</f>
        <v>0</v>
      </c>
      <c r="K267" s="237" t="s">
        <v>146</v>
      </c>
      <c r="L267" s="43"/>
      <c r="M267" s="242" t="s">
        <v>1</v>
      </c>
      <c r="N267" s="243" t="s">
        <v>40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6" t="s">
        <v>147</v>
      </c>
      <c r="AT267" s="246" t="s">
        <v>142</v>
      </c>
      <c r="AU267" s="246" t="s">
        <v>83</v>
      </c>
      <c r="AY267" s="16" t="s">
        <v>140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6" t="s">
        <v>147</v>
      </c>
      <c r="BK267" s="247">
        <f>ROUND(I267*H267,2)</f>
        <v>0</v>
      </c>
      <c r="BL267" s="16" t="s">
        <v>147</v>
      </c>
      <c r="BM267" s="246" t="s">
        <v>428</v>
      </c>
    </row>
    <row r="268" s="2" customFormat="1" ht="33" customHeight="1">
      <c r="A268" s="37"/>
      <c r="B268" s="38"/>
      <c r="C268" s="235" t="s">
        <v>429</v>
      </c>
      <c r="D268" s="235" t="s">
        <v>142</v>
      </c>
      <c r="E268" s="236" t="s">
        <v>430</v>
      </c>
      <c r="F268" s="237" t="s">
        <v>431</v>
      </c>
      <c r="G268" s="238" t="s">
        <v>169</v>
      </c>
      <c r="H268" s="239">
        <v>50</v>
      </c>
      <c r="I268" s="240"/>
      <c r="J268" s="241">
        <f>ROUND(I268*H268,2)</f>
        <v>0</v>
      </c>
      <c r="K268" s="237" t="s">
        <v>146</v>
      </c>
      <c r="L268" s="43"/>
      <c r="M268" s="242" t="s">
        <v>1</v>
      </c>
      <c r="N268" s="243" t="s">
        <v>40</v>
      </c>
      <c r="O268" s="91"/>
      <c r="P268" s="244">
        <f>O268*H268</f>
        <v>0</v>
      </c>
      <c r="Q268" s="244">
        <v>0.00012999999999999999</v>
      </c>
      <c r="R268" s="244">
        <f>Q268*H268</f>
        <v>0.0064999999999999997</v>
      </c>
      <c r="S268" s="244">
        <v>0</v>
      </c>
      <c r="T268" s="24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6" t="s">
        <v>147</v>
      </c>
      <c r="AT268" s="246" t="s">
        <v>142</v>
      </c>
      <c r="AU268" s="246" t="s">
        <v>83</v>
      </c>
      <c r="AY268" s="16" t="s">
        <v>140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6" t="s">
        <v>147</v>
      </c>
      <c r="BK268" s="247">
        <f>ROUND(I268*H268,2)</f>
        <v>0</v>
      </c>
      <c r="BL268" s="16" t="s">
        <v>147</v>
      </c>
      <c r="BM268" s="246" t="s">
        <v>432</v>
      </c>
    </row>
    <row r="269" s="13" customFormat="1">
      <c r="A269" s="13"/>
      <c r="B269" s="248"/>
      <c r="C269" s="249"/>
      <c r="D269" s="250" t="s">
        <v>149</v>
      </c>
      <c r="E269" s="251" t="s">
        <v>1</v>
      </c>
      <c r="F269" s="252" t="s">
        <v>392</v>
      </c>
      <c r="G269" s="249"/>
      <c r="H269" s="253">
        <v>50</v>
      </c>
      <c r="I269" s="254"/>
      <c r="J269" s="249"/>
      <c r="K269" s="249"/>
      <c r="L269" s="255"/>
      <c r="M269" s="256"/>
      <c r="N269" s="257"/>
      <c r="O269" s="257"/>
      <c r="P269" s="257"/>
      <c r="Q269" s="257"/>
      <c r="R269" s="257"/>
      <c r="S269" s="257"/>
      <c r="T269" s="25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9" t="s">
        <v>149</v>
      </c>
      <c r="AU269" s="259" t="s">
        <v>83</v>
      </c>
      <c r="AV269" s="13" t="s">
        <v>83</v>
      </c>
      <c r="AW269" s="13" t="s">
        <v>30</v>
      </c>
      <c r="AX269" s="13" t="s">
        <v>81</v>
      </c>
      <c r="AY269" s="259" t="s">
        <v>140</v>
      </c>
    </row>
    <row r="270" s="2" customFormat="1" ht="44.25" customHeight="1">
      <c r="A270" s="37"/>
      <c r="B270" s="38"/>
      <c r="C270" s="235" t="s">
        <v>433</v>
      </c>
      <c r="D270" s="235" t="s">
        <v>142</v>
      </c>
      <c r="E270" s="236" t="s">
        <v>434</v>
      </c>
      <c r="F270" s="237" t="s">
        <v>435</v>
      </c>
      <c r="G270" s="238" t="s">
        <v>169</v>
      </c>
      <c r="H270" s="239">
        <v>145</v>
      </c>
      <c r="I270" s="240"/>
      <c r="J270" s="241">
        <f>ROUND(I270*H270,2)</f>
        <v>0</v>
      </c>
      <c r="K270" s="237" t="s">
        <v>146</v>
      </c>
      <c r="L270" s="43"/>
      <c r="M270" s="242" t="s">
        <v>1</v>
      </c>
      <c r="N270" s="243" t="s">
        <v>40</v>
      </c>
      <c r="O270" s="91"/>
      <c r="P270" s="244">
        <f>O270*H270</f>
        <v>0</v>
      </c>
      <c r="Q270" s="244">
        <v>4.0000000000000003E-05</v>
      </c>
      <c r="R270" s="244">
        <f>Q270*H270</f>
        <v>0.0058000000000000005</v>
      </c>
      <c r="S270" s="244">
        <v>0</v>
      </c>
      <c r="T270" s="24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46" t="s">
        <v>147</v>
      </c>
      <c r="AT270" s="246" t="s">
        <v>142</v>
      </c>
      <c r="AU270" s="246" t="s">
        <v>83</v>
      </c>
      <c r="AY270" s="16" t="s">
        <v>140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6" t="s">
        <v>147</v>
      </c>
      <c r="BK270" s="247">
        <f>ROUND(I270*H270,2)</f>
        <v>0</v>
      </c>
      <c r="BL270" s="16" t="s">
        <v>147</v>
      </c>
      <c r="BM270" s="246" t="s">
        <v>436</v>
      </c>
    </row>
    <row r="271" s="2" customFormat="1" ht="33" customHeight="1">
      <c r="A271" s="37"/>
      <c r="B271" s="38"/>
      <c r="C271" s="235" t="s">
        <v>437</v>
      </c>
      <c r="D271" s="235" t="s">
        <v>142</v>
      </c>
      <c r="E271" s="236" t="s">
        <v>438</v>
      </c>
      <c r="F271" s="237" t="s">
        <v>439</v>
      </c>
      <c r="G271" s="238" t="s">
        <v>169</v>
      </c>
      <c r="H271" s="239">
        <v>34.133000000000003</v>
      </c>
      <c r="I271" s="240"/>
      <c r="J271" s="241">
        <f>ROUND(I271*H271,2)</f>
        <v>0</v>
      </c>
      <c r="K271" s="237" t="s">
        <v>146</v>
      </c>
      <c r="L271" s="43"/>
      <c r="M271" s="242" t="s">
        <v>1</v>
      </c>
      <c r="N271" s="243" t="s">
        <v>40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0.26100000000000001</v>
      </c>
      <c r="T271" s="245">
        <f>S271*H271</f>
        <v>8.9087130000000005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6" t="s">
        <v>147</v>
      </c>
      <c r="AT271" s="246" t="s">
        <v>142</v>
      </c>
      <c r="AU271" s="246" t="s">
        <v>83</v>
      </c>
      <c r="AY271" s="16" t="s">
        <v>140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6" t="s">
        <v>147</v>
      </c>
      <c r="BK271" s="247">
        <f>ROUND(I271*H271,2)</f>
        <v>0</v>
      </c>
      <c r="BL271" s="16" t="s">
        <v>147</v>
      </c>
      <c r="BM271" s="246" t="s">
        <v>440</v>
      </c>
    </row>
    <row r="272" s="13" customFormat="1">
      <c r="A272" s="13"/>
      <c r="B272" s="248"/>
      <c r="C272" s="249"/>
      <c r="D272" s="250" t="s">
        <v>149</v>
      </c>
      <c r="E272" s="251" t="s">
        <v>1</v>
      </c>
      <c r="F272" s="252" t="s">
        <v>441</v>
      </c>
      <c r="G272" s="249"/>
      <c r="H272" s="253">
        <v>34.133000000000003</v>
      </c>
      <c r="I272" s="254"/>
      <c r="J272" s="249"/>
      <c r="K272" s="249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149</v>
      </c>
      <c r="AU272" s="259" t="s">
        <v>83</v>
      </c>
      <c r="AV272" s="13" t="s">
        <v>83</v>
      </c>
      <c r="AW272" s="13" t="s">
        <v>30</v>
      </c>
      <c r="AX272" s="13" t="s">
        <v>81</v>
      </c>
      <c r="AY272" s="259" t="s">
        <v>140</v>
      </c>
    </row>
    <row r="273" s="2" customFormat="1" ht="33" customHeight="1">
      <c r="A273" s="37"/>
      <c r="B273" s="38"/>
      <c r="C273" s="235" t="s">
        <v>442</v>
      </c>
      <c r="D273" s="235" t="s">
        <v>142</v>
      </c>
      <c r="E273" s="236" t="s">
        <v>443</v>
      </c>
      <c r="F273" s="237" t="s">
        <v>444</v>
      </c>
      <c r="G273" s="238" t="s">
        <v>145</v>
      </c>
      <c r="H273" s="239">
        <v>0.59699999999999998</v>
      </c>
      <c r="I273" s="240"/>
      <c r="J273" s="241">
        <f>ROUND(I273*H273,2)</f>
        <v>0</v>
      </c>
      <c r="K273" s="237" t="s">
        <v>146</v>
      </c>
      <c r="L273" s="43"/>
      <c r="M273" s="242" t="s">
        <v>1</v>
      </c>
      <c r="N273" s="243" t="s">
        <v>40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1.95</v>
      </c>
      <c r="T273" s="245">
        <f>S273*H273</f>
        <v>1.16415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6" t="s">
        <v>147</v>
      </c>
      <c r="AT273" s="246" t="s">
        <v>142</v>
      </c>
      <c r="AU273" s="246" t="s">
        <v>83</v>
      </c>
      <c r="AY273" s="16" t="s">
        <v>140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6" t="s">
        <v>147</v>
      </c>
      <c r="BK273" s="247">
        <f>ROUND(I273*H273,2)</f>
        <v>0</v>
      </c>
      <c r="BL273" s="16" t="s">
        <v>147</v>
      </c>
      <c r="BM273" s="246" t="s">
        <v>445</v>
      </c>
    </row>
    <row r="274" s="13" customFormat="1">
      <c r="A274" s="13"/>
      <c r="B274" s="248"/>
      <c r="C274" s="249"/>
      <c r="D274" s="250" t="s">
        <v>149</v>
      </c>
      <c r="E274" s="251" t="s">
        <v>1</v>
      </c>
      <c r="F274" s="252" t="s">
        <v>446</v>
      </c>
      <c r="G274" s="249"/>
      <c r="H274" s="253">
        <v>0.59699999999999998</v>
      </c>
      <c r="I274" s="254"/>
      <c r="J274" s="249"/>
      <c r="K274" s="249"/>
      <c r="L274" s="255"/>
      <c r="M274" s="256"/>
      <c r="N274" s="257"/>
      <c r="O274" s="257"/>
      <c r="P274" s="257"/>
      <c r="Q274" s="257"/>
      <c r="R274" s="257"/>
      <c r="S274" s="257"/>
      <c r="T274" s="25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9" t="s">
        <v>149</v>
      </c>
      <c r="AU274" s="259" t="s">
        <v>83</v>
      </c>
      <c r="AV274" s="13" t="s">
        <v>83</v>
      </c>
      <c r="AW274" s="13" t="s">
        <v>30</v>
      </c>
      <c r="AX274" s="13" t="s">
        <v>81</v>
      </c>
      <c r="AY274" s="259" t="s">
        <v>140</v>
      </c>
    </row>
    <row r="275" s="2" customFormat="1" ht="33" customHeight="1">
      <c r="A275" s="37"/>
      <c r="B275" s="38"/>
      <c r="C275" s="235" t="s">
        <v>447</v>
      </c>
      <c r="D275" s="235" t="s">
        <v>142</v>
      </c>
      <c r="E275" s="236" t="s">
        <v>448</v>
      </c>
      <c r="F275" s="237" t="s">
        <v>449</v>
      </c>
      <c r="G275" s="238" t="s">
        <v>145</v>
      </c>
      <c r="H275" s="239">
        <v>1.5489999999999999</v>
      </c>
      <c r="I275" s="240"/>
      <c r="J275" s="241">
        <f>ROUND(I275*H275,2)</f>
        <v>0</v>
      </c>
      <c r="K275" s="237" t="s">
        <v>146</v>
      </c>
      <c r="L275" s="43"/>
      <c r="M275" s="242" t="s">
        <v>1</v>
      </c>
      <c r="N275" s="243" t="s">
        <v>40</v>
      </c>
      <c r="O275" s="91"/>
      <c r="P275" s="244">
        <f>O275*H275</f>
        <v>0</v>
      </c>
      <c r="Q275" s="244">
        <v>0</v>
      </c>
      <c r="R275" s="244">
        <f>Q275*H275</f>
        <v>0</v>
      </c>
      <c r="S275" s="244">
        <v>1.671</v>
      </c>
      <c r="T275" s="245">
        <f>S275*H275</f>
        <v>2.5883789999999998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6" t="s">
        <v>147</v>
      </c>
      <c r="AT275" s="246" t="s">
        <v>142</v>
      </c>
      <c r="AU275" s="246" t="s">
        <v>83</v>
      </c>
      <c r="AY275" s="16" t="s">
        <v>140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6" t="s">
        <v>147</v>
      </c>
      <c r="BK275" s="247">
        <f>ROUND(I275*H275,2)</f>
        <v>0</v>
      </c>
      <c r="BL275" s="16" t="s">
        <v>147</v>
      </c>
      <c r="BM275" s="246" t="s">
        <v>450</v>
      </c>
    </row>
    <row r="276" s="13" customFormat="1">
      <c r="A276" s="13"/>
      <c r="B276" s="248"/>
      <c r="C276" s="249"/>
      <c r="D276" s="250" t="s">
        <v>149</v>
      </c>
      <c r="E276" s="251" t="s">
        <v>1</v>
      </c>
      <c r="F276" s="252" t="s">
        <v>451</v>
      </c>
      <c r="G276" s="249"/>
      <c r="H276" s="253">
        <v>1.5489999999999999</v>
      </c>
      <c r="I276" s="254"/>
      <c r="J276" s="249"/>
      <c r="K276" s="249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149</v>
      </c>
      <c r="AU276" s="259" t="s">
        <v>83</v>
      </c>
      <c r="AV276" s="13" t="s">
        <v>83</v>
      </c>
      <c r="AW276" s="13" t="s">
        <v>30</v>
      </c>
      <c r="AX276" s="13" t="s">
        <v>81</v>
      </c>
      <c r="AY276" s="259" t="s">
        <v>140</v>
      </c>
    </row>
    <row r="277" s="2" customFormat="1" ht="21.75" customHeight="1">
      <c r="A277" s="37"/>
      <c r="B277" s="38"/>
      <c r="C277" s="235" t="s">
        <v>452</v>
      </c>
      <c r="D277" s="235" t="s">
        <v>142</v>
      </c>
      <c r="E277" s="236" t="s">
        <v>453</v>
      </c>
      <c r="F277" s="237" t="s">
        <v>454</v>
      </c>
      <c r="G277" s="238" t="s">
        <v>145</v>
      </c>
      <c r="H277" s="239">
        <v>12.6</v>
      </c>
      <c r="I277" s="240"/>
      <c r="J277" s="241">
        <f>ROUND(I277*H277,2)</f>
        <v>0</v>
      </c>
      <c r="K277" s="237" t="s">
        <v>146</v>
      </c>
      <c r="L277" s="43"/>
      <c r="M277" s="242" t="s">
        <v>1</v>
      </c>
      <c r="N277" s="243" t="s">
        <v>40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2.2000000000000002</v>
      </c>
      <c r="T277" s="245">
        <f>S277*H277</f>
        <v>27.720000000000002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6" t="s">
        <v>147</v>
      </c>
      <c r="AT277" s="246" t="s">
        <v>142</v>
      </c>
      <c r="AU277" s="246" t="s">
        <v>83</v>
      </c>
      <c r="AY277" s="16" t="s">
        <v>140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6" t="s">
        <v>147</v>
      </c>
      <c r="BK277" s="247">
        <f>ROUND(I277*H277,2)</f>
        <v>0</v>
      </c>
      <c r="BL277" s="16" t="s">
        <v>147</v>
      </c>
      <c r="BM277" s="246" t="s">
        <v>455</v>
      </c>
    </row>
    <row r="278" s="2" customFormat="1" ht="33" customHeight="1">
      <c r="A278" s="37"/>
      <c r="B278" s="38"/>
      <c r="C278" s="235" t="s">
        <v>456</v>
      </c>
      <c r="D278" s="235" t="s">
        <v>142</v>
      </c>
      <c r="E278" s="236" t="s">
        <v>457</v>
      </c>
      <c r="F278" s="237" t="s">
        <v>458</v>
      </c>
      <c r="G278" s="238" t="s">
        <v>169</v>
      </c>
      <c r="H278" s="239">
        <v>9.9199999999999999</v>
      </c>
      <c r="I278" s="240"/>
      <c r="J278" s="241">
        <f>ROUND(I278*H278,2)</f>
        <v>0</v>
      </c>
      <c r="K278" s="237" t="s">
        <v>146</v>
      </c>
      <c r="L278" s="43"/>
      <c r="M278" s="242" t="s">
        <v>1</v>
      </c>
      <c r="N278" s="243" t="s">
        <v>40</v>
      </c>
      <c r="O278" s="91"/>
      <c r="P278" s="244">
        <f>O278*H278</f>
        <v>0</v>
      </c>
      <c r="Q278" s="244">
        <v>0</v>
      </c>
      <c r="R278" s="244">
        <f>Q278*H278</f>
        <v>0</v>
      </c>
      <c r="S278" s="244">
        <v>0.035000000000000003</v>
      </c>
      <c r="T278" s="245">
        <f>S278*H278</f>
        <v>0.34720000000000001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6" t="s">
        <v>147</v>
      </c>
      <c r="AT278" s="246" t="s">
        <v>142</v>
      </c>
      <c r="AU278" s="246" t="s">
        <v>83</v>
      </c>
      <c r="AY278" s="16" t="s">
        <v>140</v>
      </c>
      <c r="BE278" s="247">
        <f>IF(N278="základní",J278,0)</f>
        <v>0</v>
      </c>
      <c r="BF278" s="247">
        <f>IF(N278="snížená",J278,0)</f>
        <v>0</v>
      </c>
      <c r="BG278" s="247">
        <f>IF(N278="zákl. přenesená",J278,0)</f>
        <v>0</v>
      </c>
      <c r="BH278" s="247">
        <f>IF(N278="sníž. přenesená",J278,0)</f>
        <v>0</v>
      </c>
      <c r="BI278" s="247">
        <f>IF(N278="nulová",J278,0)</f>
        <v>0</v>
      </c>
      <c r="BJ278" s="16" t="s">
        <v>147</v>
      </c>
      <c r="BK278" s="247">
        <f>ROUND(I278*H278,2)</f>
        <v>0</v>
      </c>
      <c r="BL278" s="16" t="s">
        <v>147</v>
      </c>
      <c r="BM278" s="246" t="s">
        <v>459</v>
      </c>
    </row>
    <row r="279" s="13" customFormat="1">
      <c r="A279" s="13"/>
      <c r="B279" s="248"/>
      <c r="C279" s="249"/>
      <c r="D279" s="250" t="s">
        <v>149</v>
      </c>
      <c r="E279" s="251" t="s">
        <v>1</v>
      </c>
      <c r="F279" s="252" t="s">
        <v>460</v>
      </c>
      <c r="G279" s="249"/>
      <c r="H279" s="253">
        <v>9.9199999999999999</v>
      </c>
      <c r="I279" s="254"/>
      <c r="J279" s="249"/>
      <c r="K279" s="249"/>
      <c r="L279" s="255"/>
      <c r="M279" s="256"/>
      <c r="N279" s="257"/>
      <c r="O279" s="257"/>
      <c r="P279" s="257"/>
      <c r="Q279" s="257"/>
      <c r="R279" s="257"/>
      <c r="S279" s="257"/>
      <c r="T279" s="25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9" t="s">
        <v>149</v>
      </c>
      <c r="AU279" s="259" t="s">
        <v>83</v>
      </c>
      <c r="AV279" s="13" t="s">
        <v>83</v>
      </c>
      <c r="AW279" s="13" t="s">
        <v>30</v>
      </c>
      <c r="AX279" s="13" t="s">
        <v>81</v>
      </c>
      <c r="AY279" s="259" t="s">
        <v>140</v>
      </c>
    </row>
    <row r="280" s="2" customFormat="1" ht="33" customHeight="1">
      <c r="A280" s="37"/>
      <c r="B280" s="38"/>
      <c r="C280" s="235" t="s">
        <v>461</v>
      </c>
      <c r="D280" s="235" t="s">
        <v>142</v>
      </c>
      <c r="E280" s="236" t="s">
        <v>462</v>
      </c>
      <c r="F280" s="237" t="s">
        <v>463</v>
      </c>
      <c r="G280" s="238" t="s">
        <v>169</v>
      </c>
      <c r="H280" s="239">
        <v>7.9569999999999999</v>
      </c>
      <c r="I280" s="240"/>
      <c r="J280" s="241">
        <f>ROUND(I280*H280,2)</f>
        <v>0</v>
      </c>
      <c r="K280" s="237" t="s">
        <v>146</v>
      </c>
      <c r="L280" s="43"/>
      <c r="M280" s="242" t="s">
        <v>1</v>
      </c>
      <c r="N280" s="243" t="s">
        <v>40</v>
      </c>
      <c r="O280" s="91"/>
      <c r="P280" s="244">
        <f>O280*H280</f>
        <v>0</v>
      </c>
      <c r="Q280" s="244">
        <v>0</v>
      </c>
      <c r="R280" s="244">
        <f>Q280*H280</f>
        <v>0</v>
      </c>
      <c r="S280" s="244">
        <v>0</v>
      </c>
      <c r="T280" s="24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6" t="s">
        <v>147</v>
      </c>
      <c r="AT280" s="246" t="s">
        <v>142</v>
      </c>
      <c r="AU280" s="246" t="s">
        <v>83</v>
      </c>
      <c r="AY280" s="16" t="s">
        <v>140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6" t="s">
        <v>147</v>
      </c>
      <c r="BK280" s="247">
        <f>ROUND(I280*H280,2)</f>
        <v>0</v>
      </c>
      <c r="BL280" s="16" t="s">
        <v>147</v>
      </c>
      <c r="BM280" s="246" t="s">
        <v>464</v>
      </c>
    </row>
    <row r="281" s="13" customFormat="1">
      <c r="A281" s="13"/>
      <c r="B281" s="248"/>
      <c r="C281" s="249"/>
      <c r="D281" s="250" t="s">
        <v>149</v>
      </c>
      <c r="E281" s="251" t="s">
        <v>1</v>
      </c>
      <c r="F281" s="252" t="s">
        <v>465</v>
      </c>
      <c r="G281" s="249"/>
      <c r="H281" s="253">
        <v>7.9569999999999999</v>
      </c>
      <c r="I281" s="254"/>
      <c r="J281" s="249"/>
      <c r="K281" s="249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149</v>
      </c>
      <c r="AU281" s="259" t="s">
        <v>83</v>
      </c>
      <c r="AV281" s="13" t="s">
        <v>83</v>
      </c>
      <c r="AW281" s="13" t="s">
        <v>30</v>
      </c>
      <c r="AX281" s="13" t="s">
        <v>81</v>
      </c>
      <c r="AY281" s="259" t="s">
        <v>140</v>
      </c>
    </row>
    <row r="282" s="2" customFormat="1" ht="21.75" customHeight="1">
      <c r="A282" s="37"/>
      <c r="B282" s="38"/>
      <c r="C282" s="235" t="s">
        <v>466</v>
      </c>
      <c r="D282" s="235" t="s">
        <v>142</v>
      </c>
      <c r="E282" s="236" t="s">
        <v>467</v>
      </c>
      <c r="F282" s="237" t="s">
        <v>468</v>
      </c>
      <c r="G282" s="238" t="s">
        <v>169</v>
      </c>
      <c r="H282" s="239">
        <v>248.89699999999999</v>
      </c>
      <c r="I282" s="240"/>
      <c r="J282" s="241">
        <f>ROUND(I282*H282,2)</f>
        <v>0</v>
      </c>
      <c r="K282" s="237" t="s">
        <v>146</v>
      </c>
      <c r="L282" s="43"/>
      <c r="M282" s="242" t="s">
        <v>1</v>
      </c>
      <c r="N282" s="243" t="s">
        <v>40</v>
      </c>
      <c r="O282" s="91"/>
      <c r="P282" s="244">
        <f>O282*H282</f>
        <v>0</v>
      </c>
      <c r="Q282" s="244">
        <v>0</v>
      </c>
      <c r="R282" s="244">
        <f>Q282*H282</f>
        <v>0</v>
      </c>
      <c r="S282" s="244">
        <v>0.0089999999999999993</v>
      </c>
      <c r="T282" s="245">
        <f>S282*H282</f>
        <v>2.2400729999999998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6" t="s">
        <v>147</v>
      </c>
      <c r="AT282" s="246" t="s">
        <v>142</v>
      </c>
      <c r="AU282" s="246" t="s">
        <v>83</v>
      </c>
      <c r="AY282" s="16" t="s">
        <v>140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6" t="s">
        <v>147</v>
      </c>
      <c r="BK282" s="247">
        <f>ROUND(I282*H282,2)</f>
        <v>0</v>
      </c>
      <c r="BL282" s="16" t="s">
        <v>147</v>
      </c>
      <c r="BM282" s="246" t="s">
        <v>469</v>
      </c>
    </row>
    <row r="283" s="13" customFormat="1">
      <c r="A283" s="13"/>
      <c r="B283" s="248"/>
      <c r="C283" s="249"/>
      <c r="D283" s="250" t="s">
        <v>149</v>
      </c>
      <c r="E283" s="251" t="s">
        <v>1</v>
      </c>
      <c r="F283" s="252" t="s">
        <v>470</v>
      </c>
      <c r="G283" s="249"/>
      <c r="H283" s="253">
        <v>248.89699999999999</v>
      </c>
      <c r="I283" s="254"/>
      <c r="J283" s="249"/>
      <c r="K283" s="249"/>
      <c r="L283" s="255"/>
      <c r="M283" s="256"/>
      <c r="N283" s="257"/>
      <c r="O283" s="257"/>
      <c r="P283" s="257"/>
      <c r="Q283" s="257"/>
      <c r="R283" s="257"/>
      <c r="S283" s="257"/>
      <c r="T283" s="25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9" t="s">
        <v>149</v>
      </c>
      <c r="AU283" s="259" t="s">
        <v>83</v>
      </c>
      <c r="AV283" s="13" t="s">
        <v>83</v>
      </c>
      <c r="AW283" s="13" t="s">
        <v>30</v>
      </c>
      <c r="AX283" s="13" t="s">
        <v>81</v>
      </c>
      <c r="AY283" s="259" t="s">
        <v>140</v>
      </c>
    </row>
    <row r="284" s="2" customFormat="1" ht="33" customHeight="1">
      <c r="A284" s="37"/>
      <c r="B284" s="38"/>
      <c r="C284" s="235" t="s">
        <v>471</v>
      </c>
      <c r="D284" s="235" t="s">
        <v>142</v>
      </c>
      <c r="E284" s="236" t="s">
        <v>472</v>
      </c>
      <c r="F284" s="237" t="s">
        <v>473</v>
      </c>
      <c r="G284" s="238" t="s">
        <v>169</v>
      </c>
      <c r="H284" s="239">
        <v>18.818000000000001</v>
      </c>
      <c r="I284" s="240"/>
      <c r="J284" s="241">
        <f>ROUND(I284*H284,2)</f>
        <v>0</v>
      </c>
      <c r="K284" s="237" t="s">
        <v>146</v>
      </c>
      <c r="L284" s="43"/>
      <c r="M284" s="242" t="s">
        <v>1</v>
      </c>
      <c r="N284" s="243" t="s">
        <v>40</v>
      </c>
      <c r="O284" s="91"/>
      <c r="P284" s="244">
        <f>O284*H284</f>
        <v>0</v>
      </c>
      <c r="Q284" s="244">
        <v>0</v>
      </c>
      <c r="R284" s="244">
        <f>Q284*H284</f>
        <v>0</v>
      </c>
      <c r="S284" s="244">
        <v>0.062</v>
      </c>
      <c r="T284" s="245">
        <f>S284*H284</f>
        <v>1.1667160000000001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6" t="s">
        <v>147</v>
      </c>
      <c r="AT284" s="246" t="s">
        <v>142</v>
      </c>
      <c r="AU284" s="246" t="s">
        <v>83</v>
      </c>
      <c r="AY284" s="16" t="s">
        <v>140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6" t="s">
        <v>147</v>
      </c>
      <c r="BK284" s="247">
        <f>ROUND(I284*H284,2)</f>
        <v>0</v>
      </c>
      <c r="BL284" s="16" t="s">
        <v>147</v>
      </c>
      <c r="BM284" s="246" t="s">
        <v>474</v>
      </c>
    </row>
    <row r="285" s="13" customFormat="1">
      <c r="A285" s="13"/>
      <c r="B285" s="248"/>
      <c r="C285" s="249"/>
      <c r="D285" s="250" t="s">
        <v>149</v>
      </c>
      <c r="E285" s="251" t="s">
        <v>1</v>
      </c>
      <c r="F285" s="252" t="s">
        <v>475</v>
      </c>
      <c r="G285" s="249"/>
      <c r="H285" s="253">
        <v>18.818000000000001</v>
      </c>
      <c r="I285" s="254"/>
      <c r="J285" s="249"/>
      <c r="K285" s="249"/>
      <c r="L285" s="255"/>
      <c r="M285" s="256"/>
      <c r="N285" s="257"/>
      <c r="O285" s="257"/>
      <c r="P285" s="257"/>
      <c r="Q285" s="257"/>
      <c r="R285" s="257"/>
      <c r="S285" s="257"/>
      <c r="T285" s="25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9" t="s">
        <v>149</v>
      </c>
      <c r="AU285" s="259" t="s">
        <v>83</v>
      </c>
      <c r="AV285" s="13" t="s">
        <v>83</v>
      </c>
      <c r="AW285" s="13" t="s">
        <v>30</v>
      </c>
      <c r="AX285" s="13" t="s">
        <v>81</v>
      </c>
      <c r="AY285" s="259" t="s">
        <v>140</v>
      </c>
    </row>
    <row r="286" s="2" customFormat="1" ht="33" customHeight="1">
      <c r="A286" s="37"/>
      <c r="B286" s="38"/>
      <c r="C286" s="235" t="s">
        <v>476</v>
      </c>
      <c r="D286" s="235" t="s">
        <v>142</v>
      </c>
      <c r="E286" s="236" t="s">
        <v>477</v>
      </c>
      <c r="F286" s="237" t="s">
        <v>478</v>
      </c>
      <c r="G286" s="238" t="s">
        <v>169</v>
      </c>
      <c r="H286" s="239">
        <v>10</v>
      </c>
      <c r="I286" s="240"/>
      <c r="J286" s="241">
        <f>ROUND(I286*H286,2)</f>
        <v>0</v>
      </c>
      <c r="K286" s="237" t="s">
        <v>146</v>
      </c>
      <c r="L286" s="43"/>
      <c r="M286" s="242" t="s">
        <v>1</v>
      </c>
      <c r="N286" s="243" t="s">
        <v>40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0.063</v>
      </c>
      <c r="T286" s="245">
        <f>S286*H286</f>
        <v>0.63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6" t="s">
        <v>147</v>
      </c>
      <c r="AT286" s="246" t="s">
        <v>142</v>
      </c>
      <c r="AU286" s="246" t="s">
        <v>83</v>
      </c>
      <c r="AY286" s="16" t="s">
        <v>140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6" t="s">
        <v>147</v>
      </c>
      <c r="BK286" s="247">
        <f>ROUND(I286*H286,2)</f>
        <v>0</v>
      </c>
      <c r="BL286" s="16" t="s">
        <v>147</v>
      </c>
      <c r="BM286" s="246" t="s">
        <v>479</v>
      </c>
    </row>
    <row r="287" s="13" customFormat="1">
      <c r="A287" s="13"/>
      <c r="B287" s="248"/>
      <c r="C287" s="249"/>
      <c r="D287" s="250" t="s">
        <v>149</v>
      </c>
      <c r="E287" s="251" t="s">
        <v>1</v>
      </c>
      <c r="F287" s="252" t="s">
        <v>480</v>
      </c>
      <c r="G287" s="249"/>
      <c r="H287" s="253">
        <v>10</v>
      </c>
      <c r="I287" s="254"/>
      <c r="J287" s="249"/>
      <c r="K287" s="249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149</v>
      </c>
      <c r="AU287" s="259" t="s">
        <v>83</v>
      </c>
      <c r="AV287" s="13" t="s">
        <v>83</v>
      </c>
      <c r="AW287" s="13" t="s">
        <v>30</v>
      </c>
      <c r="AX287" s="13" t="s">
        <v>81</v>
      </c>
      <c r="AY287" s="259" t="s">
        <v>140</v>
      </c>
    </row>
    <row r="288" s="2" customFormat="1" ht="33" customHeight="1">
      <c r="A288" s="37"/>
      <c r="B288" s="38"/>
      <c r="C288" s="235" t="s">
        <v>481</v>
      </c>
      <c r="D288" s="235" t="s">
        <v>142</v>
      </c>
      <c r="E288" s="236" t="s">
        <v>482</v>
      </c>
      <c r="F288" s="237" t="s">
        <v>483</v>
      </c>
      <c r="G288" s="238" t="s">
        <v>185</v>
      </c>
      <c r="H288" s="239">
        <v>30</v>
      </c>
      <c r="I288" s="240"/>
      <c r="J288" s="241">
        <f>ROUND(I288*H288,2)</f>
        <v>0</v>
      </c>
      <c r="K288" s="237" t="s">
        <v>146</v>
      </c>
      <c r="L288" s="43"/>
      <c r="M288" s="242" t="s">
        <v>1</v>
      </c>
      <c r="N288" s="243" t="s">
        <v>40</v>
      </c>
      <c r="O288" s="91"/>
      <c r="P288" s="244">
        <f>O288*H288</f>
        <v>0</v>
      </c>
      <c r="Q288" s="244">
        <v>0</v>
      </c>
      <c r="R288" s="244">
        <f>Q288*H288</f>
        <v>0</v>
      </c>
      <c r="S288" s="244">
        <v>0.002</v>
      </c>
      <c r="T288" s="245">
        <f>S288*H288</f>
        <v>0.059999999999999998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6" t="s">
        <v>147</v>
      </c>
      <c r="AT288" s="246" t="s">
        <v>142</v>
      </c>
      <c r="AU288" s="246" t="s">
        <v>83</v>
      </c>
      <c r="AY288" s="16" t="s">
        <v>140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6" t="s">
        <v>147</v>
      </c>
      <c r="BK288" s="247">
        <f>ROUND(I288*H288,2)</f>
        <v>0</v>
      </c>
      <c r="BL288" s="16" t="s">
        <v>147</v>
      </c>
      <c r="BM288" s="246" t="s">
        <v>484</v>
      </c>
    </row>
    <row r="289" s="13" customFormat="1">
      <c r="A289" s="13"/>
      <c r="B289" s="248"/>
      <c r="C289" s="249"/>
      <c r="D289" s="250" t="s">
        <v>149</v>
      </c>
      <c r="E289" s="251" t="s">
        <v>1</v>
      </c>
      <c r="F289" s="252" t="s">
        <v>295</v>
      </c>
      <c r="G289" s="249"/>
      <c r="H289" s="253">
        <v>30</v>
      </c>
      <c r="I289" s="254"/>
      <c r="J289" s="249"/>
      <c r="K289" s="249"/>
      <c r="L289" s="255"/>
      <c r="M289" s="256"/>
      <c r="N289" s="257"/>
      <c r="O289" s="257"/>
      <c r="P289" s="257"/>
      <c r="Q289" s="257"/>
      <c r="R289" s="257"/>
      <c r="S289" s="257"/>
      <c r="T289" s="25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9" t="s">
        <v>149</v>
      </c>
      <c r="AU289" s="259" t="s">
        <v>83</v>
      </c>
      <c r="AV289" s="13" t="s">
        <v>83</v>
      </c>
      <c r="AW289" s="13" t="s">
        <v>30</v>
      </c>
      <c r="AX289" s="13" t="s">
        <v>81</v>
      </c>
      <c r="AY289" s="259" t="s">
        <v>140</v>
      </c>
    </row>
    <row r="290" s="2" customFormat="1" ht="33" customHeight="1">
      <c r="A290" s="37"/>
      <c r="B290" s="38"/>
      <c r="C290" s="235" t="s">
        <v>485</v>
      </c>
      <c r="D290" s="235" t="s">
        <v>142</v>
      </c>
      <c r="E290" s="236" t="s">
        <v>486</v>
      </c>
      <c r="F290" s="237" t="s">
        <v>487</v>
      </c>
      <c r="G290" s="238" t="s">
        <v>169</v>
      </c>
      <c r="H290" s="239">
        <v>11.800000000000001</v>
      </c>
      <c r="I290" s="240"/>
      <c r="J290" s="241">
        <f>ROUND(I290*H290,2)</f>
        <v>0</v>
      </c>
      <c r="K290" s="237" t="s">
        <v>146</v>
      </c>
      <c r="L290" s="43"/>
      <c r="M290" s="242" t="s">
        <v>1</v>
      </c>
      <c r="N290" s="243" t="s">
        <v>40</v>
      </c>
      <c r="O290" s="91"/>
      <c r="P290" s="244">
        <f>O290*H290</f>
        <v>0</v>
      </c>
      <c r="Q290" s="244">
        <v>0</v>
      </c>
      <c r="R290" s="244">
        <f>Q290*H290</f>
        <v>0</v>
      </c>
      <c r="S290" s="244">
        <v>0.050000000000000003</v>
      </c>
      <c r="T290" s="245">
        <f>S290*H290</f>
        <v>0.59000000000000008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6" t="s">
        <v>147</v>
      </c>
      <c r="AT290" s="246" t="s">
        <v>142</v>
      </c>
      <c r="AU290" s="246" t="s">
        <v>83</v>
      </c>
      <c r="AY290" s="16" t="s">
        <v>140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6" t="s">
        <v>147</v>
      </c>
      <c r="BK290" s="247">
        <f>ROUND(I290*H290,2)</f>
        <v>0</v>
      </c>
      <c r="BL290" s="16" t="s">
        <v>147</v>
      </c>
      <c r="BM290" s="246" t="s">
        <v>488</v>
      </c>
    </row>
    <row r="291" s="13" customFormat="1">
      <c r="A291" s="13"/>
      <c r="B291" s="248"/>
      <c r="C291" s="249"/>
      <c r="D291" s="250" t="s">
        <v>149</v>
      </c>
      <c r="E291" s="251" t="s">
        <v>1</v>
      </c>
      <c r="F291" s="252" t="s">
        <v>489</v>
      </c>
      <c r="G291" s="249"/>
      <c r="H291" s="253">
        <v>11.800000000000001</v>
      </c>
      <c r="I291" s="254"/>
      <c r="J291" s="249"/>
      <c r="K291" s="249"/>
      <c r="L291" s="255"/>
      <c r="M291" s="256"/>
      <c r="N291" s="257"/>
      <c r="O291" s="257"/>
      <c r="P291" s="257"/>
      <c r="Q291" s="257"/>
      <c r="R291" s="257"/>
      <c r="S291" s="257"/>
      <c r="T291" s="25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9" t="s">
        <v>149</v>
      </c>
      <c r="AU291" s="259" t="s">
        <v>83</v>
      </c>
      <c r="AV291" s="13" t="s">
        <v>83</v>
      </c>
      <c r="AW291" s="13" t="s">
        <v>30</v>
      </c>
      <c r="AX291" s="13" t="s">
        <v>81</v>
      </c>
      <c r="AY291" s="259" t="s">
        <v>140</v>
      </c>
    </row>
    <row r="292" s="12" customFormat="1" ht="22.8" customHeight="1">
      <c r="A292" s="12"/>
      <c r="B292" s="219"/>
      <c r="C292" s="220"/>
      <c r="D292" s="221" t="s">
        <v>72</v>
      </c>
      <c r="E292" s="233" t="s">
        <v>490</v>
      </c>
      <c r="F292" s="233" t="s">
        <v>491</v>
      </c>
      <c r="G292" s="220"/>
      <c r="H292" s="220"/>
      <c r="I292" s="223"/>
      <c r="J292" s="234">
        <f>BK292</f>
        <v>0</v>
      </c>
      <c r="K292" s="220"/>
      <c r="L292" s="225"/>
      <c r="M292" s="226"/>
      <c r="N292" s="227"/>
      <c r="O292" s="227"/>
      <c r="P292" s="228">
        <f>SUM(P293:P298)</f>
        <v>0</v>
      </c>
      <c r="Q292" s="227"/>
      <c r="R292" s="228">
        <f>SUM(R293:R298)</f>
        <v>0</v>
      </c>
      <c r="S292" s="227"/>
      <c r="T292" s="229">
        <f>SUM(T293:T298)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0" t="s">
        <v>81</v>
      </c>
      <c r="AT292" s="231" t="s">
        <v>72</v>
      </c>
      <c r="AU292" s="231" t="s">
        <v>81</v>
      </c>
      <c r="AY292" s="230" t="s">
        <v>140</v>
      </c>
      <c r="BK292" s="232">
        <f>SUM(BK293:BK298)</f>
        <v>0</v>
      </c>
    </row>
    <row r="293" s="2" customFormat="1" ht="33" customHeight="1">
      <c r="A293" s="37"/>
      <c r="B293" s="38"/>
      <c r="C293" s="235" t="s">
        <v>492</v>
      </c>
      <c r="D293" s="235" t="s">
        <v>142</v>
      </c>
      <c r="E293" s="236" t="s">
        <v>493</v>
      </c>
      <c r="F293" s="237" t="s">
        <v>494</v>
      </c>
      <c r="G293" s="238" t="s">
        <v>153</v>
      </c>
      <c r="H293" s="239">
        <v>53.436</v>
      </c>
      <c r="I293" s="240"/>
      <c r="J293" s="241">
        <f>ROUND(I293*H293,2)</f>
        <v>0</v>
      </c>
      <c r="K293" s="237" t="s">
        <v>146</v>
      </c>
      <c r="L293" s="43"/>
      <c r="M293" s="242" t="s">
        <v>1</v>
      </c>
      <c r="N293" s="243" t="s">
        <v>40</v>
      </c>
      <c r="O293" s="91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6" t="s">
        <v>147</v>
      </c>
      <c r="AT293" s="246" t="s">
        <v>142</v>
      </c>
      <c r="AU293" s="246" t="s">
        <v>83</v>
      </c>
      <c r="AY293" s="16" t="s">
        <v>140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6" t="s">
        <v>147</v>
      </c>
      <c r="BK293" s="247">
        <f>ROUND(I293*H293,2)</f>
        <v>0</v>
      </c>
      <c r="BL293" s="16" t="s">
        <v>147</v>
      </c>
      <c r="BM293" s="246" t="s">
        <v>495</v>
      </c>
    </row>
    <row r="294" s="2" customFormat="1" ht="33" customHeight="1">
      <c r="A294" s="37"/>
      <c r="B294" s="38"/>
      <c r="C294" s="235" t="s">
        <v>496</v>
      </c>
      <c r="D294" s="235" t="s">
        <v>142</v>
      </c>
      <c r="E294" s="236" t="s">
        <v>497</v>
      </c>
      <c r="F294" s="237" t="s">
        <v>498</v>
      </c>
      <c r="G294" s="238" t="s">
        <v>153</v>
      </c>
      <c r="H294" s="239">
        <v>472.125</v>
      </c>
      <c r="I294" s="240"/>
      <c r="J294" s="241">
        <f>ROUND(I294*H294,2)</f>
        <v>0</v>
      </c>
      <c r="K294" s="237" t="s">
        <v>146</v>
      </c>
      <c r="L294" s="43"/>
      <c r="M294" s="242" t="s">
        <v>1</v>
      </c>
      <c r="N294" s="243" t="s">
        <v>40</v>
      </c>
      <c r="O294" s="91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6" t="s">
        <v>147</v>
      </c>
      <c r="AT294" s="246" t="s">
        <v>142</v>
      </c>
      <c r="AU294" s="246" t="s">
        <v>83</v>
      </c>
      <c r="AY294" s="16" t="s">
        <v>140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6" t="s">
        <v>147</v>
      </c>
      <c r="BK294" s="247">
        <f>ROUND(I294*H294,2)</f>
        <v>0</v>
      </c>
      <c r="BL294" s="16" t="s">
        <v>147</v>
      </c>
      <c r="BM294" s="246" t="s">
        <v>499</v>
      </c>
    </row>
    <row r="295" s="13" customFormat="1">
      <c r="A295" s="13"/>
      <c r="B295" s="248"/>
      <c r="C295" s="249"/>
      <c r="D295" s="250" t="s">
        <v>149</v>
      </c>
      <c r="E295" s="251" t="s">
        <v>1</v>
      </c>
      <c r="F295" s="252" t="s">
        <v>500</v>
      </c>
      <c r="G295" s="249"/>
      <c r="H295" s="253">
        <v>472.125</v>
      </c>
      <c r="I295" s="254"/>
      <c r="J295" s="249"/>
      <c r="K295" s="249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149</v>
      </c>
      <c r="AU295" s="259" t="s">
        <v>83</v>
      </c>
      <c r="AV295" s="13" t="s">
        <v>83</v>
      </c>
      <c r="AW295" s="13" t="s">
        <v>30</v>
      </c>
      <c r="AX295" s="13" t="s">
        <v>81</v>
      </c>
      <c r="AY295" s="259" t="s">
        <v>140</v>
      </c>
    </row>
    <row r="296" s="2" customFormat="1" ht="33" customHeight="1">
      <c r="A296" s="37"/>
      <c r="B296" s="38"/>
      <c r="C296" s="235" t="s">
        <v>501</v>
      </c>
      <c r="D296" s="235" t="s">
        <v>142</v>
      </c>
      <c r="E296" s="236" t="s">
        <v>502</v>
      </c>
      <c r="F296" s="237" t="s">
        <v>503</v>
      </c>
      <c r="G296" s="238" t="s">
        <v>153</v>
      </c>
      <c r="H296" s="239">
        <v>53.436</v>
      </c>
      <c r="I296" s="240"/>
      <c r="J296" s="241">
        <f>ROUND(I296*H296,2)</f>
        <v>0</v>
      </c>
      <c r="K296" s="237" t="s">
        <v>146</v>
      </c>
      <c r="L296" s="43"/>
      <c r="M296" s="242" t="s">
        <v>1</v>
      </c>
      <c r="N296" s="243" t="s">
        <v>40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6" t="s">
        <v>147</v>
      </c>
      <c r="AT296" s="246" t="s">
        <v>142</v>
      </c>
      <c r="AU296" s="246" t="s">
        <v>83</v>
      </c>
      <c r="AY296" s="16" t="s">
        <v>140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6" t="s">
        <v>147</v>
      </c>
      <c r="BK296" s="247">
        <f>ROUND(I296*H296,2)</f>
        <v>0</v>
      </c>
      <c r="BL296" s="16" t="s">
        <v>147</v>
      </c>
      <c r="BM296" s="246" t="s">
        <v>504</v>
      </c>
    </row>
    <row r="297" s="2" customFormat="1" ht="33" customHeight="1">
      <c r="A297" s="37"/>
      <c r="B297" s="38"/>
      <c r="C297" s="235" t="s">
        <v>505</v>
      </c>
      <c r="D297" s="235" t="s">
        <v>142</v>
      </c>
      <c r="E297" s="236" t="s">
        <v>506</v>
      </c>
      <c r="F297" s="237" t="s">
        <v>507</v>
      </c>
      <c r="G297" s="238" t="s">
        <v>153</v>
      </c>
      <c r="H297" s="239">
        <v>18.885000000000002</v>
      </c>
      <c r="I297" s="240"/>
      <c r="J297" s="241">
        <f>ROUND(I297*H297,2)</f>
        <v>0</v>
      </c>
      <c r="K297" s="237" t="s">
        <v>146</v>
      </c>
      <c r="L297" s="43"/>
      <c r="M297" s="242" t="s">
        <v>1</v>
      </c>
      <c r="N297" s="243" t="s">
        <v>40</v>
      </c>
      <c r="O297" s="91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6" t="s">
        <v>147</v>
      </c>
      <c r="AT297" s="246" t="s">
        <v>142</v>
      </c>
      <c r="AU297" s="246" t="s">
        <v>83</v>
      </c>
      <c r="AY297" s="16" t="s">
        <v>140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6" t="s">
        <v>147</v>
      </c>
      <c r="BK297" s="247">
        <f>ROUND(I297*H297,2)</f>
        <v>0</v>
      </c>
      <c r="BL297" s="16" t="s">
        <v>147</v>
      </c>
      <c r="BM297" s="246" t="s">
        <v>508</v>
      </c>
    </row>
    <row r="298" s="2" customFormat="1" ht="21.75" customHeight="1">
      <c r="A298" s="37"/>
      <c r="B298" s="38"/>
      <c r="C298" s="235" t="s">
        <v>509</v>
      </c>
      <c r="D298" s="235" t="s">
        <v>142</v>
      </c>
      <c r="E298" s="236" t="s">
        <v>510</v>
      </c>
      <c r="F298" s="237" t="s">
        <v>511</v>
      </c>
      <c r="G298" s="238" t="s">
        <v>153</v>
      </c>
      <c r="H298" s="239">
        <v>53.436</v>
      </c>
      <c r="I298" s="240"/>
      <c r="J298" s="241">
        <f>ROUND(I298*H298,2)</f>
        <v>0</v>
      </c>
      <c r="K298" s="237" t="s">
        <v>146</v>
      </c>
      <c r="L298" s="43"/>
      <c r="M298" s="242" t="s">
        <v>1</v>
      </c>
      <c r="N298" s="243" t="s">
        <v>40</v>
      </c>
      <c r="O298" s="91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6" t="s">
        <v>147</v>
      </c>
      <c r="AT298" s="246" t="s">
        <v>142</v>
      </c>
      <c r="AU298" s="246" t="s">
        <v>83</v>
      </c>
      <c r="AY298" s="16" t="s">
        <v>140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6" t="s">
        <v>147</v>
      </c>
      <c r="BK298" s="247">
        <f>ROUND(I298*H298,2)</f>
        <v>0</v>
      </c>
      <c r="BL298" s="16" t="s">
        <v>147</v>
      </c>
      <c r="BM298" s="246" t="s">
        <v>512</v>
      </c>
    </row>
    <row r="299" s="12" customFormat="1" ht="22.8" customHeight="1">
      <c r="A299" s="12"/>
      <c r="B299" s="219"/>
      <c r="C299" s="220"/>
      <c r="D299" s="221" t="s">
        <v>72</v>
      </c>
      <c r="E299" s="233" t="s">
        <v>513</v>
      </c>
      <c r="F299" s="233" t="s">
        <v>514</v>
      </c>
      <c r="G299" s="220"/>
      <c r="H299" s="220"/>
      <c r="I299" s="223"/>
      <c r="J299" s="234">
        <f>BK299</f>
        <v>0</v>
      </c>
      <c r="K299" s="220"/>
      <c r="L299" s="225"/>
      <c r="M299" s="226"/>
      <c r="N299" s="227"/>
      <c r="O299" s="227"/>
      <c r="P299" s="228">
        <f>P300</f>
        <v>0</v>
      </c>
      <c r="Q299" s="227"/>
      <c r="R299" s="228">
        <f>R300</f>
        <v>0</v>
      </c>
      <c r="S299" s="227"/>
      <c r="T299" s="229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0" t="s">
        <v>81</v>
      </c>
      <c r="AT299" s="231" t="s">
        <v>72</v>
      </c>
      <c r="AU299" s="231" t="s">
        <v>81</v>
      </c>
      <c r="AY299" s="230" t="s">
        <v>140</v>
      </c>
      <c r="BK299" s="232">
        <f>BK300</f>
        <v>0</v>
      </c>
    </row>
    <row r="300" s="2" customFormat="1" ht="44.25" customHeight="1">
      <c r="A300" s="37"/>
      <c r="B300" s="38"/>
      <c r="C300" s="235" t="s">
        <v>515</v>
      </c>
      <c r="D300" s="235" t="s">
        <v>142</v>
      </c>
      <c r="E300" s="236" t="s">
        <v>516</v>
      </c>
      <c r="F300" s="237" t="s">
        <v>517</v>
      </c>
      <c r="G300" s="238" t="s">
        <v>153</v>
      </c>
      <c r="H300" s="239">
        <v>136.441</v>
      </c>
      <c r="I300" s="240"/>
      <c r="J300" s="241">
        <f>ROUND(I300*H300,2)</f>
        <v>0</v>
      </c>
      <c r="K300" s="237" t="s">
        <v>146</v>
      </c>
      <c r="L300" s="43"/>
      <c r="M300" s="242" t="s">
        <v>1</v>
      </c>
      <c r="N300" s="243" t="s">
        <v>40</v>
      </c>
      <c r="O300" s="91"/>
      <c r="P300" s="244">
        <f>O300*H300</f>
        <v>0</v>
      </c>
      <c r="Q300" s="244">
        <v>0</v>
      </c>
      <c r="R300" s="244">
        <f>Q300*H300</f>
        <v>0</v>
      </c>
      <c r="S300" s="244">
        <v>0</v>
      </c>
      <c r="T300" s="24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6" t="s">
        <v>147</v>
      </c>
      <c r="AT300" s="246" t="s">
        <v>142</v>
      </c>
      <c r="AU300" s="246" t="s">
        <v>83</v>
      </c>
      <c r="AY300" s="16" t="s">
        <v>140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6" t="s">
        <v>147</v>
      </c>
      <c r="BK300" s="247">
        <f>ROUND(I300*H300,2)</f>
        <v>0</v>
      </c>
      <c r="BL300" s="16" t="s">
        <v>147</v>
      </c>
      <c r="BM300" s="246" t="s">
        <v>518</v>
      </c>
    </row>
    <row r="301" s="12" customFormat="1" ht="25.92" customHeight="1">
      <c r="A301" s="12"/>
      <c r="B301" s="219"/>
      <c r="C301" s="220"/>
      <c r="D301" s="221" t="s">
        <v>72</v>
      </c>
      <c r="E301" s="222" t="s">
        <v>519</v>
      </c>
      <c r="F301" s="222" t="s">
        <v>520</v>
      </c>
      <c r="G301" s="220"/>
      <c r="H301" s="220"/>
      <c r="I301" s="223"/>
      <c r="J301" s="224">
        <f>BK301</f>
        <v>0</v>
      </c>
      <c r="K301" s="220"/>
      <c r="L301" s="225"/>
      <c r="M301" s="226"/>
      <c r="N301" s="227"/>
      <c r="O301" s="227"/>
      <c r="P301" s="228">
        <f>P302+P308+P314+P324+P364+P366+P370+P403+P429+P444+P498+P507+P524+P541+P553+P571</f>
        <v>0</v>
      </c>
      <c r="Q301" s="227"/>
      <c r="R301" s="228">
        <f>R302+R308+R314+R324+R364+R366+R370+R403+R429+R444+R498+R507+R524+R541+R553+R571</f>
        <v>12.130370620000001</v>
      </c>
      <c r="S301" s="227"/>
      <c r="T301" s="229">
        <f>T302+T308+T314+T324+T364+T366+T370+T403+T429+T444+T498+T507+T524+T541+T553+T571</f>
        <v>8.020687940000002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30" t="s">
        <v>83</v>
      </c>
      <c r="AT301" s="231" t="s">
        <v>72</v>
      </c>
      <c r="AU301" s="231" t="s">
        <v>73</v>
      </c>
      <c r="AY301" s="230" t="s">
        <v>140</v>
      </c>
      <c r="BK301" s="232">
        <f>BK302+BK308+BK314+BK324+BK364+BK366+BK370+BK403+BK429+BK444+BK498+BK507+BK524+BK541+BK553+BK571</f>
        <v>0</v>
      </c>
    </row>
    <row r="302" s="12" customFormat="1" ht="22.8" customHeight="1">
      <c r="A302" s="12"/>
      <c r="B302" s="219"/>
      <c r="C302" s="220"/>
      <c r="D302" s="221" t="s">
        <v>72</v>
      </c>
      <c r="E302" s="233" t="s">
        <v>521</v>
      </c>
      <c r="F302" s="233" t="s">
        <v>522</v>
      </c>
      <c r="G302" s="220"/>
      <c r="H302" s="220"/>
      <c r="I302" s="223"/>
      <c r="J302" s="234">
        <f>BK302</f>
        <v>0</v>
      </c>
      <c r="K302" s="220"/>
      <c r="L302" s="225"/>
      <c r="M302" s="226"/>
      <c r="N302" s="227"/>
      <c r="O302" s="227"/>
      <c r="P302" s="228">
        <f>SUM(P303:P307)</f>
        <v>0</v>
      </c>
      <c r="Q302" s="227"/>
      <c r="R302" s="228">
        <f>SUM(R303:R307)</f>
        <v>0.065450000000000008</v>
      </c>
      <c r="S302" s="227"/>
      <c r="T302" s="229">
        <f>SUM(T303:T307)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0" t="s">
        <v>83</v>
      </c>
      <c r="AT302" s="231" t="s">
        <v>72</v>
      </c>
      <c r="AU302" s="231" t="s">
        <v>81</v>
      </c>
      <c r="AY302" s="230" t="s">
        <v>140</v>
      </c>
      <c r="BK302" s="232">
        <f>SUM(BK303:BK307)</f>
        <v>0</v>
      </c>
    </row>
    <row r="303" s="2" customFormat="1" ht="21.75" customHeight="1">
      <c r="A303" s="37"/>
      <c r="B303" s="38"/>
      <c r="C303" s="235" t="s">
        <v>523</v>
      </c>
      <c r="D303" s="235" t="s">
        <v>142</v>
      </c>
      <c r="E303" s="236" t="s">
        <v>524</v>
      </c>
      <c r="F303" s="237" t="s">
        <v>525</v>
      </c>
      <c r="G303" s="238" t="s">
        <v>169</v>
      </c>
      <c r="H303" s="239">
        <v>11.800000000000001</v>
      </c>
      <c r="I303" s="240"/>
      <c r="J303" s="241">
        <f>ROUND(I303*H303,2)</f>
        <v>0</v>
      </c>
      <c r="K303" s="237" t="s">
        <v>146</v>
      </c>
      <c r="L303" s="43"/>
      <c r="M303" s="242" t="s">
        <v>1</v>
      </c>
      <c r="N303" s="243" t="s">
        <v>40</v>
      </c>
      <c r="O303" s="91"/>
      <c r="P303" s="244">
        <f>O303*H303</f>
        <v>0</v>
      </c>
      <c r="Q303" s="244">
        <v>0.0035000000000000001</v>
      </c>
      <c r="R303" s="244">
        <f>Q303*H303</f>
        <v>0.041300000000000003</v>
      </c>
      <c r="S303" s="244">
        <v>0</v>
      </c>
      <c r="T303" s="24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6" t="s">
        <v>225</v>
      </c>
      <c r="AT303" s="246" t="s">
        <v>142</v>
      </c>
      <c r="AU303" s="246" t="s">
        <v>83</v>
      </c>
      <c r="AY303" s="16" t="s">
        <v>140</v>
      </c>
      <c r="BE303" s="247">
        <f>IF(N303="základní",J303,0)</f>
        <v>0</v>
      </c>
      <c r="BF303" s="247">
        <f>IF(N303="snížená",J303,0)</f>
        <v>0</v>
      </c>
      <c r="BG303" s="247">
        <f>IF(N303="zákl. přenesená",J303,0)</f>
        <v>0</v>
      </c>
      <c r="BH303" s="247">
        <f>IF(N303="sníž. přenesená",J303,0)</f>
        <v>0</v>
      </c>
      <c r="BI303" s="247">
        <f>IF(N303="nulová",J303,0)</f>
        <v>0</v>
      </c>
      <c r="BJ303" s="16" t="s">
        <v>147</v>
      </c>
      <c r="BK303" s="247">
        <f>ROUND(I303*H303,2)</f>
        <v>0</v>
      </c>
      <c r="BL303" s="16" t="s">
        <v>225</v>
      </c>
      <c r="BM303" s="246" t="s">
        <v>526</v>
      </c>
    </row>
    <row r="304" s="13" customFormat="1">
      <c r="A304" s="13"/>
      <c r="B304" s="248"/>
      <c r="C304" s="249"/>
      <c r="D304" s="250" t="s">
        <v>149</v>
      </c>
      <c r="E304" s="251" t="s">
        <v>1</v>
      </c>
      <c r="F304" s="252" t="s">
        <v>527</v>
      </c>
      <c r="G304" s="249"/>
      <c r="H304" s="253">
        <v>11.800000000000001</v>
      </c>
      <c r="I304" s="254"/>
      <c r="J304" s="249"/>
      <c r="K304" s="249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149</v>
      </c>
      <c r="AU304" s="259" t="s">
        <v>83</v>
      </c>
      <c r="AV304" s="13" t="s">
        <v>83</v>
      </c>
      <c r="AW304" s="13" t="s">
        <v>30</v>
      </c>
      <c r="AX304" s="13" t="s">
        <v>81</v>
      </c>
      <c r="AY304" s="259" t="s">
        <v>140</v>
      </c>
    </row>
    <row r="305" s="2" customFormat="1" ht="21.75" customHeight="1">
      <c r="A305" s="37"/>
      <c r="B305" s="38"/>
      <c r="C305" s="235" t="s">
        <v>528</v>
      </c>
      <c r="D305" s="235" t="s">
        <v>142</v>
      </c>
      <c r="E305" s="236" t="s">
        <v>529</v>
      </c>
      <c r="F305" s="237" t="s">
        <v>530</v>
      </c>
      <c r="G305" s="238" t="s">
        <v>169</v>
      </c>
      <c r="H305" s="239">
        <v>6.9000000000000004</v>
      </c>
      <c r="I305" s="240"/>
      <c r="J305" s="241">
        <f>ROUND(I305*H305,2)</f>
        <v>0</v>
      </c>
      <c r="K305" s="237" t="s">
        <v>146</v>
      </c>
      <c r="L305" s="43"/>
      <c r="M305" s="242" t="s">
        <v>1</v>
      </c>
      <c r="N305" s="243" t="s">
        <v>40</v>
      </c>
      <c r="O305" s="91"/>
      <c r="P305" s="244">
        <f>O305*H305</f>
        <v>0</v>
      </c>
      <c r="Q305" s="244">
        <v>0.0035000000000000001</v>
      </c>
      <c r="R305" s="244">
        <f>Q305*H305</f>
        <v>0.024150000000000001</v>
      </c>
      <c r="S305" s="244">
        <v>0</v>
      </c>
      <c r="T305" s="24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6" t="s">
        <v>225</v>
      </c>
      <c r="AT305" s="246" t="s">
        <v>142</v>
      </c>
      <c r="AU305" s="246" t="s">
        <v>83</v>
      </c>
      <c r="AY305" s="16" t="s">
        <v>140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6" t="s">
        <v>147</v>
      </c>
      <c r="BK305" s="247">
        <f>ROUND(I305*H305,2)</f>
        <v>0</v>
      </c>
      <c r="BL305" s="16" t="s">
        <v>225</v>
      </c>
      <c r="BM305" s="246" t="s">
        <v>531</v>
      </c>
    </row>
    <row r="306" s="13" customFormat="1">
      <c r="A306" s="13"/>
      <c r="B306" s="248"/>
      <c r="C306" s="249"/>
      <c r="D306" s="250" t="s">
        <v>149</v>
      </c>
      <c r="E306" s="251" t="s">
        <v>1</v>
      </c>
      <c r="F306" s="252" t="s">
        <v>532</v>
      </c>
      <c r="G306" s="249"/>
      <c r="H306" s="253">
        <v>6.9000000000000004</v>
      </c>
      <c r="I306" s="254"/>
      <c r="J306" s="249"/>
      <c r="K306" s="249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149</v>
      </c>
      <c r="AU306" s="259" t="s">
        <v>83</v>
      </c>
      <c r="AV306" s="13" t="s">
        <v>83</v>
      </c>
      <c r="AW306" s="13" t="s">
        <v>30</v>
      </c>
      <c r="AX306" s="13" t="s">
        <v>81</v>
      </c>
      <c r="AY306" s="259" t="s">
        <v>140</v>
      </c>
    </row>
    <row r="307" s="2" customFormat="1" ht="44.25" customHeight="1">
      <c r="A307" s="37"/>
      <c r="B307" s="38"/>
      <c r="C307" s="235" t="s">
        <v>533</v>
      </c>
      <c r="D307" s="235" t="s">
        <v>142</v>
      </c>
      <c r="E307" s="236" t="s">
        <v>534</v>
      </c>
      <c r="F307" s="237" t="s">
        <v>535</v>
      </c>
      <c r="G307" s="238" t="s">
        <v>153</v>
      </c>
      <c r="H307" s="239">
        <v>0.065000000000000002</v>
      </c>
      <c r="I307" s="240"/>
      <c r="J307" s="241">
        <f>ROUND(I307*H307,2)</f>
        <v>0</v>
      </c>
      <c r="K307" s="237" t="s">
        <v>146</v>
      </c>
      <c r="L307" s="43"/>
      <c r="M307" s="242" t="s">
        <v>1</v>
      </c>
      <c r="N307" s="243" t="s">
        <v>40</v>
      </c>
      <c r="O307" s="91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6" t="s">
        <v>225</v>
      </c>
      <c r="AT307" s="246" t="s">
        <v>142</v>
      </c>
      <c r="AU307" s="246" t="s">
        <v>83</v>
      </c>
      <c r="AY307" s="16" t="s">
        <v>140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6" t="s">
        <v>147</v>
      </c>
      <c r="BK307" s="247">
        <f>ROUND(I307*H307,2)</f>
        <v>0</v>
      </c>
      <c r="BL307" s="16" t="s">
        <v>225</v>
      </c>
      <c r="BM307" s="246" t="s">
        <v>536</v>
      </c>
    </row>
    <row r="308" s="12" customFormat="1" ht="22.8" customHeight="1">
      <c r="A308" s="12"/>
      <c r="B308" s="219"/>
      <c r="C308" s="220"/>
      <c r="D308" s="221" t="s">
        <v>72</v>
      </c>
      <c r="E308" s="233" t="s">
        <v>537</v>
      </c>
      <c r="F308" s="233" t="s">
        <v>538</v>
      </c>
      <c r="G308" s="220"/>
      <c r="H308" s="220"/>
      <c r="I308" s="223"/>
      <c r="J308" s="234">
        <f>BK308</f>
        <v>0</v>
      </c>
      <c r="K308" s="220"/>
      <c r="L308" s="225"/>
      <c r="M308" s="226"/>
      <c r="N308" s="227"/>
      <c r="O308" s="227"/>
      <c r="P308" s="228">
        <f>SUM(P309:P313)</f>
        <v>0</v>
      </c>
      <c r="Q308" s="227"/>
      <c r="R308" s="228">
        <f>SUM(R309:R313)</f>
        <v>0.02683</v>
      </c>
      <c r="S308" s="227"/>
      <c r="T308" s="229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0" t="s">
        <v>83</v>
      </c>
      <c r="AT308" s="231" t="s">
        <v>72</v>
      </c>
      <c r="AU308" s="231" t="s">
        <v>81</v>
      </c>
      <c r="AY308" s="230" t="s">
        <v>140</v>
      </c>
      <c r="BK308" s="232">
        <f>SUM(BK309:BK313)</f>
        <v>0</v>
      </c>
    </row>
    <row r="309" s="2" customFormat="1" ht="21.75" customHeight="1">
      <c r="A309" s="37"/>
      <c r="B309" s="38"/>
      <c r="C309" s="235" t="s">
        <v>539</v>
      </c>
      <c r="D309" s="235" t="s">
        <v>142</v>
      </c>
      <c r="E309" s="236" t="s">
        <v>540</v>
      </c>
      <c r="F309" s="237" t="s">
        <v>541</v>
      </c>
      <c r="G309" s="238" t="s">
        <v>185</v>
      </c>
      <c r="H309" s="239">
        <v>8</v>
      </c>
      <c r="I309" s="240"/>
      <c r="J309" s="241">
        <f>ROUND(I309*H309,2)</f>
        <v>0</v>
      </c>
      <c r="K309" s="237" t="s">
        <v>146</v>
      </c>
      <c r="L309" s="43"/>
      <c r="M309" s="242" t="s">
        <v>1</v>
      </c>
      <c r="N309" s="243" t="s">
        <v>40</v>
      </c>
      <c r="O309" s="91"/>
      <c r="P309" s="244">
        <f>O309*H309</f>
        <v>0</v>
      </c>
      <c r="Q309" s="244">
        <v>0.00059000000000000003</v>
      </c>
      <c r="R309" s="244">
        <f>Q309*H309</f>
        <v>0.0047200000000000002</v>
      </c>
      <c r="S309" s="244">
        <v>0</v>
      </c>
      <c r="T309" s="24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6" t="s">
        <v>225</v>
      </c>
      <c r="AT309" s="246" t="s">
        <v>142</v>
      </c>
      <c r="AU309" s="246" t="s">
        <v>83</v>
      </c>
      <c r="AY309" s="16" t="s">
        <v>140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6" t="s">
        <v>147</v>
      </c>
      <c r="BK309" s="247">
        <f>ROUND(I309*H309,2)</f>
        <v>0</v>
      </c>
      <c r="BL309" s="16" t="s">
        <v>225</v>
      </c>
      <c r="BM309" s="246" t="s">
        <v>542</v>
      </c>
    </row>
    <row r="310" s="13" customFormat="1">
      <c r="A310" s="13"/>
      <c r="B310" s="248"/>
      <c r="C310" s="249"/>
      <c r="D310" s="250" t="s">
        <v>149</v>
      </c>
      <c r="E310" s="251" t="s">
        <v>1</v>
      </c>
      <c r="F310" s="252" t="s">
        <v>182</v>
      </c>
      <c r="G310" s="249"/>
      <c r="H310" s="253">
        <v>8</v>
      </c>
      <c r="I310" s="254"/>
      <c r="J310" s="249"/>
      <c r="K310" s="249"/>
      <c r="L310" s="255"/>
      <c r="M310" s="256"/>
      <c r="N310" s="257"/>
      <c r="O310" s="257"/>
      <c r="P310" s="257"/>
      <c r="Q310" s="257"/>
      <c r="R310" s="257"/>
      <c r="S310" s="257"/>
      <c r="T310" s="25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9" t="s">
        <v>149</v>
      </c>
      <c r="AU310" s="259" t="s">
        <v>83</v>
      </c>
      <c r="AV310" s="13" t="s">
        <v>83</v>
      </c>
      <c r="AW310" s="13" t="s">
        <v>30</v>
      </c>
      <c r="AX310" s="13" t="s">
        <v>81</v>
      </c>
      <c r="AY310" s="259" t="s">
        <v>140</v>
      </c>
    </row>
    <row r="311" s="2" customFormat="1" ht="21.75" customHeight="1">
      <c r="A311" s="37"/>
      <c r="B311" s="38"/>
      <c r="C311" s="235" t="s">
        <v>543</v>
      </c>
      <c r="D311" s="235" t="s">
        <v>142</v>
      </c>
      <c r="E311" s="236" t="s">
        <v>544</v>
      </c>
      <c r="F311" s="237" t="s">
        <v>545</v>
      </c>
      <c r="G311" s="238" t="s">
        <v>185</v>
      </c>
      <c r="H311" s="239">
        <v>11</v>
      </c>
      <c r="I311" s="240"/>
      <c r="J311" s="241">
        <f>ROUND(I311*H311,2)</f>
        <v>0</v>
      </c>
      <c r="K311" s="237" t="s">
        <v>146</v>
      </c>
      <c r="L311" s="43"/>
      <c r="M311" s="242" t="s">
        <v>1</v>
      </c>
      <c r="N311" s="243" t="s">
        <v>40</v>
      </c>
      <c r="O311" s="91"/>
      <c r="P311" s="244">
        <f>O311*H311</f>
        <v>0</v>
      </c>
      <c r="Q311" s="244">
        <v>0.0020100000000000001</v>
      </c>
      <c r="R311" s="244">
        <f>Q311*H311</f>
        <v>0.022110000000000001</v>
      </c>
      <c r="S311" s="244">
        <v>0</v>
      </c>
      <c r="T311" s="24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6" t="s">
        <v>225</v>
      </c>
      <c r="AT311" s="246" t="s">
        <v>142</v>
      </c>
      <c r="AU311" s="246" t="s">
        <v>83</v>
      </c>
      <c r="AY311" s="16" t="s">
        <v>140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6" t="s">
        <v>147</v>
      </c>
      <c r="BK311" s="247">
        <f>ROUND(I311*H311,2)</f>
        <v>0</v>
      </c>
      <c r="BL311" s="16" t="s">
        <v>225</v>
      </c>
      <c r="BM311" s="246" t="s">
        <v>546</v>
      </c>
    </row>
    <row r="312" s="13" customFormat="1">
      <c r="A312" s="13"/>
      <c r="B312" s="248"/>
      <c r="C312" s="249"/>
      <c r="D312" s="250" t="s">
        <v>149</v>
      </c>
      <c r="E312" s="251" t="s">
        <v>1</v>
      </c>
      <c r="F312" s="252" t="s">
        <v>202</v>
      </c>
      <c r="G312" s="249"/>
      <c r="H312" s="253">
        <v>11</v>
      </c>
      <c r="I312" s="254"/>
      <c r="J312" s="249"/>
      <c r="K312" s="249"/>
      <c r="L312" s="255"/>
      <c r="M312" s="256"/>
      <c r="N312" s="257"/>
      <c r="O312" s="257"/>
      <c r="P312" s="257"/>
      <c r="Q312" s="257"/>
      <c r="R312" s="257"/>
      <c r="S312" s="257"/>
      <c r="T312" s="25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9" t="s">
        <v>149</v>
      </c>
      <c r="AU312" s="259" t="s">
        <v>83</v>
      </c>
      <c r="AV312" s="13" t="s">
        <v>83</v>
      </c>
      <c r="AW312" s="13" t="s">
        <v>30</v>
      </c>
      <c r="AX312" s="13" t="s">
        <v>81</v>
      </c>
      <c r="AY312" s="259" t="s">
        <v>140</v>
      </c>
    </row>
    <row r="313" s="2" customFormat="1" ht="33" customHeight="1">
      <c r="A313" s="37"/>
      <c r="B313" s="38"/>
      <c r="C313" s="235" t="s">
        <v>547</v>
      </c>
      <c r="D313" s="235" t="s">
        <v>142</v>
      </c>
      <c r="E313" s="236" t="s">
        <v>548</v>
      </c>
      <c r="F313" s="237" t="s">
        <v>549</v>
      </c>
      <c r="G313" s="238" t="s">
        <v>153</v>
      </c>
      <c r="H313" s="239">
        <v>0.027</v>
      </c>
      <c r="I313" s="240"/>
      <c r="J313" s="241">
        <f>ROUND(I313*H313,2)</f>
        <v>0</v>
      </c>
      <c r="K313" s="237" t="s">
        <v>146</v>
      </c>
      <c r="L313" s="43"/>
      <c r="M313" s="242" t="s">
        <v>1</v>
      </c>
      <c r="N313" s="243" t="s">
        <v>40</v>
      </c>
      <c r="O313" s="91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6" t="s">
        <v>225</v>
      </c>
      <c r="AT313" s="246" t="s">
        <v>142</v>
      </c>
      <c r="AU313" s="246" t="s">
        <v>83</v>
      </c>
      <c r="AY313" s="16" t="s">
        <v>140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6" t="s">
        <v>147</v>
      </c>
      <c r="BK313" s="247">
        <f>ROUND(I313*H313,2)</f>
        <v>0</v>
      </c>
      <c r="BL313" s="16" t="s">
        <v>225</v>
      </c>
      <c r="BM313" s="246" t="s">
        <v>550</v>
      </c>
    </row>
    <row r="314" s="12" customFormat="1" ht="22.8" customHeight="1">
      <c r="A314" s="12"/>
      <c r="B314" s="219"/>
      <c r="C314" s="220"/>
      <c r="D314" s="221" t="s">
        <v>72</v>
      </c>
      <c r="E314" s="233" t="s">
        <v>551</v>
      </c>
      <c r="F314" s="233" t="s">
        <v>552</v>
      </c>
      <c r="G314" s="220"/>
      <c r="H314" s="220"/>
      <c r="I314" s="223"/>
      <c r="J314" s="234">
        <f>BK314</f>
        <v>0</v>
      </c>
      <c r="K314" s="220"/>
      <c r="L314" s="225"/>
      <c r="M314" s="226"/>
      <c r="N314" s="227"/>
      <c r="O314" s="227"/>
      <c r="P314" s="228">
        <f>SUM(P315:P323)</f>
        <v>0</v>
      </c>
      <c r="Q314" s="227"/>
      <c r="R314" s="228">
        <f>SUM(R315:R323)</f>
        <v>0.041920000000000006</v>
      </c>
      <c r="S314" s="227"/>
      <c r="T314" s="229">
        <f>SUM(T315:T323)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0" t="s">
        <v>83</v>
      </c>
      <c r="AT314" s="231" t="s">
        <v>72</v>
      </c>
      <c r="AU314" s="231" t="s">
        <v>81</v>
      </c>
      <c r="AY314" s="230" t="s">
        <v>140</v>
      </c>
      <c r="BK314" s="232">
        <f>SUM(BK315:BK323)</f>
        <v>0</v>
      </c>
    </row>
    <row r="315" s="2" customFormat="1" ht="21.75" customHeight="1">
      <c r="A315" s="37"/>
      <c r="B315" s="38"/>
      <c r="C315" s="235" t="s">
        <v>553</v>
      </c>
      <c r="D315" s="235" t="s">
        <v>142</v>
      </c>
      <c r="E315" s="236" t="s">
        <v>554</v>
      </c>
      <c r="F315" s="237" t="s">
        <v>555</v>
      </c>
      <c r="G315" s="238" t="s">
        <v>185</v>
      </c>
      <c r="H315" s="239">
        <v>32</v>
      </c>
      <c r="I315" s="240"/>
      <c r="J315" s="241">
        <f>ROUND(I315*H315,2)</f>
        <v>0</v>
      </c>
      <c r="K315" s="237" t="s">
        <v>146</v>
      </c>
      <c r="L315" s="43"/>
      <c r="M315" s="242" t="s">
        <v>1</v>
      </c>
      <c r="N315" s="243" t="s">
        <v>40</v>
      </c>
      <c r="O315" s="91"/>
      <c r="P315" s="244">
        <f>O315*H315</f>
        <v>0</v>
      </c>
      <c r="Q315" s="244">
        <v>0.00084000000000000003</v>
      </c>
      <c r="R315" s="244">
        <f>Q315*H315</f>
        <v>0.026880000000000001</v>
      </c>
      <c r="S315" s="244">
        <v>0</v>
      </c>
      <c r="T315" s="24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6" t="s">
        <v>225</v>
      </c>
      <c r="AT315" s="246" t="s">
        <v>142</v>
      </c>
      <c r="AU315" s="246" t="s">
        <v>83</v>
      </c>
      <c r="AY315" s="16" t="s">
        <v>140</v>
      </c>
      <c r="BE315" s="247">
        <f>IF(N315="základní",J315,0)</f>
        <v>0</v>
      </c>
      <c r="BF315" s="247">
        <f>IF(N315="snížená",J315,0)</f>
        <v>0</v>
      </c>
      <c r="BG315" s="247">
        <f>IF(N315="zákl. přenesená",J315,0)</f>
        <v>0</v>
      </c>
      <c r="BH315" s="247">
        <f>IF(N315="sníž. přenesená",J315,0)</f>
        <v>0</v>
      </c>
      <c r="BI315" s="247">
        <f>IF(N315="nulová",J315,0)</f>
        <v>0</v>
      </c>
      <c r="BJ315" s="16" t="s">
        <v>147</v>
      </c>
      <c r="BK315" s="247">
        <f>ROUND(I315*H315,2)</f>
        <v>0</v>
      </c>
      <c r="BL315" s="16" t="s">
        <v>225</v>
      </c>
      <c r="BM315" s="246" t="s">
        <v>556</v>
      </c>
    </row>
    <row r="316" s="13" customFormat="1">
      <c r="A316" s="13"/>
      <c r="B316" s="248"/>
      <c r="C316" s="249"/>
      <c r="D316" s="250" t="s">
        <v>149</v>
      </c>
      <c r="E316" s="251" t="s">
        <v>1</v>
      </c>
      <c r="F316" s="252" t="s">
        <v>305</v>
      </c>
      <c r="G316" s="249"/>
      <c r="H316" s="253">
        <v>32</v>
      </c>
      <c r="I316" s="254"/>
      <c r="J316" s="249"/>
      <c r="K316" s="249"/>
      <c r="L316" s="255"/>
      <c r="M316" s="256"/>
      <c r="N316" s="257"/>
      <c r="O316" s="257"/>
      <c r="P316" s="257"/>
      <c r="Q316" s="257"/>
      <c r="R316" s="257"/>
      <c r="S316" s="257"/>
      <c r="T316" s="25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9" t="s">
        <v>149</v>
      </c>
      <c r="AU316" s="259" t="s">
        <v>83</v>
      </c>
      <c r="AV316" s="13" t="s">
        <v>83</v>
      </c>
      <c r="AW316" s="13" t="s">
        <v>30</v>
      </c>
      <c r="AX316" s="13" t="s">
        <v>81</v>
      </c>
      <c r="AY316" s="259" t="s">
        <v>140</v>
      </c>
    </row>
    <row r="317" s="2" customFormat="1" ht="16.5" customHeight="1">
      <c r="A317" s="37"/>
      <c r="B317" s="38"/>
      <c r="C317" s="235" t="s">
        <v>557</v>
      </c>
      <c r="D317" s="235" t="s">
        <v>142</v>
      </c>
      <c r="E317" s="236" t="s">
        <v>558</v>
      </c>
      <c r="F317" s="237" t="s">
        <v>559</v>
      </c>
      <c r="G317" s="238" t="s">
        <v>185</v>
      </c>
      <c r="H317" s="239">
        <v>12</v>
      </c>
      <c r="I317" s="240"/>
      <c r="J317" s="241">
        <f>ROUND(I317*H317,2)</f>
        <v>0</v>
      </c>
      <c r="K317" s="237" t="s">
        <v>146</v>
      </c>
      <c r="L317" s="43"/>
      <c r="M317" s="242" t="s">
        <v>1</v>
      </c>
      <c r="N317" s="243" t="s">
        <v>40</v>
      </c>
      <c r="O317" s="91"/>
      <c r="P317" s="244">
        <f>O317*H317</f>
        <v>0</v>
      </c>
      <c r="Q317" s="244">
        <v>0.00016000000000000001</v>
      </c>
      <c r="R317" s="244">
        <f>Q317*H317</f>
        <v>0.0019200000000000003</v>
      </c>
      <c r="S317" s="244">
        <v>0</v>
      </c>
      <c r="T317" s="24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6" t="s">
        <v>225</v>
      </c>
      <c r="AT317" s="246" t="s">
        <v>142</v>
      </c>
      <c r="AU317" s="246" t="s">
        <v>83</v>
      </c>
      <c r="AY317" s="16" t="s">
        <v>140</v>
      </c>
      <c r="BE317" s="247">
        <f>IF(N317="základní",J317,0)</f>
        <v>0</v>
      </c>
      <c r="BF317" s="247">
        <f>IF(N317="snížená",J317,0)</f>
        <v>0</v>
      </c>
      <c r="BG317" s="247">
        <f>IF(N317="zákl. přenesená",J317,0)</f>
        <v>0</v>
      </c>
      <c r="BH317" s="247">
        <f>IF(N317="sníž. přenesená",J317,0)</f>
        <v>0</v>
      </c>
      <c r="BI317" s="247">
        <f>IF(N317="nulová",J317,0)</f>
        <v>0</v>
      </c>
      <c r="BJ317" s="16" t="s">
        <v>147</v>
      </c>
      <c r="BK317" s="247">
        <f>ROUND(I317*H317,2)</f>
        <v>0</v>
      </c>
      <c r="BL317" s="16" t="s">
        <v>225</v>
      </c>
      <c r="BM317" s="246" t="s">
        <v>560</v>
      </c>
    </row>
    <row r="318" s="13" customFormat="1">
      <c r="A318" s="13"/>
      <c r="B318" s="248"/>
      <c r="C318" s="249"/>
      <c r="D318" s="250" t="s">
        <v>149</v>
      </c>
      <c r="E318" s="251" t="s">
        <v>1</v>
      </c>
      <c r="F318" s="252" t="s">
        <v>206</v>
      </c>
      <c r="G318" s="249"/>
      <c r="H318" s="253">
        <v>12</v>
      </c>
      <c r="I318" s="254"/>
      <c r="J318" s="249"/>
      <c r="K318" s="249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149</v>
      </c>
      <c r="AU318" s="259" t="s">
        <v>83</v>
      </c>
      <c r="AV318" s="13" t="s">
        <v>83</v>
      </c>
      <c r="AW318" s="13" t="s">
        <v>30</v>
      </c>
      <c r="AX318" s="13" t="s">
        <v>81</v>
      </c>
      <c r="AY318" s="259" t="s">
        <v>140</v>
      </c>
    </row>
    <row r="319" s="2" customFormat="1" ht="33" customHeight="1">
      <c r="A319" s="37"/>
      <c r="B319" s="38"/>
      <c r="C319" s="235" t="s">
        <v>561</v>
      </c>
      <c r="D319" s="235" t="s">
        <v>142</v>
      </c>
      <c r="E319" s="236" t="s">
        <v>562</v>
      </c>
      <c r="F319" s="237" t="s">
        <v>563</v>
      </c>
      <c r="G319" s="238" t="s">
        <v>185</v>
      </c>
      <c r="H319" s="239">
        <v>32</v>
      </c>
      <c r="I319" s="240"/>
      <c r="J319" s="241">
        <f>ROUND(I319*H319,2)</f>
        <v>0</v>
      </c>
      <c r="K319" s="237" t="s">
        <v>146</v>
      </c>
      <c r="L319" s="43"/>
      <c r="M319" s="242" t="s">
        <v>1</v>
      </c>
      <c r="N319" s="243" t="s">
        <v>40</v>
      </c>
      <c r="O319" s="91"/>
      <c r="P319" s="244">
        <f>O319*H319</f>
        <v>0</v>
      </c>
      <c r="Q319" s="244">
        <v>0.00040000000000000002</v>
      </c>
      <c r="R319" s="244">
        <f>Q319*H319</f>
        <v>0.012800000000000001</v>
      </c>
      <c r="S319" s="244">
        <v>0</v>
      </c>
      <c r="T319" s="24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6" t="s">
        <v>225</v>
      </c>
      <c r="AT319" s="246" t="s">
        <v>142</v>
      </c>
      <c r="AU319" s="246" t="s">
        <v>83</v>
      </c>
      <c r="AY319" s="16" t="s">
        <v>140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6" t="s">
        <v>147</v>
      </c>
      <c r="BK319" s="247">
        <f>ROUND(I319*H319,2)</f>
        <v>0</v>
      </c>
      <c r="BL319" s="16" t="s">
        <v>225</v>
      </c>
      <c r="BM319" s="246" t="s">
        <v>564</v>
      </c>
    </row>
    <row r="320" s="13" customFormat="1">
      <c r="A320" s="13"/>
      <c r="B320" s="248"/>
      <c r="C320" s="249"/>
      <c r="D320" s="250" t="s">
        <v>149</v>
      </c>
      <c r="E320" s="251" t="s">
        <v>1</v>
      </c>
      <c r="F320" s="252" t="s">
        <v>305</v>
      </c>
      <c r="G320" s="249"/>
      <c r="H320" s="253">
        <v>32</v>
      </c>
      <c r="I320" s="254"/>
      <c r="J320" s="249"/>
      <c r="K320" s="249"/>
      <c r="L320" s="255"/>
      <c r="M320" s="256"/>
      <c r="N320" s="257"/>
      <c r="O320" s="257"/>
      <c r="P320" s="257"/>
      <c r="Q320" s="257"/>
      <c r="R320" s="257"/>
      <c r="S320" s="257"/>
      <c r="T320" s="25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9" t="s">
        <v>149</v>
      </c>
      <c r="AU320" s="259" t="s">
        <v>83</v>
      </c>
      <c r="AV320" s="13" t="s">
        <v>83</v>
      </c>
      <c r="AW320" s="13" t="s">
        <v>30</v>
      </c>
      <c r="AX320" s="13" t="s">
        <v>81</v>
      </c>
      <c r="AY320" s="259" t="s">
        <v>140</v>
      </c>
    </row>
    <row r="321" s="2" customFormat="1" ht="21.75" customHeight="1">
      <c r="A321" s="37"/>
      <c r="B321" s="38"/>
      <c r="C321" s="235" t="s">
        <v>565</v>
      </c>
      <c r="D321" s="235" t="s">
        <v>142</v>
      </c>
      <c r="E321" s="236" t="s">
        <v>566</v>
      </c>
      <c r="F321" s="237" t="s">
        <v>567</v>
      </c>
      <c r="G321" s="238" t="s">
        <v>185</v>
      </c>
      <c r="H321" s="239">
        <v>32</v>
      </c>
      <c r="I321" s="240"/>
      <c r="J321" s="241">
        <f>ROUND(I321*H321,2)</f>
        <v>0</v>
      </c>
      <c r="K321" s="237" t="s">
        <v>146</v>
      </c>
      <c r="L321" s="43"/>
      <c r="M321" s="242" t="s">
        <v>1</v>
      </c>
      <c r="N321" s="243" t="s">
        <v>40</v>
      </c>
      <c r="O321" s="91"/>
      <c r="P321" s="244">
        <f>O321*H321</f>
        <v>0</v>
      </c>
      <c r="Q321" s="244">
        <v>1.0000000000000001E-05</v>
      </c>
      <c r="R321" s="244">
        <f>Q321*H321</f>
        <v>0.00032000000000000003</v>
      </c>
      <c r="S321" s="244">
        <v>0</v>
      </c>
      <c r="T321" s="24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6" t="s">
        <v>225</v>
      </c>
      <c r="AT321" s="246" t="s">
        <v>142</v>
      </c>
      <c r="AU321" s="246" t="s">
        <v>83</v>
      </c>
      <c r="AY321" s="16" t="s">
        <v>140</v>
      </c>
      <c r="BE321" s="247">
        <f>IF(N321="základní",J321,0)</f>
        <v>0</v>
      </c>
      <c r="BF321" s="247">
        <f>IF(N321="snížená",J321,0)</f>
        <v>0</v>
      </c>
      <c r="BG321" s="247">
        <f>IF(N321="zákl. přenesená",J321,0)</f>
        <v>0</v>
      </c>
      <c r="BH321" s="247">
        <f>IF(N321="sníž. přenesená",J321,0)</f>
        <v>0</v>
      </c>
      <c r="BI321" s="247">
        <f>IF(N321="nulová",J321,0)</f>
        <v>0</v>
      </c>
      <c r="BJ321" s="16" t="s">
        <v>147</v>
      </c>
      <c r="BK321" s="247">
        <f>ROUND(I321*H321,2)</f>
        <v>0</v>
      </c>
      <c r="BL321" s="16" t="s">
        <v>225</v>
      </c>
      <c r="BM321" s="246" t="s">
        <v>568</v>
      </c>
    </row>
    <row r="322" s="13" customFormat="1">
      <c r="A322" s="13"/>
      <c r="B322" s="248"/>
      <c r="C322" s="249"/>
      <c r="D322" s="250" t="s">
        <v>149</v>
      </c>
      <c r="E322" s="251" t="s">
        <v>1</v>
      </c>
      <c r="F322" s="252" t="s">
        <v>305</v>
      </c>
      <c r="G322" s="249"/>
      <c r="H322" s="253">
        <v>32</v>
      </c>
      <c r="I322" s="254"/>
      <c r="J322" s="249"/>
      <c r="K322" s="249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149</v>
      </c>
      <c r="AU322" s="259" t="s">
        <v>83</v>
      </c>
      <c r="AV322" s="13" t="s">
        <v>83</v>
      </c>
      <c r="AW322" s="13" t="s">
        <v>30</v>
      </c>
      <c r="AX322" s="13" t="s">
        <v>81</v>
      </c>
      <c r="AY322" s="259" t="s">
        <v>140</v>
      </c>
    </row>
    <row r="323" s="2" customFormat="1" ht="33" customHeight="1">
      <c r="A323" s="37"/>
      <c r="B323" s="38"/>
      <c r="C323" s="235" t="s">
        <v>569</v>
      </c>
      <c r="D323" s="235" t="s">
        <v>142</v>
      </c>
      <c r="E323" s="236" t="s">
        <v>570</v>
      </c>
      <c r="F323" s="237" t="s">
        <v>571</v>
      </c>
      <c r="G323" s="238" t="s">
        <v>153</v>
      </c>
      <c r="H323" s="239">
        <v>0.042000000000000003</v>
      </c>
      <c r="I323" s="240"/>
      <c r="J323" s="241">
        <f>ROUND(I323*H323,2)</f>
        <v>0</v>
      </c>
      <c r="K323" s="237" t="s">
        <v>146</v>
      </c>
      <c r="L323" s="43"/>
      <c r="M323" s="242" t="s">
        <v>1</v>
      </c>
      <c r="N323" s="243" t="s">
        <v>40</v>
      </c>
      <c r="O323" s="91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6" t="s">
        <v>225</v>
      </c>
      <c r="AT323" s="246" t="s">
        <v>142</v>
      </c>
      <c r="AU323" s="246" t="s">
        <v>83</v>
      </c>
      <c r="AY323" s="16" t="s">
        <v>140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16" t="s">
        <v>147</v>
      </c>
      <c r="BK323" s="247">
        <f>ROUND(I323*H323,2)</f>
        <v>0</v>
      </c>
      <c r="BL323" s="16" t="s">
        <v>225</v>
      </c>
      <c r="BM323" s="246" t="s">
        <v>572</v>
      </c>
    </row>
    <row r="324" s="12" customFormat="1" ht="22.8" customHeight="1">
      <c r="A324" s="12"/>
      <c r="B324" s="219"/>
      <c r="C324" s="220"/>
      <c r="D324" s="221" t="s">
        <v>72</v>
      </c>
      <c r="E324" s="233" t="s">
        <v>573</v>
      </c>
      <c r="F324" s="233" t="s">
        <v>574</v>
      </c>
      <c r="G324" s="220"/>
      <c r="H324" s="220"/>
      <c r="I324" s="223"/>
      <c r="J324" s="234">
        <f>BK324</f>
        <v>0</v>
      </c>
      <c r="K324" s="220"/>
      <c r="L324" s="225"/>
      <c r="M324" s="226"/>
      <c r="N324" s="227"/>
      <c r="O324" s="227"/>
      <c r="P324" s="228">
        <f>SUM(P325:P363)</f>
        <v>0</v>
      </c>
      <c r="Q324" s="227"/>
      <c r="R324" s="228">
        <f>SUM(R325:R363)</f>
        <v>0.21320999999999998</v>
      </c>
      <c r="S324" s="227"/>
      <c r="T324" s="229">
        <f>SUM(T325:T363)</f>
        <v>0.13438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0" t="s">
        <v>83</v>
      </c>
      <c r="AT324" s="231" t="s">
        <v>72</v>
      </c>
      <c r="AU324" s="231" t="s">
        <v>81</v>
      </c>
      <c r="AY324" s="230" t="s">
        <v>140</v>
      </c>
      <c r="BK324" s="232">
        <f>SUM(BK325:BK363)</f>
        <v>0</v>
      </c>
    </row>
    <row r="325" s="2" customFormat="1" ht="21.75" customHeight="1">
      <c r="A325" s="37"/>
      <c r="B325" s="38"/>
      <c r="C325" s="235" t="s">
        <v>575</v>
      </c>
      <c r="D325" s="235" t="s">
        <v>142</v>
      </c>
      <c r="E325" s="236" t="s">
        <v>576</v>
      </c>
      <c r="F325" s="237" t="s">
        <v>577</v>
      </c>
      <c r="G325" s="238" t="s">
        <v>578</v>
      </c>
      <c r="H325" s="239">
        <v>2</v>
      </c>
      <c r="I325" s="240"/>
      <c r="J325" s="241">
        <f>ROUND(I325*H325,2)</f>
        <v>0</v>
      </c>
      <c r="K325" s="237" t="s">
        <v>146</v>
      </c>
      <c r="L325" s="43"/>
      <c r="M325" s="242" t="s">
        <v>1</v>
      </c>
      <c r="N325" s="243" t="s">
        <v>40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0.01933</v>
      </c>
      <c r="T325" s="245">
        <f>S325*H325</f>
        <v>0.03866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6" t="s">
        <v>225</v>
      </c>
      <c r="AT325" s="246" t="s">
        <v>142</v>
      </c>
      <c r="AU325" s="246" t="s">
        <v>83</v>
      </c>
      <c r="AY325" s="16" t="s">
        <v>140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6" t="s">
        <v>147</v>
      </c>
      <c r="BK325" s="247">
        <f>ROUND(I325*H325,2)</f>
        <v>0</v>
      </c>
      <c r="BL325" s="16" t="s">
        <v>225</v>
      </c>
      <c r="BM325" s="246" t="s">
        <v>579</v>
      </c>
    </row>
    <row r="326" s="2" customFormat="1" ht="21.75" customHeight="1">
      <c r="A326" s="37"/>
      <c r="B326" s="38"/>
      <c r="C326" s="235" t="s">
        <v>580</v>
      </c>
      <c r="D326" s="235" t="s">
        <v>142</v>
      </c>
      <c r="E326" s="236" t="s">
        <v>581</v>
      </c>
      <c r="F326" s="237" t="s">
        <v>582</v>
      </c>
      <c r="G326" s="238" t="s">
        <v>578</v>
      </c>
      <c r="H326" s="239">
        <v>1</v>
      </c>
      <c r="I326" s="240"/>
      <c r="J326" s="241">
        <f>ROUND(I326*H326,2)</f>
        <v>0</v>
      </c>
      <c r="K326" s="237" t="s">
        <v>146</v>
      </c>
      <c r="L326" s="43"/>
      <c r="M326" s="242" t="s">
        <v>1</v>
      </c>
      <c r="N326" s="243" t="s">
        <v>40</v>
      </c>
      <c r="O326" s="91"/>
      <c r="P326" s="244">
        <f>O326*H326</f>
        <v>0</v>
      </c>
      <c r="Q326" s="244">
        <v>0.02894</v>
      </c>
      <c r="R326" s="244">
        <f>Q326*H326</f>
        <v>0.02894</v>
      </c>
      <c r="S326" s="244">
        <v>0</v>
      </c>
      <c r="T326" s="24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6" t="s">
        <v>225</v>
      </c>
      <c r="AT326" s="246" t="s">
        <v>142</v>
      </c>
      <c r="AU326" s="246" t="s">
        <v>83</v>
      </c>
      <c r="AY326" s="16" t="s">
        <v>140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6" t="s">
        <v>147</v>
      </c>
      <c r="BK326" s="247">
        <f>ROUND(I326*H326,2)</f>
        <v>0</v>
      </c>
      <c r="BL326" s="16" t="s">
        <v>225</v>
      </c>
      <c r="BM326" s="246" t="s">
        <v>583</v>
      </c>
    </row>
    <row r="327" s="13" customFormat="1">
      <c r="A327" s="13"/>
      <c r="B327" s="248"/>
      <c r="C327" s="249"/>
      <c r="D327" s="250" t="s">
        <v>149</v>
      </c>
      <c r="E327" s="251" t="s">
        <v>1</v>
      </c>
      <c r="F327" s="252" t="s">
        <v>81</v>
      </c>
      <c r="G327" s="249"/>
      <c r="H327" s="253">
        <v>1</v>
      </c>
      <c r="I327" s="254"/>
      <c r="J327" s="249"/>
      <c r="K327" s="249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149</v>
      </c>
      <c r="AU327" s="259" t="s">
        <v>83</v>
      </c>
      <c r="AV327" s="13" t="s">
        <v>83</v>
      </c>
      <c r="AW327" s="13" t="s">
        <v>30</v>
      </c>
      <c r="AX327" s="13" t="s">
        <v>81</v>
      </c>
      <c r="AY327" s="259" t="s">
        <v>140</v>
      </c>
    </row>
    <row r="328" s="2" customFormat="1" ht="21.75" customHeight="1">
      <c r="A328" s="37"/>
      <c r="B328" s="38"/>
      <c r="C328" s="271" t="s">
        <v>584</v>
      </c>
      <c r="D328" s="271" t="s">
        <v>220</v>
      </c>
      <c r="E328" s="272" t="s">
        <v>585</v>
      </c>
      <c r="F328" s="273" t="s">
        <v>586</v>
      </c>
      <c r="G328" s="274" t="s">
        <v>267</v>
      </c>
      <c r="H328" s="275">
        <v>1</v>
      </c>
      <c r="I328" s="276"/>
      <c r="J328" s="277">
        <f>ROUND(I328*H328,2)</f>
        <v>0</v>
      </c>
      <c r="K328" s="273" t="s">
        <v>146</v>
      </c>
      <c r="L328" s="278"/>
      <c r="M328" s="279" t="s">
        <v>1</v>
      </c>
      <c r="N328" s="280" t="s">
        <v>40</v>
      </c>
      <c r="O328" s="91"/>
      <c r="P328" s="244">
        <f>O328*H328</f>
        <v>0</v>
      </c>
      <c r="Q328" s="244">
        <v>0.014</v>
      </c>
      <c r="R328" s="244">
        <f>Q328*H328</f>
        <v>0.014</v>
      </c>
      <c r="S328" s="244">
        <v>0</v>
      </c>
      <c r="T328" s="24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46" t="s">
        <v>305</v>
      </c>
      <c r="AT328" s="246" t="s">
        <v>220</v>
      </c>
      <c r="AU328" s="246" t="s">
        <v>83</v>
      </c>
      <c r="AY328" s="16" t="s">
        <v>140</v>
      </c>
      <c r="BE328" s="247">
        <f>IF(N328="základní",J328,0)</f>
        <v>0</v>
      </c>
      <c r="BF328" s="247">
        <f>IF(N328="snížená",J328,0)</f>
        <v>0</v>
      </c>
      <c r="BG328" s="247">
        <f>IF(N328="zákl. přenesená",J328,0)</f>
        <v>0</v>
      </c>
      <c r="BH328" s="247">
        <f>IF(N328="sníž. přenesená",J328,0)</f>
        <v>0</v>
      </c>
      <c r="BI328" s="247">
        <f>IF(N328="nulová",J328,0)</f>
        <v>0</v>
      </c>
      <c r="BJ328" s="16" t="s">
        <v>147</v>
      </c>
      <c r="BK328" s="247">
        <f>ROUND(I328*H328,2)</f>
        <v>0</v>
      </c>
      <c r="BL328" s="16" t="s">
        <v>225</v>
      </c>
      <c r="BM328" s="246" t="s">
        <v>587</v>
      </c>
    </row>
    <row r="329" s="2" customFormat="1" ht="21.75" customHeight="1">
      <c r="A329" s="37"/>
      <c r="B329" s="38"/>
      <c r="C329" s="271" t="s">
        <v>588</v>
      </c>
      <c r="D329" s="271" t="s">
        <v>220</v>
      </c>
      <c r="E329" s="272" t="s">
        <v>589</v>
      </c>
      <c r="F329" s="273" t="s">
        <v>590</v>
      </c>
      <c r="G329" s="274" t="s">
        <v>267</v>
      </c>
      <c r="H329" s="275">
        <v>1</v>
      </c>
      <c r="I329" s="276"/>
      <c r="J329" s="277">
        <f>ROUND(I329*H329,2)</f>
        <v>0</v>
      </c>
      <c r="K329" s="273" t="s">
        <v>146</v>
      </c>
      <c r="L329" s="278"/>
      <c r="M329" s="279" t="s">
        <v>1</v>
      </c>
      <c r="N329" s="280" t="s">
        <v>40</v>
      </c>
      <c r="O329" s="91"/>
      <c r="P329" s="244">
        <f>O329*H329</f>
        <v>0</v>
      </c>
      <c r="Q329" s="244">
        <v>0.014</v>
      </c>
      <c r="R329" s="244">
        <f>Q329*H329</f>
        <v>0.014</v>
      </c>
      <c r="S329" s="244">
        <v>0</v>
      </c>
      <c r="T329" s="24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6" t="s">
        <v>305</v>
      </c>
      <c r="AT329" s="246" t="s">
        <v>220</v>
      </c>
      <c r="AU329" s="246" t="s">
        <v>83</v>
      </c>
      <c r="AY329" s="16" t="s">
        <v>140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6" t="s">
        <v>147</v>
      </c>
      <c r="BK329" s="247">
        <f>ROUND(I329*H329,2)</f>
        <v>0</v>
      </c>
      <c r="BL329" s="16" t="s">
        <v>225</v>
      </c>
      <c r="BM329" s="246" t="s">
        <v>591</v>
      </c>
    </row>
    <row r="330" s="2" customFormat="1" ht="16.5" customHeight="1">
      <c r="A330" s="37"/>
      <c r="B330" s="38"/>
      <c r="C330" s="271" t="s">
        <v>592</v>
      </c>
      <c r="D330" s="271" t="s">
        <v>220</v>
      </c>
      <c r="E330" s="272" t="s">
        <v>593</v>
      </c>
      <c r="F330" s="273" t="s">
        <v>594</v>
      </c>
      <c r="G330" s="274" t="s">
        <v>267</v>
      </c>
      <c r="H330" s="275">
        <v>1</v>
      </c>
      <c r="I330" s="276"/>
      <c r="J330" s="277">
        <f>ROUND(I330*H330,2)</f>
        <v>0</v>
      </c>
      <c r="K330" s="273" t="s">
        <v>146</v>
      </c>
      <c r="L330" s="278"/>
      <c r="M330" s="279" t="s">
        <v>1</v>
      </c>
      <c r="N330" s="280" t="s">
        <v>40</v>
      </c>
      <c r="O330" s="91"/>
      <c r="P330" s="244">
        <f>O330*H330</f>
        <v>0</v>
      </c>
      <c r="Q330" s="244">
        <v>0.0022000000000000001</v>
      </c>
      <c r="R330" s="244">
        <f>Q330*H330</f>
        <v>0.0022000000000000001</v>
      </c>
      <c r="S330" s="244">
        <v>0</v>
      </c>
      <c r="T330" s="24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6" t="s">
        <v>305</v>
      </c>
      <c r="AT330" s="246" t="s">
        <v>220</v>
      </c>
      <c r="AU330" s="246" t="s">
        <v>83</v>
      </c>
      <c r="AY330" s="16" t="s">
        <v>140</v>
      </c>
      <c r="BE330" s="247">
        <f>IF(N330="základní",J330,0)</f>
        <v>0</v>
      </c>
      <c r="BF330" s="247">
        <f>IF(N330="snížená",J330,0)</f>
        <v>0</v>
      </c>
      <c r="BG330" s="247">
        <f>IF(N330="zákl. přenesená",J330,0)</f>
        <v>0</v>
      </c>
      <c r="BH330" s="247">
        <f>IF(N330="sníž. přenesená",J330,0)</f>
        <v>0</v>
      </c>
      <c r="BI330" s="247">
        <f>IF(N330="nulová",J330,0)</f>
        <v>0</v>
      </c>
      <c r="BJ330" s="16" t="s">
        <v>147</v>
      </c>
      <c r="BK330" s="247">
        <f>ROUND(I330*H330,2)</f>
        <v>0</v>
      </c>
      <c r="BL330" s="16" t="s">
        <v>225</v>
      </c>
      <c r="BM330" s="246" t="s">
        <v>595</v>
      </c>
    </row>
    <row r="331" s="2" customFormat="1" ht="21.75" customHeight="1">
      <c r="A331" s="37"/>
      <c r="B331" s="38"/>
      <c r="C331" s="235" t="s">
        <v>596</v>
      </c>
      <c r="D331" s="235" t="s">
        <v>142</v>
      </c>
      <c r="E331" s="236" t="s">
        <v>597</v>
      </c>
      <c r="F331" s="237" t="s">
        <v>598</v>
      </c>
      <c r="G331" s="238" t="s">
        <v>267</v>
      </c>
      <c r="H331" s="239">
        <v>3</v>
      </c>
      <c r="I331" s="240"/>
      <c r="J331" s="241">
        <f>ROUND(I331*H331,2)</f>
        <v>0</v>
      </c>
      <c r="K331" s="237" t="s">
        <v>146</v>
      </c>
      <c r="L331" s="43"/>
      <c r="M331" s="242" t="s">
        <v>1</v>
      </c>
      <c r="N331" s="243" t="s">
        <v>40</v>
      </c>
      <c r="O331" s="91"/>
      <c r="P331" s="244">
        <f>O331*H331</f>
        <v>0</v>
      </c>
      <c r="Q331" s="244">
        <v>0.00247</v>
      </c>
      <c r="R331" s="244">
        <f>Q331*H331</f>
        <v>0.0074099999999999999</v>
      </c>
      <c r="S331" s="244">
        <v>0</v>
      </c>
      <c r="T331" s="24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6" t="s">
        <v>225</v>
      </c>
      <c r="AT331" s="246" t="s">
        <v>142</v>
      </c>
      <c r="AU331" s="246" t="s">
        <v>83</v>
      </c>
      <c r="AY331" s="16" t="s">
        <v>140</v>
      </c>
      <c r="BE331" s="247">
        <f>IF(N331="základní",J331,0)</f>
        <v>0</v>
      </c>
      <c r="BF331" s="247">
        <f>IF(N331="snížená",J331,0)</f>
        <v>0</v>
      </c>
      <c r="BG331" s="247">
        <f>IF(N331="zákl. přenesená",J331,0)</f>
        <v>0</v>
      </c>
      <c r="BH331" s="247">
        <f>IF(N331="sníž. přenesená",J331,0)</f>
        <v>0</v>
      </c>
      <c r="BI331" s="247">
        <f>IF(N331="nulová",J331,0)</f>
        <v>0</v>
      </c>
      <c r="BJ331" s="16" t="s">
        <v>147</v>
      </c>
      <c r="BK331" s="247">
        <f>ROUND(I331*H331,2)</f>
        <v>0</v>
      </c>
      <c r="BL331" s="16" t="s">
        <v>225</v>
      </c>
      <c r="BM331" s="246" t="s">
        <v>599</v>
      </c>
    </row>
    <row r="332" s="2" customFormat="1" ht="21.75" customHeight="1">
      <c r="A332" s="37"/>
      <c r="B332" s="38"/>
      <c r="C332" s="271" t="s">
        <v>214</v>
      </c>
      <c r="D332" s="271" t="s">
        <v>220</v>
      </c>
      <c r="E332" s="272" t="s">
        <v>600</v>
      </c>
      <c r="F332" s="273" t="s">
        <v>601</v>
      </c>
      <c r="G332" s="274" t="s">
        <v>267</v>
      </c>
      <c r="H332" s="275">
        <v>1</v>
      </c>
      <c r="I332" s="276"/>
      <c r="J332" s="277">
        <f>ROUND(I332*H332,2)</f>
        <v>0</v>
      </c>
      <c r="K332" s="273" t="s">
        <v>146</v>
      </c>
      <c r="L332" s="278"/>
      <c r="M332" s="279" t="s">
        <v>1</v>
      </c>
      <c r="N332" s="280" t="s">
        <v>40</v>
      </c>
      <c r="O332" s="91"/>
      <c r="P332" s="244">
        <f>O332*H332</f>
        <v>0</v>
      </c>
      <c r="Q332" s="244">
        <v>0.014500000000000001</v>
      </c>
      <c r="R332" s="244">
        <f>Q332*H332</f>
        <v>0.014500000000000001</v>
      </c>
      <c r="S332" s="244">
        <v>0</v>
      </c>
      <c r="T332" s="24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46" t="s">
        <v>305</v>
      </c>
      <c r="AT332" s="246" t="s">
        <v>220</v>
      </c>
      <c r="AU332" s="246" t="s">
        <v>83</v>
      </c>
      <c r="AY332" s="16" t="s">
        <v>140</v>
      </c>
      <c r="BE332" s="247">
        <f>IF(N332="základní",J332,0)</f>
        <v>0</v>
      </c>
      <c r="BF332" s="247">
        <f>IF(N332="snížená",J332,0)</f>
        <v>0</v>
      </c>
      <c r="BG332" s="247">
        <f>IF(N332="zákl. přenesená",J332,0)</f>
        <v>0</v>
      </c>
      <c r="BH332" s="247">
        <f>IF(N332="sníž. přenesená",J332,0)</f>
        <v>0</v>
      </c>
      <c r="BI332" s="247">
        <f>IF(N332="nulová",J332,0)</f>
        <v>0</v>
      </c>
      <c r="BJ332" s="16" t="s">
        <v>147</v>
      </c>
      <c r="BK332" s="247">
        <f>ROUND(I332*H332,2)</f>
        <v>0</v>
      </c>
      <c r="BL332" s="16" t="s">
        <v>225</v>
      </c>
      <c r="BM332" s="246" t="s">
        <v>602</v>
      </c>
    </row>
    <row r="333" s="2" customFormat="1" ht="21.75" customHeight="1">
      <c r="A333" s="37"/>
      <c r="B333" s="38"/>
      <c r="C333" s="235" t="s">
        <v>603</v>
      </c>
      <c r="D333" s="235" t="s">
        <v>142</v>
      </c>
      <c r="E333" s="236" t="s">
        <v>604</v>
      </c>
      <c r="F333" s="237" t="s">
        <v>605</v>
      </c>
      <c r="G333" s="238" t="s">
        <v>578</v>
      </c>
      <c r="H333" s="239">
        <v>1</v>
      </c>
      <c r="I333" s="240"/>
      <c r="J333" s="241">
        <f>ROUND(I333*H333,2)</f>
        <v>0</v>
      </c>
      <c r="K333" s="237" t="s">
        <v>146</v>
      </c>
      <c r="L333" s="43"/>
      <c r="M333" s="242" t="s">
        <v>1</v>
      </c>
      <c r="N333" s="243" t="s">
        <v>40</v>
      </c>
      <c r="O333" s="91"/>
      <c r="P333" s="244">
        <f>O333*H333</f>
        <v>0</v>
      </c>
      <c r="Q333" s="244">
        <v>0.0097800000000000005</v>
      </c>
      <c r="R333" s="244">
        <f>Q333*H333</f>
        <v>0.0097800000000000005</v>
      </c>
      <c r="S333" s="244">
        <v>0</v>
      </c>
      <c r="T333" s="24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6" t="s">
        <v>225</v>
      </c>
      <c r="AT333" s="246" t="s">
        <v>142</v>
      </c>
      <c r="AU333" s="246" t="s">
        <v>83</v>
      </c>
      <c r="AY333" s="16" t="s">
        <v>140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6" t="s">
        <v>147</v>
      </c>
      <c r="BK333" s="247">
        <f>ROUND(I333*H333,2)</f>
        <v>0</v>
      </c>
      <c r="BL333" s="16" t="s">
        <v>225</v>
      </c>
      <c r="BM333" s="246" t="s">
        <v>606</v>
      </c>
    </row>
    <row r="334" s="2" customFormat="1" ht="16.5" customHeight="1">
      <c r="A334" s="37"/>
      <c r="B334" s="38"/>
      <c r="C334" s="235" t="s">
        <v>607</v>
      </c>
      <c r="D334" s="235" t="s">
        <v>142</v>
      </c>
      <c r="E334" s="236" t="s">
        <v>608</v>
      </c>
      <c r="F334" s="237" t="s">
        <v>609</v>
      </c>
      <c r="G334" s="238" t="s">
        <v>578</v>
      </c>
      <c r="H334" s="239">
        <v>2</v>
      </c>
      <c r="I334" s="240"/>
      <c r="J334" s="241">
        <f>ROUND(I334*H334,2)</f>
        <v>0</v>
      </c>
      <c r="K334" s="237" t="s">
        <v>146</v>
      </c>
      <c r="L334" s="43"/>
      <c r="M334" s="242" t="s">
        <v>1</v>
      </c>
      <c r="N334" s="243" t="s">
        <v>40</v>
      </c>
      <c r="O334" s="91"/>
      <c r="P334" s="244">
        <f>O334*H334</f>
        <v>0</v>
      </c>
      <c r="Q334" s="244">
        <v>0</v>
      </c>
      <c r="R334" s="244">
        <f>Q334*H334</f>
        <v>0</v>
      </c>
      <c r="S334" s="244">
        <v>0.028400000000000002</v>
      </c>
      <c r="T334" s="245">
        <f>S334*H334</f>
        <v>0.056800000000000003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6" t="s">
        <v>225</v>
      </c>
      <c r="AT334" s="246" t="s">
        <v>142</v>
      </c>
      <c r="AU334" s="246" t="s">
        <v>83</v>
      </c>
      <c r="AY334" s="16" t="s">
        <v>140</v>
      </c>
      <c r="BE334" s="247">
        <f>IF(N334="základní",J334,0)</f>
        <v>0</v>
      </c>
      <c r="BF334" s="247">
        <f>IF(N334="snížená",J334,0)</f>
        <v>0</v>
      </c>
      <c r="BG334" s="247">
        <f>IF(N334="zákl. přenesená",J334,0)</f>
        <v>0</v>
      </c>
      <c r="BH334" s="247">
        <f>IF(N334="sníž. přenesená",J334,0)</f>
        <v>0</v>
      </c>
      <c r="BI334" s="247">
        <f>IF(N334="nulová",J334,0)</f>
        <v>0</v>
      </c>
      <c r="BJ334" s="16" t="s">
        <v>147</v>
      </c>
      <c r="BK334" s="247">
        <f>ROUND(I334*H334,2)</f>
        <v>0</v>
      </c>
      <c r="BL334" s="16" t="s">
        <v>225</v>
      </c>
      <c r="BM334" s="246" t="s">
        <v>610</v>
      </c>
    </row>
    <row r="335" s="2" customFormat="1" ht="16.5" customHeight="1">
      <c r="A335" s="37"/>
      <c r="B335" s="38"/>
      <c r="C335" s="235" t="s">
        <v>611</v>
      </c>
      <c r="D335" s="235" t="s">
        <v>142</v>
      </c>
      <c r="E335" s="236" t="s">
        <v>612</v>
      </c>
      <c r="F335" s="237" t="s">
        <v>613</v>
      </c>
      <c r="G335" s="238" t="s">
        <v>578</v>
      </c>
      <c r="H335" s="239">
        <v>2</v>
      </c>
      <c r="I335" s="240"/>
      <c r="J335" s="241">
        <f>ROUND(I335*H335,2)</f>
        <v>0</v>
      </c>
      <c r="K335" s="237" t="s">
        <v>146</v>
      </c>
      <c r="L335" s="43"/>
      <c r="M335" s="242" t="s">
        <v>1</v>
      </c>
      <c r="N335" s="243" t="s">
        <v>40</v>
      </c>
      <c r="O335" s="91"/>
      <c r="P335" s="244">
        <f>O335*H335</f>
        <v>0</v>
      </c>
      <c r="Q335" s="244">
        <v>0</v>
      </c>
      <c r="R335" s="244">
        <f>Q335*H335</f>
        <v>0</v>
      </c>
      <c r="S335" s="244">
        <v>0.019460000000000002</v>
      </c>
      <c r="T335" s="245">
        <f>S335*H335</f>
        <v>0.038920000000000003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6" t="s">
        <v>225</v>
      </c>
      <c r="AT335" s="246" t="s">
        <v>142</v>
      </c>
      <c r="AU335" s="246" t="s">
        <v>83</v>
      </c>
      <c r="AY335" s="16" t="s">
        <v>140</v>
      </c>
      <c r="BE335" s="247">
        <f>IF(N335="základní",J335,0)</f>
        <v>0</v>
      </c>
      <c r="BF335" s="247">
        <f>IF(N335="snížená",J335,0)</f>
        <v>0</v>
      </c>
      <c r="BG335" s="247">
        <f>IF(N335="zákl. přenesená",J335,0)</f>
        <v>0</v>
      </c>
      <c r="BH335" s="247">
        <f>IF(N335="sníž. přenesená",J335,0)</f>
        <v>0</v>
      </c>
      <c r="BI335" s="247">
        <f>IF(N335="nulová",J335,0)</f>
        <v>0</v>
      </c>
      <c r="BJ335" s="16" t="s">
        <v>147</v>
      </c>
      <c r="BK335" s="247">
        <f>ROUND(I335*H335,2)</f>
        <v>0</v>
      </c>
      <c r="BL335" s="16" t="s">
        <v>225</v>
      </c>
      <c r="BM335" s="246" t="s">
        <v>614</v>
      </c>
    </row>
    <row r="336" s="2" customFormat="1" ht="33" customHeight="1">
      <c r="A336" s="37"/>
      <c r="B336" s="38"/>
      <c r="C336" s="235" t="s">
        <v>615</v>
      </c>
      <c r="D336" s="235" t="s">
        <v>142</v>
      </c>
      <c r="E336" s="236" t="s">
        <v>616</v>
      </c>
      <c r="F336" s="237" t="s">
        <v>617</v>
      </c>
      <c r="G336" s="238" t="s">
        <v>578</v>
      </c>
      <c r="H336" s="239">
        <v>1</v>
      </c>
      <c r="I336" s="240"/>
      <c r="J336" s="241">
        <f>ROUND(I336*H336,2)</f>
        <v>0</v>
      </c>
      <c r="K336" s="237" t="s">
        <v>146</v>
      </c>
      <c r="L336" s="43"/>
      <c r="M336" s="242" t="s">
        <v>1</v>
      </c>
      <c r="N336" s="243" t="s">
        <v>40</v>
      </c>
      <c r="O336" s="91"/>
      <c r="P336" s="244">
        <f>O336*H336</f>
        <v>0</v>
      </c>
      <c r="Q336" s="244">
        <v>0.014970000000000001</v>
      </c>
      <c r="R336" s="244">
        <f>Q336*H336</f>
        <v>0.014970000000000001</v>
      </c>
      <c r="S336" s="244">
        <v>0</v>
      </c>
      <c r="T336" s="24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6" t="s">
        <v>225</v>
      </c>
      <c r="AT336" s="246" t="s">
        <v>142</v>
      </c>
      <c r="AU336" s="246" t="s">
        <v>83</v>
      </c>
      <c r="AY336" s="16" t="s">
        <v>140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6" t="s">
        <v>147</v>
      </c>
      <c r="BK336" s="247">
        <f>ROUND(I336*H336,2)</f>
        <v>0</v>
      </c>
      <c r="BL336" s="16" t="s">
        <v>225</v>
      </c>
      <c r="BM336" s="246" t="s">
        <v>618</v>
      </c>
    </row>
    <row r="337" s="13" customFormat="1">
      <c r="A337" s="13"/>
      <c r="B337" s="248"/>
      <c r="C337" s="249"/>
      <c r="D337" s="250" t="s">
        <v>149</v>
      </c>
      <c r="E337" s="251" t="s">
        <v>1</v>
      </c>
      <c r="F337" s="252" t="s">
        <v>81</v>
      </c>
      <c r="G337" s="249"/>
      <c r="H337" s="253">
        <v>1</v>
      </c>
      <c r="I337" s="254"/>
      <c r="J337" s="249"/>
      <c r="K337" s="249"/>
      <c r="L337" s="255"/>
      <c r="M337" s="256"/>
      <c r="N337" s="257"/>
      <c r="O337" s="257"/>
      <c r="P337" s="257"/>
      <c r="Q337" s="257"/>
      <c r="R337" s="257"/>
      <c r="S337" s="257"/>
      <c r="T337" s="25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9" t="s">
        <v>149</v>
      </c>
      <c r="AU337" s="259" t="s">
        <v>83</v>
      </c>
      <c r="AV337" s="13" t="s">
        <v>83</v>
      </c>
      <c r="AW337" s="13" t="s">
        <v>30</v>
      </c>
      <c r="AX337" s="13" t="s">
        <v>81</v>
      </c>
      <c r="AY337" s="259" t="s">
        <v>140</v>
      </c>
    </row>
    <row r="338" s="2" customFormat="1" ht="16.5" customHeight="1">
      <c r="A338" s="37"/>
      <c r="B338" s="38"/>
      <c r="C338" s="235" t="s">
        <v>619</v>
      </c>
      <c r="D338" s="235" t="s">
        <v>142</v>
      </c>
      <c r="E338" s="236" t="s">
        <v>620</v>
      </c>
      <c r="F338" s="237" t="s">
        <v>621</v>
      </c>
      <c r="G338" s="238" t="s">
        <v>578</v>
      </c>
      <c r="H338" s="239">
        <v>2</v>
      </c>
      <c r="I338" s="240"/>
      <c r="J338" s="241">
        <f>ROUND(I338*H338,2)</f>
        <v>0</v>
      </c>
      <c r="K338" s="237" t="s">
        <v>146</v>
      </c>
      <c r="L338" s="43"/>
      <c r="M338" s="242" t="s">
        <v>1</v>
      </c>
      <c r="N338" s="243" t="s">
        <v>40</v>
      </c>
      <c r="O338" s="91"/>
      <c r="P338" s="244">
        <f>O338*H338</f>
        <v>0</v>
      </c>
      <c r="Q338" s="244">
        <v>0.00031</v>
      </c>
      <c r="R338" s="244">
        <f>Q338*H338</f>
        <v>0.00062</v>
      </c>
      <c r="S338" s="244">
        <v>0</v>
      </c>
      <c r="T338" s="24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6" t="s">
        <v>225</v>
      </c>
      <c r="AT338" s="246" t="s">
        <v>142</v>
      </c>
      <c r="AU338" s="246" t="s">
        <v>83</v>
      </c>
      <c r="AY338" s="16" t="s">
        <v>140</v>
      </c>
      <c r="BE338" s="247">
        <f>IF(N338="základní",J338,0)</f>
        <v>0</v>
      </c>
      <c r="BF338" s="247">
        <f>IF(N338="snížená",J338,0)</f>
        <v>0</v>
      </c>
      <c r="BG338" s="247">
        <f>IF(N338="zákl. přenesená",J338,0)</f>
        <v>0</v>
      </c>
      <c r="BH338" s="247">
        <f>IF(N338="sníž. přenesená",J338,0)</f>
        <v>0</v>
      </c>
      <c r="BI338" s="247">
        <f>IF(N338="nulová",J338,0)</f>
        <v>0</v>
      </c>
      <c r="BJ338" s="16" t="s">
        <v>147</v>
      </c>
      <c r="BK338" s="247">
        <f>ROUND(I338*H338,2)</f>
        <v>0</v>
      </c>
      <c r="BL338" s="16" t="s">
        <v>225</v>
      </c>
      <c r="BM338" s="246" t="s">
        <v>622</v>
      </c>
    </row>
    <row r="339" s="13" customFormat="1">
      <c r="A339" s="13"/>
      <c r="B339" s="248"/>
      <c r="C339" s="249"/>
      <c r="D339" s="250" t="s">
        <v>149</v>
      </c>
      <c r="E339" s="251" t="s">
        <v>1</v>
      </c>
      <c r="F339" s="252" t="s">
        <v>83</v>
      </c>
      <c r="G339" s="249"/>
      <c r="H339" s="253">
        <v>2</v>
      </c>
      <c r="I339" s="254"/>
      <c r="J339" s="249"/>
      <c r="K339" s="249"/>
      <c r="L339" s="255"/>
      <c r="M339" s="256"/>
      <c r="N339" s="257"/>
      <c r="O339" s="257"/>
      <c r="P339" s="257"/>
      <c r="Q339" s="257"/>
      <c r="R339" s="257"/>
      <c r="S339" s="257"/>
      <c r="T339" s="25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9" t="s">
        <v>149</v>
      </c>
      <c r="AU339" s="259" t="s">
        <v>83</v>
      </c>
      <c r="AV339" s="13" t="s">
        <v>83</v>
      </c>
      <c r="AW339" s="13" t="s">
        <v>30</v>
      </c>
      <c r="AX339" s="13" t="s">
        <v>81</v>
      </c>
      <c r="AY339" s="259" t="s">
        <v>140</v>
      </c>
    </row>
    <row r="340" s="2" customFormat="1" ht="21.75" customHeight="1">
      <c r="A340" s="37"/>
      <c r="B340" s="38"/>
      <c r="C340" s="271" t="s">
        <v>623</v>
      </c>
      <c r="D340" s="271" t="s">
        <v>220</v>
      </c>
      <c r="E340" s="272" t="s">
        <v>624</v>
      </c>
      <c r="F340" s="273" t="s">
        <v>625</v>
      </c>
      <c r="G340" s="274" t="s">
        <v>267</v>
      </c>
      <c r="H340" s="275">
        <v>2</v>
      </c>
      <c r="I340" s="276"/>
      <c r="J340" s="277">
        <f>ROUND(I340*H340,2)</f>
        <v>0</v>
      </c>
      <c r="K340" s="273" t="s">
        <v>146</v>
      </c>
      <c r="L340" s="278"/>
      <c r="M340" s="279" t="s">
        <v>1</v>
      </c>
      <c r="N340" s="280" t="s">
        <v>40</v>
      </c>
      <c r="O340" s="91"/>
      <c r="P340" s="244">
        <f>O340*H340</f>
        <v>0</v>
      </c>
      <c r="Q340" s="244">
        <v>0.01</v>
      </c>
      <c r="R340" s="244">
        <f>Q340*H340</f>
        <v>0.02</v>
      </c>
      <c r="S340" s="244">
        <v>0</v>
      </c>
      <c r="T340" s="24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6" t="s">
        <v>305</v>
      </c>
      <c r="AT340" s="246" t="s">
        <v>220</v>
      </c>
      <c r="AU340" s="246" t="s">
        <v>83</v>
      </c>
      <c r="AY340" s="16" t="s">
        <v>140</v>
      </c>
      <c r="BE340" s="247">
        <f>IF(N340="základní",J340,0)</f>
        <v>0</v>
      </c>
      <c r="BF340" s="247">
        <f>IF(N340="snížená",J340,0)</f>
        <v>0</v>
      </c>
      <c r="BG340" s="247">
        <f>IF(N340="zákl. přenesená",J340,0)</f>
        <v>0</v>
      </c>
      <c r="BH340" s="247">
        <f>IF(N340="sníž. přenesená",J340,0)</f>
        <v>0</v>
      </c>
      <c r="BI340" s="247">
        <f>IF(N340="nulová",J340,0)</f>
        <v>0</v>
      </c>
      <c r="BJ340" s="16" t="s">
        <v>147</v>
      </c>
      <c r="BK340" s="247">
        <f>ROUND(I340*H340,2)</f>
        <v>0</v>
      </c>
      <c r="BL340" s="16" t="s">
        <v>225</v>
      </c>
      <c r="BM340" s="246" t="s">
        <v>626</v>
      </c>
    </row>
    <row r="341" s="2" customFormat="1" ht="21.75" customHeight="1">
      <c r="A341" s="37"/>
      <c r="B341" s="38"/>
      <c r="C341" s="235" t="s">
        <v>627</v>
      </c>
      <c r="D341" s="235" t="s">
        <v>142</v>
      </c>
      <c r="E341" s="236" t="s">
        <v>628</v>
      </c>
      <c r="F341" s="237" t="s">
        <v>629</v>
      </c>
      <c r="G341" s="238" t="s">
        <v>578</v>
      </c>
      <c r="H341" s="239">
        <v>3</v>
      </c>
      <c r="I341" s="240"/>
      <c r="J341" s="241">
        <f>ROUND(I341*H341,2)</f>
        <v>0</v>
      </c>
      <c r="K341" s="237" t="s">
        <v>1</v>
      </c>
      <c r="L341" s="43"/>
      <c r="M341" s="242" t="s">
        <v>1</v>
      </c>
      <c r="N341" s="243" t="s">
        <v>40</v>
      </c>
      <c r="O341" s="91"/>
      <c r="P341" s="244">
        <f>O341*H341</f>
        <v>0</v>
      </c>
      <c r="Q341" s="244">
        <v>0.00051999999999999995</v>
      </c>
      <c r="R341" s="244">
        <f>Q341*H341</f>
        <v>0.0015599999999999998</v>
      </c>
      <c r="S341" s="244">
        <v>0</v>
      </c>
      <c r="T341" s="24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46" t="s">
        <v>225</v>
      </c>
      <c r="AT341" s="246" t="s">
        <v>142</v>
      </c>
      <c r="AU341" s="246" t="s">
        <v>83</v>
      </c>
      <c r="AY341" s="16" t="s">
        <v>140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6" t="s">
        <v>147</v>
      </c>
      <c r="BK341" s="247">
        <f>ROUND(I341*H341,2)</f>
        <v>0</v>
      </c>
      <c r="BL341" s="16" t="s">
        <v>225</v>
      </c>
      <c r="BM341" s="246" t="s">
        <v>630</v>
      </c>
    </row>
    <row r="342" s="13" customFormat="1">
      <c r="A342" s="13"/>
      <c r="B342" s="248"/>
      <c r="C342" s="249"/>
      <c r="D342" s="250" t="s">
        <v>149</v>
      </c>
      <c r="E342" s="251" t="s">
        <v>1</v>
      </c>
      <c r="F342" s="252" t="s">
        <v>156</v>
      </c>
      <c r="G342" s="249"/>
      <c r="H342" s="253">
        <v>3</v>
      </c>
      <c r="I342" s="254"/>
      <c r="J342" s="249"/>
      <c r="K342" s="249"/>
      <c r="L342" s="255"/>
      <c r="M342" s="256"/>
      <c r="N342" s="257"/>
      <c r="O342" s="257"/>
      <c r="P342" s="257"/>
      <c r="Q342" s="257"/>
      <c r="R342" s="257"/>
      <c r="S342" s="257"/>
      <c r="T342" s="25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9" t="s">
        <v>149</v>
      </c>
      <c r="AU342" s="259" t="s">
        <v>83</v>
      </c>
      <c r="AV342" s="13" t="s">
        <v>83</v>
      </c>
      <c r="AW342" s="13" t="s">
        <v>30</v>
      </c>
      <c r="AX342" s="13" t="s">
        <v>81</v>
      </c>
      <c r="AY342" s="259" t="s">
        <v>140</v>
      </c>
    </row>
    <row r="343" s="2" customFormat="1" ht="21.75" customHeight="1">
      <c r="A343" s="37"/>
      <c r="B343" s="38"/>
      <c r="C343" s="235" t="s">
        <v>631</v>
      </c>
      <c r="D343" s="235" t="s">
        <v>142</v>
      </c>
      <c r="E343" s="236" t="s">
        <v>632</v>
      </c>
      <c r="F343" s="237" t="s">
        <v>633</v>
      </c>
      <c r="G343" s="238" t="s">
        <v>578</v>
      </c>
      <c r="H343" s="239">
        <v>3</v>
      </c>
      <c r="I343" s="240"/>
      <c r="J343" s="241">
        <f>ROUND(I343*H343,2)</f>
        <v>0</v>
      </c>
      <c r="K343" s="237" t="s">
        <v>1</v>
      </c>
      <c r="L343" s="43"/>
      <c r="M343" s="242" t="s">
        <v>1</v>
      </c>
      <c r="N343" s="243" t="s">
        <v>40</v>
      </c>
      <c r="O343" s="91"/>
      <c r="P343" s="244">
        <f>O343*H343</f>
        <v>0</v>
      </c>
      <c r="Q343" s="244">
        <v>0.00051999999999999995</v>
      </c>
      <c r="R343" s="244">
        <f>Q343*H343</f>
        <v>0.0015599999999999998</v>
      </c>
      <c r="S343" s="244">
        <v>0</v>
      </c>
      <c r="T343" s="24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6" t="s">
        <v>225</v>
      </c>
      <c r="AT343" s="246" t="s">
        <v>142</v>
      </c>
      <c r="AU343" s="246" t="s">
        <v>83</v>
      </c>
      <c r="AY343" s="16" t="s">
        <v>140</v>
      </c>
      <c r="BE343" s="247">
        <f>IF(N343="základní",J343,0)</f>
        <v>0</v>
      </c>
      <c r="BF343" s="247">
        <f>IF(N343="snížená",J343,0)</f>
        <v>0</v>
      </c>
      <c r="BG343" s="247">
        <f>IF(N343="zákl. přenesená",J343,0)</f>
        <v>0</v>
      </c>
      <c r="BH343" s="247">
        <f>IF(N343="sníž. přenesená",J343,0)</f>
        <v>0</v>
      </c>
      <c r="BI343" s="247">
        <f>IF(N343="nulová",J343,0)</f>
        <v>0</v>
      </c>
      <c r="BJ343" s="16" t="s">
        <v>147</v>
      </c>
      <c r="BK343" s="247">
        <f>ROUND(I343*H343,2)</f>
        <v>0</v>
      </c>
      <c r="BL343" s="16" t="s">
        <v>225</v>
      </c>
      <c r="BM343" s="246" t="s">
        <v>634</v>
      </c>
    </row>
    <row r="344" s="13" customFormat="1">
      <c r="A344" s="13"/>
      <c r="B344" s="248"/>
      <c r="C344" s="249"/>
      <c r="D344" s="250" t="s">
        <v>149</v>
      </c>
      <c r="E344" s="251" t="s">
        <v>1</v>
      </c>
      <c r="F344" s="252" t="s">
        <v>156</v>
      </c>
      <c r="G344" s="249"/>
      <c r="H344" s="253">
        <v>3</v>
      </c>
      <c r="I344" s="254"/>
      <c r="J344" s="249"/>
      <c r="K344" s="249"/>
      <c r="L344" s="255"/>
      <c r="M344" s="256"/>
      <c r="N344" s="257"/>
      <c r="O344" s="257"/>
      <c r="P344" s="257"/>
      <c r="Q344" s="257"/>
      <c r="R344" s="257"/>
      <c r="S344" s="257"/>
      <c r="T344" s="25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9" t="s">
        <v>149</v>
      </c>
      <c r="AU344" s="259" t="s">
        <v>83</v>
      </c>
      <c r="AV344" s="13" t="s">
        <v>83</v>
      </c>
      <c r="AW344" s="13" t="s">
        <v>30</v>
      </c>
      <c r="AX344" s="13" t="s">
        <v>81</v>
      </c>
      <c r="AY344" s="259" t="s">
        <v>140</v>
      </c>
    </row>
    <row r="345" s="2" customFormat="1" ht="21.75" customHeight="1">
      <c r="A345" s="37"/>
      <c r="B345" s="38"/>
      <c r="C345" s="235" t="s">
        <v>635</v>
      </c>
      <c r="D345" s="235" t="s">
        <v>142</v>
      </c>
      <c r="E345" s="236" t="s">
        <v>636</v>
      </c>
      <c r="F345" s="237" t="s">
        <v>637</v>
      </c>
      <c r="G345" s="238" t="s">
        <v>578</v>
      </c>
      <c r="H345" s="239">
        <v>3</v>
      </c>
      <c r="I345" s="240"/>
      <c r="J345" s="241">
        <f>ROUND(I345*H345,2)</f>
        <v>0</v>
      </c>
      <c r="K345" s="237" t="s">
        <v>146</v>
      </c>
      <c r="L345" s="43"/>
      <c r="M345" s="242" t="s">
        <v>1</v>
      </c>
      <c r="N345" s="243" t="s">
        <v>40</v>
      </c>
      <c r="O345" s="91"/>
      <c r="P345" s="244">
        <f>O345*H345</f>
        <v>0</v>
      </c>
      <c r="Q345" s="244">
        <v>0.00051999999999999995</v>
      </c>
      <c r="R345" s="244">
        <f>Q345*H345</f>
        <v>0.0015599999999999998</v>
      </c>
      <c r="S345" s="244">
        <v>0</v>
      </c>
      <c r="T345" s="24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6" t="s">
        <v>225</v>
      </c>
      <c r="AT345" s="246" t="s">
        <v>142</v>
      </c>
      <c r="AU345" s="246" t="s">
        <v>83</v>
      </c>
      <c r="AY345" s="16" t="s">
        <v>140</v>
      </c>
      <c r="BE345" s="247">
        <f>IF(N345="základní",J345,0)</f>
        <v>0</v>
      </c>
      <c r="BF345" s="247">
        <f>IF(N345="snížená",J345,0)</f>
        <v>0</v>
      </c>
      <c r="BG345" s="247">
        <f>IF(N345="zákl. přenesená",J345,0)</f>
        <v>0</v>
      </c>
      <c r="BH345" s="247">
        <f>IF(N345="sníž. přenesená",J345,0)</f>
        <v>0</v>
      </c>
      <c r="BI345" s="247">
        <f>IF(N345="nulová",J345,0)</f>
        <v>0</v>
      </c>
      <c r="BJ345" s="16" t="s">
        <v>147</v>
      </c>
      <c r="BK345" s="247">
        <f>ROUND(I345*H345,2)</f>
        <v>0</v>
      </c>
      <c r="BL345" s="16" t="s">
        <v>225</v>
      </c>
      <c r="BM345" s="246" t="s">
        <v>638</v>
      </c>
    </row>
    <row r="346" s="2" customFormat="1" ht="21.75" customHeight="1">
      <c r="A346" s="37"/>
      <c r="B346" s="38"/>
      <c r="C346" s="235" t="s">
        <v>639</v>
      </c>
      <c r="D346" s="235" t="s">
        <v>142</v>
      </c>
      <c r="E346" s="236" t="s">
        <v>640</v>
      </c>
      <c r="F346" s="237" t="s">
        <v>641</v>
      </c>
      <c r="G346" s="238" t="s">
        <v>578</v>
      </c>
      <c r="H346" s="239">
        <v>3</v>
      </c>
      <c r="I346" s="240"/>
      <c r="J346" s="241">
        <f>ROUND(I346*H346,2)</f>
        <v>0</v>
      </c>
      <c r="K346" s="237" t="s">
        <v>146</v>
      </c>
      <c r="L346" s="43"/>
      <c r="M346" s="242" t="s">
        <v>1</v>
      </c>
      <c r="N346" s="243" t="s">
        <v>40</v>
      </c>
      <c r="O346" s="91"/>
      <c r="P346" s="244">
        <f>O346*H346</f>
        <v>0</v>
      </c>
      <c r="Q346" s="244">
        <v>0.00051999999999999995</v>
      </c>
      <c r="R346" s="244">
        <f>Q346*H346</f>
        <v>0.0015599999999999998</v>
      </c>
      <c r="S346" s="244">
        <v>0</v>
      </c>
      <c r="T346" s="24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6" t="s">
        <v>225</v>
      </c>
      <c r="AT346" s="246" t="s">
        <v>142</v>
      </c>
      <c r="AU346" s="246" t="s">
        <v>83</v>
      </c>
      <c r="AY346" s="16" t="s">
        <v>140</v>
      </c>
      <c r="BE346" s="247">
        <f>IF(N346="základní",J346,0)</f>
        <v>0</v>
      </c>
      <c r="BF346" s="247">
        <f>IF(N346="snížená",J346,0)</f>
        <v>0</v>
      </c>
      <c r="BG346" s="247">
        <f>IF(N346="zákl. přenesená",J346,0)</f>
        <v>0</v>
      </c>
      <c r="BH346" s="247">
        <f>IF(N346="sníž. přenesená",J346,0)</f>
        <v>0</v>
      </c>
      <c r="BI346" s="247">
        <f>IF(N346="nulová",J346,0)</f>
        <v>0</v>
      </c>
      <c r="BJ346" s="16" t="s">
        <v>147</v>
      </c>
      <c r="BK346" s="247">
        <f>ROUND(I346*H346,2)</f>
        <v>0</v>
      </c>
      <c r="BL346" s="16" t="s">
        <v>225</v>
      </c>
      <c r="BM346" s="246" t="s">
        <v>642</v>
      </c>
    </row>
    <row r="347" s="2" customFormat="1" ht="21.75" customHeight="1">
      <c r="A347" s="37"/>
      <c r="B347" s="38"/>
      <c r="C347" s="235" t="s">
        <v>643</v>
      </c>
      <c r="D347" s="235" t="s">
        <v>142</v>
      </c>
      <c r="E347" s="236" t="s">
        <v>644</v>
      </c>
      <c r="F347" s="237" t="s">
        <v>645</v>
      </c>
      <c r="G347" s="238" t="s">
        <v>578</v>
      </c>
      <c r="H347" s="239">
        <v>1</v>
      </c>
      <c r="I347" s="240"/>
      <c r="J347" s="241">
        <f>ROUND(I347*H347,2)</f>
        <v>0</v>
      </c>
      <c r="K347" s="237" t="s">
        <v>146</v>
      </c>
      <c r="L347" s="43"/>
      <c r="M347" s="242" t="s">
        <v>1</v>
      </c>
      <c r="N347" s="243" t="s">
        <v>40</v>
      </c>
      <c r="O347" s="91"/>
      <c r="P347" s="244">
        <f>O347*H347</f>
        <v>0</v>
      </c>
      <c r="Q347" s="244">
        <v>0.0012999999999999999</v>
      </c>
      <c r="R347" s="244">
        <f>Q347*H347</f>
        <v>0.0012999999999999999</v>
      </c>
      <c r="S347" s="244">
        <v>0</v>
      </c>
      <c r="T347" s="24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6" t="s">
        <v>147</v>
      </c>
      <c r="AT347" s="246" t="s">
        <v>142</v>
      </c>
      <c r="AU347" s="246" t="s">
        <v>83</v>
      </c>
      <c r="AY347" s="16" t="s">
        <v>140</v>
      </c>
      <c r="BE347" s="247">
        <f>IF(N347="základní",J347,0)</f>
        <v>0</v>
      </c>
      <c r="BF347" s="247">
        <f>IF(N347="snížená",J347,0)</f>
        <v>0</v>
      </c>
      <c r="BG347" s="247">
        <f>IF(N347="zákl. přenesená",J347,0)</f>
        <v>0</v>
      </c>
      <c r="BH347" s="247">
        <f>IF(N347="sníž. přenesená",J347,0)</f>
        <v>0</v>
      </c>
      <c r="BI347" s="247">
        <f>IF(N347="nulová",J347,0)</f>
        <v>0</v>
      </c>
      <c r="BJ347" s="16" t="s">
        <v>147</v>
      </c>
      <c r="BK347" s="247">
        <f>ROUND(I347*H347,2)</f>
        <v>0</v>
      </c>
      <c r="BL347" s="16" t="s">
        <v>147</v>
      </c>
      <c r="BM347" s="246" t="s">
        <v>646</v>
      </c>
    </row>
    <row r="348" s="13" customFormat="1">
      <c r="A348" s="13"/>
      <c r="B348" s="248"/>
      <c r="C348" s="249"/>
      <c r="D348" s="250" t="s">
        <v>149</v>
      </c>
      <c r="E348" s="251" t="s">
        <v>1</v>
      </c>
      <c r="F348" s="252" t="s">
        <v>81</v>
      </c>
      <c r="G348" s="249"/>
      <c r="H348" s="253">
        <v>1</v>
      </c>
      <c r="I348" s="254"/>
      <c r="J348" s="249"/>
      <c r="K348" s="249"/>
      <c r="L348" s="255"/>
      <c r="M348" s="256"/>
      <c r="N348" s="257"/>
      <c r="O348" s="257"/>
      <c r="P348" s="257"/>
      <c r="Q348" s="257"/>
      <c r="R348" s="257"/>
      <c r="S348" s="257"/>
      <c r="T348" s="25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9" t="s">
        <v>149</v>
      </c>
      <c r="AU348" s="259" t="s">
        <v>83</v>
      </c>
      <c r="AV348" s="13" t="s">
        <v>83</v>
      </c>
      <c r="AW348" s="13" t="s">
        <v>30</v>
      </c>
      <c r="AX348" s="13" t="s">
        <v>81</v>
      </c>
      <c r="AY348" s="259" t="s">
        <v>140</v>
      </c>
    </row>
    <row r="349" s="2" customFormat="1" ht="21.75" customHeight="1">
      <c r="A349" s="37"/>
      <c r="B349" s="38"/>
      <c r="C349" s="235" t="s">
        <v>647</v>
      </c>
      <c r="D349" s="235" t="s">
        <v>142</v>
      </c>
      <c r="E349" s="236" t="s">
        <v>648</v>
      </c>
      <c r="F349" s="237" t="s">
        <v>649</v>
      </c>
      <c r="G349" s="238" t="s">
        <v>578</v>
      </c>
      <c r="H349" s="239">
        <v>1</v>
      </c>
      <c r="I349" s="240"/>
      <c r="J349" s="241">
        <f>ROUND(I349*H349,2)</f>
        <v>0</v>
      </c>
      <c r="K349" s="237" t="s">
        <v>146</v>
      </c>
      <c r="L349" s="43"/>
      <c r="M349" s="242" t="s">
        <v>1</v>
      </c>
      <c r="N349" s="243" t="s">
        <v>40</v>
      </c>
      <c r="O349" s="91"/>
      <c r="P349" s="244">
        <f>O349*H349</f>
        <v>0</v>
      </c>
      <c r="Q349" s="244">
        <v>0.00084999999999999995</v>
      </c>
      <c r="R349" s="244">
        <f>Q349*H349</f>
        <v>0.00084999999999999995</v>
      </c>
      <c r="S349" s="244">
        <v>0</v>
      </c>
      <c r="T349" s="24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6" t="s">
        <v>225</v>
      </c>
      <c r="AT349" s="246" t="s">
        <v>142</v>
      </c>
      <c r="AU349" s="246" t="s">
        <v>83</v>
      </c>
      <c r="AY349" s="16" t="s">
        <v>140</v>
      </c>
      <c r="BE349" s="247">
        <f>IF(N349="základní",J349,0)</f>
        <v>0</v>
      </c>
      <c r="BF349" s="247">
        <f>IF(N349="snížená",J349,0)</f>
        <v>0</v>
      </c>
      <c r="BG349" s="247">
        <f>IF(N349="zákl. přenesená",J349,0)</f>
        <v>0</v>
      </c>
      <c r="BH349" s="247">
        <f>IF(N349="sníž. přenesená",J349,0)</f>
        <v>0</v>
      </c>
      <c r="BI349" s="247">
        <f>IF(N349="nulová",J349,0)</f>
        <v>0</v>
      </c>
      <c r="BJ349" s="16" t="s">
        <v>147</v>
      </c>
      <c r="BK349" s="247">
        <f>ROUND(I349*H349,2)</f>
        <v>0</v>
      </c>
      <c r="BL349" s="16" t="s">
        <v>225</v>
      </c>
      <c r="BM349" s="246" t="s">
        <v>650</v>
      </c>
    </row>
    <row r="350" s="2" customFormat="1" ht="21.75" customHeight="1">
      <c r="A350" s="37"/>
      <c r="B350" s="38"/>
      <c r="C350" s="235" t="s">
        <v>651</v>
      </c>
      <c r="D350" s="235" t="s">
        <v>142</v>
      </c>
      <c r="E350" s="236" t="s">
        <v>652</v>
      </c>
      <c r="F350" s="237" t="s">
        <v>653</v>
      </c>
      <c r="G350" s="238" t="s">
        <v>578</v>
      </c>
      <c r="H350" s="239">
        <v>1</v>
      </c>
      <c r="I350" s="240"/>
      <c r="J350" s="241">
        <f>ROUND(I350*H350,2)</f>
        <v>0</v>
      </c>
      <c r="K350" s="237" t="s">
        <v>146</v>
      </c>
      <c r="L350" s="43"/>
      <c r="M350" s="242" t="s">
        <v>1</v>
      </c>
      <c r="N350" s="243" t="s">
        <v>40</v>
      </c>
      <c r="O350" s="91"/>
      <c r="P350" s="244">
        <f>O350*H350</f>
        <v>0</v>
      </c>
      <c r="Q350" s="244">
        <v>0.014749999999999999</v>
      </c>
      <c r="R350" s="244">
        <f>Q350*H350</f>
        <v>0.014749999999999999</v>
      </c>
      <c r="S350" s="244">
        <v>0</v>
      </c>
      <c r="T350" s="24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6" t="s">
        <v>225</v>
      </c>
      <c r="AT350" s="246" t="s">
        <v>142</v>
      </c>
      <c r="AU350" s="246" t="s">
        <v>83</v>
      </c>
      <c r="AY350" s="16" t="s">
        <v>140</v>
      </c>
      <c r="BE350" s="247">
        <f>IF(N350="základní",J350,0)</f>
        <v>0</v>
      </c>
      <c r="BF350" s="247">
        <f>IF(N350="snížená",J350,0)</f>
        <v>0</v>
      </c>
      <c r="BG350" s="247">
        <f>IF(N350="zákl. přenesená",J350,0)</f>
        <v>0</v>
      </c>
      <c r="BH350" s="247">
        <f>IF(N350="sníž. přenesená",J350,0)</f>
        <v>0</v>
      </c>
      <c r="BI350" s="247">
        <f>IF(N350="nulová",J350,0)</f>
        <v>0</v>
      </c>
      <c r="BJ350" s="16" t="s">
        <v>147</v>
      </c>
      <c r="BK350" s="247">
        <f>ROUND(I350*H350,2)</f>
        <v>0</v>
      </c>
      <c r="BL350" s="16" t="s">
        <v>225</v>
      </c>
      <c r="BM350" s="246" t="s">
        <v>654</v>
      </c>
    </row>
    <row r="351" s="13" customFormat="1">
      <c r="A351" s="13"/>
      <c r="B351" s="248"/>
      <c r="C351" s="249"/>
      <c r="D351" s="250" t="s">
        <v>149</v>
      </c>
      <c r="E351" s="251" t="s">
        <v>1</v>
      </c>
      <c r="F351" s="252" t="s">
        <v>81</v>
      </c>
      <c r="G351" s="249"/>
      <c r="H351" s="253">
        <v>1</v>
      </c>
      <c r="I351" s="254"/>
      <c r="J351" s="249"/>
      <c r="K351" s="249"/>
      <c r="L351" s="255"/>
      <c r="M351" s="256"/>
      <c r="N351" s="257"/>
      <c r="O351" s="257"/>
      <c r="P351" s="257"/>
      <c r="Q351" s="257"/>
      <c r="R351" s="257"/>
      <c r="S351" s="257"/>
      <c r="T351" s="25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9" t="s">
        <v>149</v>
      </c>
      <c r="AU351" s="259" t="s">
        <v>83</v>
      </c>
      <c r="AV351" s="13" t="s">
        <v>83</v>
      </c>
      <c r="AW351" s="13" t="s">
        <v>30</v>
      </c>
      <c r="AX351" s="13" t="s">
        <v>81</v>
      </c>
      <c r="AY351" s="259" t="s">
        <v>140</v>
      </c>
    </row>
    <row r="352" s="2" customFormat="1" ht="33" customHeight="1">
      <c r="A352" s="37"/>
      <c r="B352" s="38"/>
      <c r="C352" s="235" t="s">
        <v>655</v>
      </c>
      <c r="D352" s="235" t="s">
        <v>142</v>
      </c>
      <c r="E352" s="236" t="s">
        <v>656</v>
      </c>
      <c r="F352" s="237" t="s">
        <v>657</v>
      </c>
      <c r="G352" s="238" t="s">
        <v>578</v>
      </c>
      <c r="H352" s="239">
        <v>1</v>
      </c>
      <c r="I352" s="240"/>
      <c r="J352" s="241">
        <f>ROUND(I352*H352,2)</f>
        <v>0</v>
      </c>
      <c r="K352" s="237" t="s">
        <v>146</v>
      </c>
      <c r="L352" s="43"/>
      <c r="M352" s="242" t="s">
        <v>1</v>
      </c>
      <c r="N352" s="243" t="s">
        <v>40</v>
      </c>
      <c r="O352" s="91"/>
      <c r="P352" s="244">
        <f>O352*H352</f>
        <v>0</v>
      </c>
      <c r="Q352" s="244">
        <v>0.054339999999999999</v>
      </c>
      <c r="R352" s="244">
        <f>Q352*H352</f>
        <v>0.054339999999999999</v>
      </c>
      <c r="S352" s="244">
        <v>0</v>
      </c>
      <c r="T352" s="24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6" t="s">
        <v>225</v>
      </c>
      <c r="AT352" s="246" t="s">
        <v>142</v>
      </c>
      <c r="AU352" s="246" t="s">
        <v>83</v>
      </c>
      <c r="AY352" s="16" t="s">
        <v>140</v>
      </c>
      <c r="BE352" s="247">
        <f>IF(N352="základní",J352,0)</f>
        <v>0</v>
      </c>
      <c r="BF352" s="247">
        <f>IF(N352="snížená",J352,0)</f>
        <v>0</v>
      </c>
      <c r="BG352" s="247">
        <f>IF(N352="zákl. přenesená",J352,0)</f>
        <v>0</v>
      </c>
      <c r="BH352" s="247">
        <f>IF(N352="sníž. přenesená",J352,0)</f>
        <v>0</v>
      </c>
      <c r="BI352" s="247">
        <f>IF(N352="nulová",J352,0)</f>
        <v>0</v>
      </c>
      <c r="BJ352" s="16" t="s">
        <v>147</v>
      </c>
      <c r="BK352" s="247">
        <f>ROUND(I352*H352,2)</f>
        <v>0</v>
      </c>
      <c r="BL352" s="16" t="s">
        <v>225</v>
      </c>
      <c r="BM352" s="246" t="s">
        <v>658</v>
      </c>
    </row>
    <row r="353" s="2" customFormat="1" ht="21.75" customHeight="1">
      <c r="A353" s="37"/>
      <c r="B353" s="38"/>
      <c r="C353" s="235" t="s">
        <v>659</v>
      </c>
      <c r="D353" s="235" t="s">
        <v>142</v>
      </c>
      <c r="E353" s="236" t="s">
        <v>660</v>
      </c>
      <c r="F353" s="237" t="s">
        <v>661</v>
      </c>
      <c r="G353" s="238" t="s">
        <v>578</v>
      </c>
      <c r="H353" s="239">
        <v>1</v>
      </c>
      <c r="I353" s="240"/>
      <c r="J353" s="241">
        <f>ROUND(I353*H353,2)</f>
        <v>0</v>
      </c>
      <c r="K353" s="237" t="s">
        <v>146</v>
      </c>
      <c r="L353" s="43"/>
      <c r="M353" s="242" t="s">
        <v>1</v>
      </c>
      <c r="N353" s="243" t="s">
        <v>40</v>
      </c>
      <c r="O353" s="91"/>
      <c r="P353" s="244">
        <f>O353*H353</f>
        <v>0</v>
      </c>
      <c r="Q353" s="244">
        <v>0.00172</v>
      </c>
      <c r="R353" s="244">
        <f>Q353*H353</f>
        <v>0.00172</v>
      </c>
      <c r="S353" s="244">
        <v>0</v>
      </c>
      <c r="T353" s="24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6" t="s">
        <v>225</v>
      </c>
      <c r="AT353" s="246" t="s">
        <v>142</v>
      </c>
      <c r="AU353" s="246" t="s">
        <v>83</v>
      </c>
      <c r="AY353" s="16" t="s">
        <v>140</v>
      </c>
      <c r="BE353" s="247">
        <f>IF(N353="základní",J353,0)</f>
        <v>0</v>
      </c>
      <c r="BF353" s="247">
        <f>IF(N353="snížená",J353,0)</f>
        <v>0</v>
      </c>
      <c r="BG353" s="247">
        <f>IF(N353="zákl. přenesená",J353,0)</f>
        <v>0</v>
      </c>
      <c r="BH353" s="247">
        <f>IF(N353="sníž. přenesená",J353,0)</f>
        <v>0</v>
      </c>
      <c r="BI353" s="247">
        <f>IF(N353="nulová",J353,0)</f>
        <v>0</v>
      </c>
      <c r="BJ353" s="16" t="s">
        <v>147</v>
      </c>
      <c r="BK353" s="247">
        <f>ROUND(I353*H353,2)</f>
        <v>0</v>
      </c>
      <c r="BL353" s="16" t="s">
        <v>225</v>
      </c>
      <c r="BM353" s="246" t="s">
        <v>662</v>
      </c>
    </row>
    <row r="354" s="13" customFormat="1">
      <c r="A354" s="13"/>
      <c r="B354" s="248"/>
      <c r="C354" s="249"/>
      <c r="D354" s="250" t="s">
        <v>149</v>
      </c>
      <c r="E354" s="251" t="s">
        <v>1</v>
      </c>
      <c r="F354" s="252" t="s">
        <v>81</v>
      </c>
      <c r="G354" s="249"/>
      <c r="H354" s="253">
        <v>1</v>
      </c>
      <c r="I354" s="254"/>
      <c r="J354" s="249"/>
      <c r="K354" s="249"/>
      <c r="L354" s="255"/>
      <c r="M354" s="256"/>
      <c r="N354" s="257"/>
      <c r="O354" s="257"/>
      <c r="P354" s="257"/>
      <c r="Q354" s="257"/>
      <c r="R354" s="257"/>
      <c r="S354" s="257"/>
      <c r="T354" s="25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9" t="s">
        <v>149</v>
      </c>
      <c r="AU354" s="259" t="s">
        <v>83</v>
      </c>
      <c r="AV354" s="13" t="s">
        <v>83</v>
      </c>
      <c r="AW354" s="13" t="s">
        <v>30</v>
      </c>
      <c r="AX354" s="13" t="s">
        <v>81</v>
      </c>
      <c r="AY354" s="259" t="s">
        <v>140</v>
      </c>
    </row>
    <row r="355" s="2" customFormat="1" ht="21.75" customHeight="1">
      <c r="A355" s="37"/>
      <c r="B355" s="38"/>
      <c r="C355" s="235" t="s">
        <v>663</v>
      </c>
      <c r="D355" s="235" t="s">
        <v>142</v>
      </c>
      <c r="E355" s="236" t="s">
        <v>664</v>
      </c>
      <c r="F355" s="237" t="s">
        <v>665</v>
      </c>
      <c r="G355" s="238" t="s">
        <v>267</v>
      </c>
      <c r="H355" s="239">
        <v>3</v>
      </c>
      <c r="I355" s="240"/>
      <c r="J355" s="241">
        <f>ROUND(I355*H355,2)</f>
        <v>0</v>
      </c>
      <c r="K355" s="237" t="s">
        <v>146</v>
      </c>
      <c r="L355" s="43"/>
      <c r="M355" s="242" t="s">
        <v>1</v>
      </c>
      <c r="N355" s="243" t="s">
        <v>40</v>
      </c>
      <c r="O355" s="91"/>
      <c r="P355" s="244">
        <f>O355*H355</f>
        <v>0</v>
      </c>
      <c r="Q355" s="244">
        <v>4.0000000000000003E-05</v>
      </c>
      <c r="R355" s="244">
        <f>Q355*H355</f>
        <v>0.00012000000000000002</v>
      </c>
      <c r="S355" s="244">
        <v>0</v>
      </c>
      <c r="T355" s="24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6" t="s">
        <v>225</v>
      </c>
      <c r="AT355" s="246" t="s">
        <v>142</v>
      </c>
      <c r="AU355" s="246" t="s">
        <v>83</v>
      </c>
      <c r="AY355" s="16" t="s">
        <v>140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6" t="s">
        <v>147</v>
      </c>
      <c r="BK355" s="247">
        <f>ROUND(I355*H355,2)</f>
        <v>0</v>
      </c>
      <c r="BL355" s="16" t="s">
        <v>225</v>
      </c>
      <c r="BM355" s="246" t="s">
        <v>666</v>
      </c>
    </row>
    <row r="356" s="13" customFormat="1">
      <c r="A356" s="13"/>
      <c r="B356" s="248"/>
      <c r="C356" s="249"/>
      <c r="D356" s="250" t="s">
        <v>149</v>
      </c>
      <c r="E356" s="251" t="s">
        <v>1</v>
      </c>
      <c r="F356" s="252" t="s">
        <v>156</v>
      </c>
      <c r="G356" s="249"/>
      <c r="H356" s="253">
        <v>3</v>
      </c>
      <c r="I356" s="254"/>
      <c r="J356" s="249"/>
      <c r="K356" s="249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149</v>
      </c>
      <c r="AU356" s="259" t="s">
        <v>83</v>
      </c>
      <c r="AV356" s="13" t="s">
        <v>83</v>
      </c>
      <c r="AW356" s="13" t="s">
        <v>30</v>
      </c>
      <c r="AX356" s="13" t="s">
        <v>81</v>
      </c>
      <c r="AY356" s="259" t="s">
        <v>140</v>
      </c>
    </row>
    <row r="357" s="2" customFormat="1" ht="21.75" customHeight="1">
      <c r="A357" s="37"/>
      <c r="B357" s="38"/>
      <c r="C357" s="271" t="s">
        <v>667</v>
      </c>
      <c r="D357" s="271" t="s">
        <v>220</v>
      </c>
      <c r="E357" s="272" t="s">
        <v>668</v>
      </c>
      <c r="F357" s="273" t="s">
        <v>669</v>
      </c>
      <c r="G357" s="274" t="s">
        <v>267</v>
      </c>
      <c r="H357" s="275">
        <v>3</v>
      </c>
      <c r="I357" s="276"/>
      <c r="J357" s="277">
        <f>ROUND(I357*H357,2)</f>
        <v>0</v>
      </c>
      <c r="K357" s="273" t="s">
        <v>146</v>
      </c>
      <c r="L357" s="278"/>
      <c r="M357" s="279" t="s">
        <v>1</v>
      </c>
      <c r="N357" s="280" t="s">
        <v>40</v>
      </c>
      <c r="O357" s="91"/>
      <c r="P357" s="244">
        <f>O357*H357</f>
        <v>0</v>
      </c>
      <c r="Q357" s="244">
        <v>0.0018</v>
      </c>
      <c r="R357" s="244">
        <f>Q357*H357</f>
        <v>0.0054000000000000003</v>
      </c>
      <c r="S357" s="244">
        <v>0</v>
      </c>
      <c r="T357" s="24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6" t="s">
        <v>305</v>
      </c>
      <c r="AT357" s="246" t="s">
        <v>220</v>
      </c>
      <c r="AU357" s="246" t="s">
        <v>83</v>
      </c>
      <c r="AY357" s="16" t="s">
        <v>140</v>
      </c>
      <c r="BE357" s="247">
        <f>IF(N357="základní",J357,0)</f>
        <v>0</v>
      </c>
      <c r="BF357" s="247">
        <f>IF(N357="snížená",J357,0)</f>
        <v>0</v>
      </c>
      <c r="BG357" s="247">
        <f>IF(N357="zákl. přenesená",J357,0)</f>
        <v>0</v>
      </c>
      <c r="BH357" s="247">
        <f>IF(N357="sníž. přenesená",J357,0)</f>
        <v>0</v>
      </c>
      <c r="BI357" s="247">
        <f>IF(N357="nulová",J357,0)</f>
        <v>0</v>
      </c>
      <c r="BJ357" s="16" t="s">
        <v>147</v>
      </c>
      <c r="BK357" s="247">
        <f>ROUND(I357*H357,2)</f>
        <v>0</v>
      </c>
      <c r="BL357" s="16" t="s">
        <v>225</v>
      </c>
      <c r="BM357" s="246" t="s">
        <v>670</v>
      </c>
    </row>
    <row r="358" s="2" customFormat="1" ht="21.75" customHeight="1">
      <c r="A358" s="37"/>
      <c r="B358" s="38"/>
      <c r="C358" s="235" t="s">
        <v>671</v>
      </c>
      <c r="D358" s="235" t="s">
        <v>142</v>
      </c>
      <c r="E358" s="236" t="s">
        <v>672</v>
      </c>
      <c r="F358" s="237" t="s">
        <v>673</v>
      </c>
      <c r="G358" s="238" t="s">
        <v>267</v>
      </c>
      <c r="H358" s="239">
        <v>3</v>
      </c>
      <c r="I358" s="240"/>
      <c r="J358" s="241">
        <f>ROUND(I358*H358,2)</f>
        <v>0</v>
      </c>
      <c r="K358" s="237" t="s">
        <v>146</v>
      </c>
      <c r="L358" s="43"/>
      <c r="M358" s="242" t="s">
        <v>1</v>
      </c>
      <c r="N358" s="243" t="s">
        <v>40</v>
      </c>
      <c r="O358" s="91"/>
      <c r="P358" s="244">
        <f>O358*H358</f>
        <v>0</v>
      </c>
      <c r="Q358" s="244">
        <v>0.00024000000000000001</v>
      </c>
      <c r="R358" s="244">
        <f>Q358*H358</f>
        <v>0.00072000000000000005</v>
      </c>
      <c r="S358" s="244">
        <v>0</v>
      </c>
      <c r="T358" s="24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46" t="s">
        <v>225</v>
      </c>
      <c r="AT358" s="246" t="s">
        <v>142</v>
      </c>
      <c r="AU358" s="246" t="s">
        <v>83</v>
      </c>
      <c r="AY358" s="16" t="s">
        <v>140</v>
      </c>
      <c r="BE358" s="247">
        <f>IF(N358="základní",J358,0)</f>
        <v>0</v>
      </c>
      <c r="BF358" s="247">
        <f>IF(N358="snížená",J358,0)</f>
        <v>0</v>
      </c>
      <c r="BG358" s="247">
        <f>IF(N358="zákl. přenesená",J358,0)</f>
        <v>0</v>
      </c>
      <c r="BH358" s="247">
        <f>IF(N358="sníž. přenesená",J358,0)</f>
        <v>0</v>
      </c>
      <c r="BI358" s="247">
        <f>IF(N358="nulová",J358,0)</f>
        <v>0</v>
      </c>
      <c r="BJ358" s="16" t="s">
        <v>147</v>
      </c>
      <c r="BK358" s="247">
        <f>ROUND(I358*H358,2)</f>
        <v>0</v>
      </c>
      <c r="BL358" s="16" t="s">
        <v>225</v>
      </c>
      <c r="BM358" s="246" t="s">
        <v>674</v>
      </c>
    </row>
    <row r="359" s="13" customFormat="1">
      <c r="A359" s="13"/>
      <c r="B359" s="248"/>
      <c r="C359" s="249"/>
      <c r="D359" s="250" t="s">
        <v>149</v>
      </c>
      <c r="E359" s="251" t="s">
        <v>1</v>
      </c>
      <c r="F359" s="252" t="s">
        <v>156</v>
      </c>
      <c r="G359" s="249"/>
      <c r="H359" s="253">
        <v>3</v>
      </c>
      <c r="I359" s="254"/>
      <c r="J359" s="249"/>
      <c r="K359" s="249"/>
      <c r="L359" s="255"/>
      <c r="M359" s="256"/>
      <c r="N359" s="257"/>
      <c r="O359" s="257"/>
      <c r="P359" s="257"/>
      <c r="Q359" s="257"/>
      <c r="R359" s="257"/>
      <c r="S359" s="257"/>
      <c r="T359" s="25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9" t="s">
        <v>149</v>
      </c>
      <c r="AU359" s="259" t="s">
        <v>83</v>
      </c>
      <c r="AV359" s="13" t="s">
        <v>83</v>
      </c>
      <c r="AW359" s="13" t="s">
        <v>30</v>
      </c>
      <c r="AX359" s="13" t="s">
        <v>81</v>
      </c>
      <c r="AY359" s="259" t="s">
        <v>140</v>
      </c>
    </row>
    <row r="360" s="2" customFormat="1" ht="21.75" customHeight="1">
      <c r="A360" s="37"/>
      <c r="B360" s="38"/>
      <c r="C360" s="235" t="s">
        <v>675</v>
      </c>
      <c r="D360" s="235" t="s">
        <v>142</v>
      </c>
      <c r="E360" s="236" t="s">
        <v>676</v>
      </c>
      <c r="F360" s="237" t="s">
        <v>677</v>
      </c>
      <c r="G360" s="238" t="s">
        <v>267</v>
      </c>
      <c r="H360" s="239">
        <v>3</v>
      </c>
      <c r="I360" s="240"/>
      <c r="J360" s="241">
        <f>ROUND(I360*H360,2)</f>
        <v>0</v>
      </c>
      <c r="K360" s="237" t="s">
        <v>146</v>
      </c>
      <c r="L360" s="43"/>
      <c r="M360" s="242" t="s">
        <v>1</v>
      </c>
      <c r="N360" s="243" t="s">
        <v>40</v>
      </c>
      <c r="O360" s="91"/>
      <c r="P360" s="244">
        <f>O360*H360</f>
        <v>0</v>
      </c>
      <c r="Q360" s="244">
        <v>0.00013999999999999999</v>
      </c>
      <c r="R360" s="244">
        <f>Q360*H360</f>
        <v>0.00041999999999999996</v>
      </c>
      <c r="S360" s="244">
        <v>0</v>
      </c>
      <c r="T360" s="24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46" t="s">
        <v>225</v>
      </c>
      <c r="AT360" s="246" t="s">
        <v>142</v>
      </c>
      <c r="AU360" s="246" t="s">
        <v>83</v>
      </c>
      <c r="AY360" s="16" t="s">
        <v>140</v>
      </c>
      <c r="BE360" s="247">
        <f>IF(N360="základní",J360,0)</f>
        <v>0</v>
      </c>
      <c r="BF360" s="247">
        <f>IF(N360="snížená",J360,0)</f>
        <v>0</v>
      </c>
      <c r="BG360" s="247">
        <f>IF(N360="zákl. přenesená",J360,0)</f>
        <v>0</v>
      </c>
      <c r="BH360" s="247">
        <f>IF(N360="sníž. přenesená",J360,0)</f>
        <v>0</v>
      </c>
      <c r="BI360" s="247">
        <f>IF(N360="nulová",J360,0)</f>
        <v>0</v>
      </c>
      <c r="BJ360" s="16" t="s">
        <v>147</v>
      </c>
      <c r="BK360" s="247">
        <f>ROUND(I360*H360,2)</f>
        <v>0</v>
      </c>
      <c r="BL360" s="16" t="s">
        <v>225</v>
      </c>
      <c r="BM360" s="246" t="s">
        <v>678</v>
      </c>
    </row>
    <row r="361" s="13" customFormat="1">
      <c r="A361" s="13"/>
      <c r="B361" s="248"/>
      <c r="C361" s="249"/>
      <c r="D361" s="250" t="s">
        <v>149</v>
      </c>
      <c r="E361" s="251" t="s">
        <v>1</v>
      </c>
      <c r="F361" s="252" t="s">
        <v>156</v>
      </c>
      <c r="G361" s="249"/>
      <c r="H361" s="253">
        <v>3</v>
      </c>
      <c r="I361" s="254"/>
      <c r="J361" s="249"/>
      <c r="K361" s="249"/>
      <c r="L361" s="255"/>
      <c r="M361" s="256"/>
      <c r="N361" s="257"/>
      <c r="O361" s="257"/>
      <c r="P361" s="257"/>
      <c r="Q361" s="257"/>
      <c r="R361" s="257"/>
      <c r="S361" s="257"/>
      <c r="T361" s="25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9" t="s">
        <v>149</v>
      </c>
      <c r="AU361" s="259" t="s">
        <v>83</v>
      </c>
      <c r="AV361" s="13" t="s">
        <v>83</v>
      </c>
      <c r="AW361" s="13" t="s">
        <v>30</v>
      </c>
      <c r="AX361" s="13" t="s">
        <v>81</v>
      </c>
      <c r="AY361" s="259" t="s">
        <v>140</v>
      </c>
    </row>
    <row r="362" s="2" customFormat="1" ht="16.5" customHeight="1">
      <c r="A362" s="37"/>
      <c r="B362" s="38"/>
      <c r="C362" s="271" t="s">
        <v>679</v>
      </c>
      <c r="D362" s="271" t="s">
        <v>220</v>
      </c>
      <c r="E362" s="272" t="s">
        <v>680</v>
      </c>
      <c r="F362" s="273" t="s">
        <v>681</v>
      </c>
      <c r="G362" s="274" t="s">
        <v>267</v>
      </c>
      <c r="H362" s="275">
        <v>3</v>
      </c>
      <c r="I362" s="276"/>
      <c r="J362" s="277">
        <f>ROUND(I362*H362,2)</f>
        <v>0</v>
      </c>
      <c r="K362" s="273" t="s">
        <v>146</v>
      </c>
      <c r="L362" s="278"/>
      <c r="M362" s="279" t="s">
        <v>1</v>
      </c>
      <c r="N362" s="280" t="s">
        <v>40</v>
      </c>
      <c r="O362" s="91"/>
      <c r="P362" s="244">
        <f>O362*H362</f>
        <v>0</v>
      </c>
      <c r="Q362" s="244">
        <v>0.00031</v>
      </c>
      <c r="R362" s="244">
        <f>Q362*H362</f>
        <v>0.00093000000000000005</v>
      </c>
      <c r="S362" s="244">
        <v>0</v>
      </c>
      <c r="T362" s="24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6" t="s">
        <v>305</v>
      </c>
      <c r="AT362" s="246" t="s">
        <v>220</v>
      </c>
      <c r="AU362" s="246" t="s">
        <v>83</v>
      </c>
      <c r="AY362" s="16" t="s">
        <v>140</v>
      </c>
      <c r="BE362" s="247">
        <f>IF(N362="základní",J362,0)</f>
        <v>0</v>
      </c>
      <c r="BF362" s="247">
        <f>IF(N362="snížená",J362,0)</f>
        <v>0</v>
      </c>
      <c r="BG362" s="247">
        <f>IF(N362="zákl. přenesená",J362,0)</f>
        <v>0</v>
      </c>
      <c r="BH362" s="247">
        <f>IF(N362="sníž. přenesená",J362,0)</f>
        <v>0</v>
      </c>
      <c r="BI362" s="247">
        <f>IF(N362="nulová",J362,0)</f>
        <v>0</v>
      </c>
      <c r="BJ362" s="16" t="s">
        <v>147</v>
      </c>
      <c r="BK362" s="247">
        <f>ROUND(I362*H362,2)</f>
        <v>0</v>
      </c>
      <c r="BL362" s="16" t="s">
        <v>225</v>
      </c>
      <c r="BM362" s="246" t="s">
        <v>682</v>
      </c>
    </row>
    <row r="363" s="2" customFormat="1" ht="33" customHeight="1">
      <c r="A363" s="37"/>
      <c r="B363" s="38"/>
      <c r="C363" s="235" t="s">
        <v>683</v>
      </c>
      <c r="D363" s="235" t="s">
        <v>142</v>
      </c>
      <c r="E363" s="236" t="s">
        <v>684</v>
      </c>
      <c r="F363" s="237" t="s">
        <v>685</v>
      </c>
      <c r="G363" s="238" t="s">
        <v>153</v>
      </c>
      <c r="H363" s="239">
        <v>0.21199999999999999</v>
      </c>
      <c r="I363" s="240"/>
      <c r="J363" s="241">
        <f>ROUND(I363*H363,2)</f>
        <v>0</v>
      </c>
      <c r="K363" s="237" t="s">
        <v>146</v>
      </c>
      <c r="L363" s="43"/>
      <c r="M363" s="242" t="s">
        <v>1</v>
      </c>
      <c r="N363" s="243" t="s">
        <v>40</v>
      </c>
      <c r="O363" s="91"/>
      <c r="P363" s="244">
        <f>O363*H363</f>
        <v>0</v>
      </c>
      <c r="Q363" s="244">
        <v>0</v>
      </c>
      <c r="R363" s="244">
        <f>Q363*H363</f>
        <v>0</v>
      </c>
      <c r="S363" s="244">
        <v>0</v>
      </c>
      <c r="T363" s="24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46" t="s">
        <v>225</v>
      </c>
      <c r="AT363" s="246" t="s">
        <v>142</v>
      </c>
      <c r="AU363" s="246" t="s">
        <v>83</v>
      </c>
      <c r="AY363" s="16" t="s">
        <v>140</v>
      </c>
      <c r="BE363" s="247">
        <f>IF(N363="základní",J363,0)</f>
        <v>0</v>
      </c>
      <c r="BF363" s="247">
        <f>IF(N363="snížená",J363,0)</f>
        <v>0</v>
      </c>
      <c r="BG363" s="247">
        <f>IF(N363="zákl. přenesená",J363,0)</f>
        <v>0</v>
      </c>
      <c r="BH363" s="247">
        <f>IF(N363="sníž. přenesená",J363,0)</f>
        <v>0</v>
      </c>
      <c r="BI363" s="247">
        <f>IF(N363="nulová",J363,0)</f>
        <v>0</v>
      </c>
      <c r="BJ363" s="16" t="s">
        <v>147</v>
      </c>
      <c r="BK363" s="247">
        <f>ROUND(I363*H363,2)</f>
        <v>0</v>
      </c>
      <c r="BL363" s="16" t="s">
        <v>225</v>
      </c>
      <c r="BM363" s="246" t="s">
        <v>686</v>
      </c>
    </row>
    <row r="364" s="12" customFormat="1" ht="22.8" customHeight="1">
      <c r="A364" s="12"/>
      <c r="B364" s="219"/>
      <c r="C364" s="220"/>
      <c r="D364" s="221" t="s">
        <v>72</v>
      </c>
      <c r="E364" s="233" t="s">
        <v>687</v>
      </c>
      <c r="F364" s="233" t="s">
        <v>688</v>
      </c>
      <c r="G364" s="220"/>
      <c r="H364" s="220"/>
      <c r="I364" s="223"/>
      <c r="J364" s="234">
        <f>BK364</f>
        <v>0</v>
      </c>
      <c r="K364" s="220"/>
      <c r="L364" s="225"/>
      <c r="M364" s="226"/>
      <c r="N364" s="227"/>
      <c r="O364" s="227"/>
      <c r="P364" s="228">
        <f>P365</f>
        <v>0</v>
      </c>
      <c r="Q364" s="227"/>
      <c r="R364" s="228">
        <f>R365</f>
        <v>0.049950000000000008</v>
      </c>
      <c r="S364" s="227"/>
      <c r="T364" s="229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0" t="s">
        <v>83</v>
      </c>
      <c r="AT364" s="231" t="s">
        <v>72</v>
      </c>
      <c r="AU364" s="231" t="s">
        <v>81</v>
      </c>
      <c r="AY364" s="230" t="s">
        <v>140</v>
      </c>
      <c r="BK364" s="232">
        <f>BK365</f>
        <v>0</v>
      </c>
    </row>
    <row r="365" s="2" customFormat="1" ht="33" customHeight="1">
      <c r="A365" s="37"/>
      <c r="B365" s="38"/>
      <c r="C365" s="235" t="s">
        <v>689</v>
      </c>
      <c r="D365" s="235" t="s">
        <v>142</v>
      </c>
      <c r="E365" s="236" t="s">
        <v>690</v>
      </c>
      <c r="F365" s="237" t="s">
        <v>691</v>
      </c>
      <c r="G365" s="238" t="s">
        <v>578</v>
      </c>
      <c r="H365" s="239">
        <v>3</v>
      </c>
      <c r="I365" s="240"/>
      <c r="J365" s="241">
        <f>ROUND(I365*H365,2)</f>
        <v>0</v>
      </c>
      <c r="K365" s="237" t="s">
        <v>146</v>
      </c>
      <c r="L365" s="43"/>
      <c r="M365" s="242" t="s">
        <v>1</v>
      </c>
      <c r="N365" s="243" t="s">
        <v>40</v>
      </c>
      <c r="O365" s="91"/>
      <c r="P365" s="244">
        <f>O365*H365</f>
        <v>0</v>
      </c>
      <c r="Q365" s="244">
        <v>0.016650000000000002</v>
      </c>
      <c r="R365" s="244">
        <f>Q365*H365</f>
        <v>0.049950000000000008</v>
      </c>
      <c r="S365" s="244">
        <v>0</v>
      </c>
      <c r="T365" s="24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6" t="s">
        <v>225</v>
      </c>
      <c r="AT365" s="246" t="s">
        <v>142</v>
      </c>
      <c r="AU365" s="246" t="s">
        <v>83</v>
      </c>
      <c r="AY365" s="16" t="s">
        <v>140</v>
      </c>
      <c r="BE365" s="247">
        <f>IF(N365="základní",J365,0)</f>
        <v>0</v>
      </c>
      <c r="BF365" s="247">
        <f>IF(N365="snížená",J365,0)</f>
        <v>0</v>
      </c>
      <c r="BG365" s="247">
        <f>IF(N365="zákl. přenesená",J365,0)</f>
        <v>0</v>
      </c>
      <c r="BH365" s="247">
        <f>IF(N365="sníž. přenesená",J365,0)</f>
        <v>0</v>
      </c>
      <c r="BI365" s="247">
        <f>IF(N365="nulová",J365,0)</f>
        <v>0</v>
      </c>
      <c r="BJ365" s="16" t="s">
        <v>147</v>
      </c>
      <c r="BK365" s="247">
        <f>ROUND(I365*H365,2)</f>
        <v>0</v>
      </c>
      <c r="BL365" s="16" t="s">
        <v>225</v>
      </c>
      <c r="BM365" s="246" t="s">
        <v>692</v>
      </c>
    </row>
    <row r="366" s="12" customFormat="1" ht="22.8" customHeight="1">
      <c r="A366" s="12"/>
      <c r="B366" s="219"/>
      <c r="C366" s="220"/>
      <c r="D366" s="221" t="s">
        <v>72</v>
      </c>
      <c r="E366" s="233" t="s">
        <v>693</v>
      </c>
      <c r="F366" s="233" t="s">
        <v>694</v>
      </c>
      <c r="G366" s="220"/>
      <c r="H366" s="220"/>
      <c r="I366" s="223"/>
      <c r="J366" s="234">
        <f>BK366</f>
        <v>0</v>
      </c>
      <c r="K366" s="220"/>
      <c r="L366" s="225"/>
      <c r="M366" s="226"/>
      <c r="N366" s="227"/>
      <c r="O366" s="227"/>
      <c r="P366" s="228">
        <f>SUM(P367:P369)</f>
        <v>0</v>
      </c>
      <c r="Q366" s="227"/>
      <c r="R366" s="228">
        <f>SUM(R367:R369)</f>
        <v>0.0013800000000000002</v>
      </c>
      <c r="S366" s="227"/>
      <c r="T366" s="229">
        <f>SUM(T367:T369)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30" t="s">
        <v>83</v>
      </c>
      <c r="AT366" s="231" t="s">
        <v>72</v>
      </c>
      <c r="AU366" s="231" t="s">
        <v>81</v>
      </c>
      <c r="AY366" s="230" t="s">
        <v>140</v>
      </c>
      <c r="BK366" s="232">
        <f>SUM(BK367:BK369)</f>
        <v>0</v>
      </c>
    </row>
    <row r="367" s="2" customFormat="1" ht="21.75" customHeight="1">
      <c r="A367" s="37"/>
      <c r="B367" s="38"/>
      <c r="C367" s="235" t="s">
        <v>695</v>
      </c>
      <c r="D367" s="235" t="s">
        <v>142</v>
      </c>
      <c r="E367" s="236" t="s">
        <v>696</v>
      </c>
      <c r="F367" s="237" t="s">
        <v>697</v>
      </c>
      <c r="G367" s="238" t="s">
        <v>267</v>
      </c>
      <c r="H367" s="239">
        <v>3</v>
      </c>
      <c r="I367" s="240"/>
      <c r="J367" s="241">
        <f>ROUND(I367*H367,2)</f>
        <v>0</v>
      </c>
      <c r="K367" s="237" t="s">
        <v>146</v>
      </c>
      <c r="L367" s="43"/>
      <c r="M367" s="242" t="s">
        <v>1</v>
      </c>
      <c r="N367" s="243" t="s">
        <v>40</v>
      </c>
      <c r="O367" s="91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46" t="s">
        <v>225</v>
      </c>
      <c r="AT367" s="246" t="s">
        <v>142</v>
      </c>
      <c r="AU367" s="246" t="s">
        <v>83</v>
      </c>
      <c r="AY367" s="16" t="s">
        <v>140</v>
      </c>
      <c r="BE367" s="247">
        <f>IF(N367="základní",J367,0)</f>
        <v>0</v>
      </c>
      <c r="BF367" s="247">
        <f>IF(N367="snížená",J367,0)</f>
        <v>0</v>
      </c>
      <c r="BG367" s="247">
        <f>IF(N367="zákl. přenesená",J367,0)</f>
        <v>0</v>
      </c>
      <c r="BH367" s="247">
        <f>IF(N367="sníž. přenesená",J367,0)</f>
        <v>0</v>
      </c>
      <c r="BI367" s="247">
        <f>IF(N367="nulová",J367,0)</f>
        <v>0</v>
      </c>
      <c r="BJ367" s="16" t="s">
        <v>147</v>
      </c>
      <c r="BK367" s="247">
        <f>ROUND(I367*H367,2)</f>
        <v>0</v>
      </c>
      <c r="BL367" s="16" t="s">
        <v>225</v>
      </c>
      <c r="BM367" s="246" t="s">
        <v>698</v>
      </c>
    </row>
    <row r="368" s="13" customFormat="1">
      <c r="A368" s="13"/>
      <c r="B368" s="248"/>
      <c r="C368" s="249"/>
      <c r="D368" s="250" t="s">
        <v>149</v>
      </c>
      <c r="E368" s="251" t="s">
        <v>1</v>
      </c>
      <c r="F368" s="252" t="s">
        <v>156</v>
      </c>
      <c r="G368" s="249"/>
      <c r="H368" s="253">
        <v>3</v>
      </c>
      <c r="I368" s="254"/>
      <c r="J368" s="249"/>
      <c r="K368" s="249"/>
      <c r="L368" s="255"/>
      <c r="M368" s="256"/>
      <c r="N368" s="257"/>
      <c r="O368" s="257"/>
      <c r="P368" s="257"/>
      <c r="Q368" s="257"/>
      <c r="R368" s="257"/>
      <c r="S368" s="257"/>
      <c r="T368" s="25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9" t="s">
        <v>149</v>
      </c>
      <c r="AU368" s="259" t="s">
        <v>83</v>
      </c>
      <c r="AV368" s="13" t="s">
        <v>83</v>
      </c>
      <c r="AW368" s="13" t="s">
        <v>30</v>
      </c>
      <c r="AX368" s="13" t="s">
        <v>81</v>
      </c>
      <c r="AY368" s="259" t="s">
        <v>140</v>
      </c>
    </row>
    <row r="369" s="2" customFormat="1" ht="16.5" customHeight="1">
      <c r="A369" s="37"/>
      <c r="B369" s="38"/>
      <c r="C369" s="271" t="s">
        <v>699</v>
      </c>
      <c r="D369" s="271" t="s">
        <v>220</v>
      </c>
      <c r="E369" s="272" t="s">
        <v>700</v>
      </c>
      <c r="F369" s="273" t="s">
        <v>701</v>
      </c>
      <c r="G369" s="274" t="s">
        <v>267</v>
      </c>
      <c r="H369" s="275">
        <v>3</v>
      </c>
      <c r="I369" s="276"/>
      <c r="J369" s="277">
        <f>ROUND(I369*H369,2)</f>
        <v>0</v>
      </c>
      <c r="K369" s="273" t="s">
        <v>146</v>
      </c>
      <c r="L369" s="278"/>
      <c r="M369" s="279" t="s">
        <v>1</v>
      </c>
      <c r="N369" s="280" t="s">
        <v>40</v>
      </c>
      <c r="O369" s="91"/>
      <c r="P369" s="244">
        <f>O369*H369</f>
        <v>0</v>
      </c>
      <c r="Q369" s="244">
        <v>0.00046000000000000001</v>
      </c>
      <c r="R369" s="244">
        <f>Q369*H369</f>
        <v>0.0013800000000000002</v>
      </c>
      <c r="S369" s="244">
        <v>0</v>
      </c>
      <c r="T369" s="24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46" t="s">
        <v>305</v>
      </c>
      <c r="AT369" s="246" t="s">
        <v>220</v>
      </c>
      <c r="AU369" s="246" t="s">
        <v>83</v>
      </c>
      <c r="AY369" s="16" t="s">
        <v>140</v>
      </c>
      <c r="BE369" s="247">
        <f>IF(N369="základní",J369,0)</f>
        <v>0</v>
      </c>
      <c r="BF369" s="247">
        <f>IF(N369="snížená",J369,0)</f>
        <v>0</v>
      </c>
      <c r="BG369" s="247">
        <f>IF(N369="zákl. přenesená",J369,0)</f>
        <v>0</v>
      </c>
      <c r="BH369" s="247">
        <f>IF(N369="sníž. přenesená",J369,0)</f>
        <v>0</v>
      </c>
      <c r="BI369" s="247">
        <f>IF(N369="nulová",J369,0)</f>
        <v>0</v>
      </c>
      <c r="BJ369" s="16" t="s">
        <v>147</v>
      </c>
      <c r="BK369" s="247">
        <f>ROUND(I369*H369,2)</f>
        <v>0</v>
      </c>
      <c r="BL369" s="16" t="s">
        <v>225</v>
      </c>
      <c r="BM369" s="246" t="s">
        <v>702</v>
      </c>
    </row>
    <row r="370" s="12" customFormat="1" ht="22.8" customHeight="1">
      <c r="A370" s="12"/>
      <c r="B370" s="219"/>
      <c r="C370" s="220"/>
      <c r="D370" s="221" t="s">
        <v>72</v>
      </c>
      <c r="E370" s="233" t="s">
        <v>703</v>
      </c>
      <c r="F370" s="233" t="s">
        <v>704</v>
      </c>
      <c r="G370" s="220"/>
      <c r="H370" s="220"/>
      <c r="I370" s="223"/>
      <c r="J370" s="234">
        <f>BK370</f>
        <v>0</v>
      </c>
      <c r="K370" s="220"/>
      <c r="L370" s="225"/>
      <c r="M370" s="226"/>
      <c r="N370" s="227"/>
      <c r="O370" s="227"/>
      <c r="P370" s="228">
        <f>SUM(P371:P402)</f>
        <v>0</v>
      </c>
      <c r="Q370" s="227"/>
      <c r="R370" s="228">
        <f>SUM(R371:R402)</f>
        <v>1.6741618700000001</v>
      </c>
      <c r="S370" s="227"/>
      <c r="T370" s="229">
        <f>SUM(T371:T402)</f>
        <v>0.44855999999999996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30" t="s">
        <v>83</v>
      </c>
      <c r="AT370" s="231" t="s">
        <v>72</v>
      </c>
      <c r="AU370" s="231" t="s">
        <v>81</v>
      </c>
      <c r="AY370" s="230" t="s">
        <v>140</v>
      </c>
      <c r="BK370" s="232">
        <f>SUM(BK371:BK402)</f>
        <v>0</v>
      </c>
    </row>
    <row r="371" s="2" customFormat="1" ht="21.75" customHeight="1">
      <c r="A371" s="37"/>
      <c r="B371" s="38"/>
      <c r="C371" s="235" t="s">
        <v>705</v>
      </c>
      <c r="D371" s="235" t="s">
        <v>142</v>
      </c>
      <c r="E371" s="236" t="s">
        <v>706</v>
      </c>
      <c r="F371" s="237" t="s">
        <v>707</v>
      </c>
      <c r="G371" s="238" t="s">
        <v>185</v>
      </c>
      <c r="H371" s="239">
        <v>25.279</v>
      </c>
      <c r="I371" s="240"/>
      <c r="J371" s="241">
        <f>ROUND(I371*H371,2)</f>
        <v>0</v>
      </c>
      <c r="K371" s="237" t="s">
        <v>146</v>
      </c>
      <c r="L371" s="43"/>
      <c r="M371" s="242" t="s">
        <v>1</v>
      </c>
      <c r="N371" s="243" t="s">
        <v>40</v>
      </c>
      <c r="O371" s="91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6" t="s">
        <v>225</v>
      </c>
      <c r="AT371" s="246" t="s">
        <v>142</v>
      </c>
      <c r="AU371" s="246" t="s">
        <v>83</v>
      </c>
      <c r="AY371" s="16" t="s">
        <v>140</v>
      </c>
      <c r="BE371" s="247">
        <f>IF(N371="základní",J371,0)</f>
        <v>0</v>
      </c>
      <c r="BF371" s="247">
        <f>IF(N371="snížená",J371,0)</f>
        <v>0</v>
      </c>
      <c r="BG371" s="247">
        <f>IF(N371="zákl. přenesená",J371,0)</f>
        <v>0</v>
      </c>
      <c r="BH371" s="247">
        <f>IF(N371="sníž. přenesená",J371,0)</f>
        <v>0</v>
      </c>
      <c r="BI371" s="247">
        <f>IF(N371="nulová",J371,0)</f>
        <v>0</v>
      </c>
      <c r="BJ371" s="16" t="s">
        <v>147</v>
      </c>
      <c r="BK371" s="247">
        <f>ROUND(I371*H371,2)</f>
        <v>0</v>
      </c>
      <c r="BL371" s="16" t="s">
        <v>225</v>
      </c>
      <c r="BM371" s="246" t="s">
        <v>708</v>
      </c>
    </row>
    <row r="372" s="13" customFormat="1">
      <c r="A372" s="13"/>
      <c r="B372" s="248"/>
      <c r="C372" s="249"/>
      <c r="D372" s="250" t="s">
        <v>149</v>
      </c>
      <c r="E372" s="251" t="s">
        <v>1</v>
      </c>
      <c r="F372" s="252" t="s">
        <v>709</v>
      </c>
      <c r="G372" s="249"/>
      <c r="H372" s="253">
        <v>25.279</v>
      </c>
      <c r="I372" s="254"/>
      <c r="J372" s="249"/>
      <c r="K372" s="249"/>
      <c r="L372" s="255"/>
      <c r="M372" s="256"/>
      <c r="N372" s="257"/>
      <c r="O372" s="257"/>
      <c r="P372" s="257"/>
      <c r="Q372" s="257"/>
      <c r="R372" s="257"/>
      <c r="S372" s="257"/>
      <c r="T372" s="25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9" t="s">
        <v>149</v>
      </c>
      <c r="AU372" s="259" t="s">
        <v>83</v>
      </c>
      <c r="AV372" s="13" t="s">
        <v>83</v>
      </c>
      <c r="AW372" s="13" t="s">
        <v>30</v>
      </c>
      <c r="AX372" s="13" t="s">
        <v>81</v>
      </c>
      <c r="AY372" s="259" t="s">
        <v>140</v>
      </c>
    </row>
    <row r="373" s="2" customFormat="1" ht="16.5" customHeight="1">
      <c r="A373" s="37"/>
      <c r="B373" s="38"/>
      <c r="C373" s="271" t="s">
        <v>710</v>
      </c>
      <c r="D373" s="271" t="s">
        <v>220</v>
      </c>
      <c r="E373" s="272" t="s">
        <v>711</v>
      </c>
      <c r="F373" s="273" t="s">
        <v>712</v>
      </c>
      <c r="G373" s="274" t="s">
        <v>145</v>
      </c>
      <c r="H373" s="275">
        <v>0.26000000000000001</v>
      </c>
      <c r="I373" s="276"/>
      <c r="J373" s="277">
        <f>ROUND(I373*H373,2)</f>
        <v>0</v>
      </c>
      <c r="K373" s="273" t="s">
        <v>146</v>
      </c>
      <c r="L373" s="278"/>
      <c r="M373" s="279" t="s">
        <v>1</v>
      </c>
      <c r="N373" s="280" t="s">
        <v>40</v>
      </c>
      <c r="O373" s="91"/>
      <c r="P373" s="244">
        <f>O373*H373</f>
        <v>0</v>
      </c>
      <c r="Q373" s="244">
        <v>0.55000000000000004</v>
      </c>
      <c r="R373" s="244">
        <f>Q373*H373</f>
        <v>0.14300000000000002</v>
      </c>
      <c r="S373" s="244">
        <v>0</v>
      </c>
      <c r="T373" s="24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6" t="s">
        <v>305</v>
      </c>
      <c r="AT373" s="246" t="s">
        <v>220</v>
      </c>
      <c r="AU373" s="246" t="s">
        <v>83</v>
      </c>
      <c r="AY373" s="16" t="s">
        <v>140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6" t="s">
        <v>147</v>
      </c>
      <c r="BK373" s="247">
        <f>ROUND(I373*H373,2)</f>
        <v>0</v>
      </c>
      <c r="BL373" s="16" t="s">
        <v>225</v>
      </c>
      <c r="BM373" s="246" t="s">
        <v>713</v>
      </c>
    </row>
    <row r="374" s="13" customFormat="1">
      <c r="A374" s="13"/>
      <c r="B374" s="248"/>
      <c r="C374" s="249"/>
      <c r="D374" s="250" t="s">
        <v>149</v>
      </c>
      <c r="E374" s="251" t="s">
        <v>1</v>
      </c>
      <c r="F374" s="252" t="s">
        <v>714</v>
      </c>
      <c r="G374" s="249"/>
      <c r="H374" s="253">
        <v>0.26000000000000001</v>
      </c>
      <c r="I374" s="254"/>
      <c r="J374" s="249"/>
      <c r="K374" s="249"/>
      <c r="L374" s="255"/>
      <c r="M374" s="256"/>
      <c r="N374" s="257"/>
      <c r="O374" s="257"/>
      <c r="P374" s="257"/>
      <c r="Q374" s="257"/>
      <c r="R374" s="257"/>
      <c r="S374" s="257"/>
      <c r="T374" s="25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9" t="s">
        <v>149</v>
      </c>
      <c r="AU374" s="259" t="s">
        <v>83</v>
      </c>
      <c r="AV374" s="13" t="s">
        <v>83</v>
      </c>
      <c r="AW374" s="13" t="s">
        <v>30</v>
      </c>
      <c r="AX374" s="13" t="s">
        <v>81</v>
      </c>
      <c r="AY374" s="259" t="s">
        <v>140</v>
      </c>
    </row>
    <row r="375" s="2" customFormat="1" ht="21.75" customHeight="1">
      <c r="A375" s="37"/>
      <c r="B375" s="38"/>
      <c r="C375" s="235" t="s">
        <v>715</v>
      </c>
      <c r="D375" s="235" t="s">
        <v>142</v>
      </c>
      <c r="E375" s="236" t="s">
        <v>716</v>
      </c>
      <c r="F375" s="237" t="s">
        <v>717</v>
      </c>
      <c r="G375" s="238" t="s">
        <v>169</v>
      </c>
      <c r="H375" s="239">
        <v>15.914</v>
      </c>
      <c r="I375" s="240"/>
      <c r="J375" s="241">
        <f>ROUND(I375*H375,2)</f>
        <v>0</v>
      </c>
      <c r="K375" s="237" t="s">
        <v>146</v>
      </c>
      <c r="L375" s="43"/>
      <c r="M375" s="242" t="s">
        <v>1</v>
      </c>
      <c r="N375" s="243" t="s">
        <v>40</v>
      </c>
      <c r="O375" s="91"/>
      <c r="P375" s="244">
        <f>O375*H375</f>
        <v>0</v>
      </c>
      <c r="Q375" s="244">
        <v>0</v>
      </c>
      <c r="R375" s="244">
        <f>Q375*H375</f>
        <v>0</v>
      </c>
      <c r="S375" s="244">
        <v>0</v>
      </c>
      <c r="T375" s="24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46" t="s">
        <v>225</v>
      </c>
      <c r="AT375" s="246" t="s">
        <v>142</v>
      </c>
      <c r="AU375" s="246" t="s">
        <v>83</v>
      </c>
      <c r="AY375" s="16" t="s">
        <v>140</v>
      </c>
      <c r="BE375" s="247">
        <f>IF(N375="základní",J375,0)</f>
        <v>0</v>
      </c>
      <c r="BF375" s="247">
        <f>IF(N375="snížená",J375,0)</f>
        <v>0</v>
      </c>
      <c r="BG375" s="247">
        <f>IF(N375="zákl. přenesená",J375,0)</f>
        <v>0</v>
      </c>
      <c r="BH375" s="247">
        <f>IF(N375="sníž. přenesená",J375,0)</f>
        <v>0</v>
      </c>
      <c r="BI375" s="247">
        <f>IF(N375="nulová",J375,0)</f>
        <v>0</v>
      </c>
      <c r="BJ375" s="16" t="s">
        <v>147</v>
      </c>
      <c r="BK375" s="247">
        <f>ROUND(I375*H375,2)</f>
        <v>0</v>
      </c>
      <c r="BL375" s="16" t="s">
        <v>225</v>
      </c>
      <c r="BM375" s="246" t="s">
        <v>718</v>
      </c>
    </row>
    <row r="376" s="13" customFormat="1">
      <c r="A376" s="13"/>
      <c r="B376" s="248"/>
      <c r="C376" s="249"/>
      <c r="D376" s="250" t="s">
        <v>149</v>
      </c>
      <c r="E376" s="251" t="s">
        <v>1</v>
      </c>
      <c r="F376" s="252" t="s">
        <v>719</v>
      </c>
      <c r="G376" s="249"/>
      <c r="H376" s="253">
        <v>15.914</v>
      </c>
      <c r="I376" s="254"/>
      <c r="J376" s="249"/>
      <c r="K376" s="249"/>
      <c r="L376" s="255"/>
      <c r="M376" s="256"/>
      <c r="N376" s="257"/>
      <c r="O376" s="257"/>
      <c r="P376" s="257"/>
      <c r="Q376" s="257"/>
      <c r="R376" s="257"/>
      <c r="S376" s="257"/>
      <c r="T376" s="25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9" t="s">
        <v>149</v>
      </c>
      <c r="AU376" s="259" t="s">
        <v>83</v>
      </c>
      <c r="AV376" s="13" t="s">
        <v>83</v>
      </c>
      <c r="AW376" s="13" t="s">
        <v>30</v>
      </c>
      <c r="AX376" s="13" t="s">
        <v>81</v>
      </c>
      <c r="AY376" s="259" t="s">
        <v>140</v>
      </c>
    </row>
    <row r="377" s="2" customFormat="1" ht="16.5" customHeight="1">
      <c r="A377" s="37"/>
      <c r="B377" s="38"/>
      <c r="C377" s="271" t="s">
        <v>720</v>
      </c>
      <c r="D377" s="271" t="s">
        <v>220</v>
      </c>
      <c r="E377" s="272" t="s">
        <v>721</v>
      </c>
      <c r="F377" s="273" t="s">
        <v>722</v>
      </c>
      <c r="G377" s="274" t="s">
        <v>169</v>
      </c>
      <c r="H377" s="275">
        <v>15.419000000000001</v>
      </c>
      <c r="I377" s="276"/>
      <c r="J377" s="277">
        <f>ROUND(I377*H377,2)</f>
        <v>0</v>
      </c>
      <c r="K377" s="273" t="s">
        <v>146</v>
      </c>
      <c r="L377" s="278"/>
      <c r="M377" s="279" t="s">
        <v>1</v>
      </c>
      <c r="N377" s="280" t="s">
        <v>40</v>
      </c>
      <c r="O377" s="91"/>
      <c r="P377" s="244">
        <f>O377*H377</f>
        <v>0</v>
      </c>
      <c r="Q377" s="244">
        <v>0.0093100000000000006</v>
      </c>
      <c r="R377" s="244">
        <f>Q377*H377</f>
        <v>0.14355089000000001</v>
      </c>
      <c r="S377" s="244">
        <v>0</v>
      </c>
      <c r="T377" s="24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46" t="s">
        <v>305</v>
      </c>
      <c r="AT377" s="246" t="s">
        <v>220</v>
      </c>
      <c r="AU377" s="246" t="s">
        <v>83</v>
      </c>
      <c r="AY377" s="16" t="s">
        <v>140</v>
      </c>
      <c r="BE377" s="247">
        <f>IF(N377="základní",J377,0)</f>
        <v>0</v>
      </c>
      <c r="BF377" s="247">
        <f>IF(N377="snížená",J377,0)</f>
        <v>0</v>
      </c>
      <c r="BG377" s="247">
        <f>IF(N377="zákl. přenesená",J377,0)</f>
        <v>0</v>
      </c>
      <c r="BH377" s="247">
        <f>IF(N377="sníž. přenesená",J377,0)</f>
        <v>0</v>
      </c>
      <c r="BI377" s="247">
        <f>IF(N377="nulová",J377,0)</f>
        <v>0</v>
      </c>
      <c r="BJ377" s="16" t="s">
        <v>147</v>
      </c>
      <c r="BK377" s="247">
        <f>ROUND(I377*H377,2)</f>
        <v>0</v>
      </c>
      <c r="BL377" s="16" t="s">
        <v>225</v>
      </c>
      <c r="BM377" s="246" t="s">
        <v>723</v>
      </c>
    </row>
    <row r="378" s="13" customFormat="1">
      <c r="A378" s="13"/>
      <c r="B378" s="248"/>
      <c r="C378" s="249"/>
      <c r="D378" s="250" t="s">
        <v>149</v>
      </c>
      <c r="E378" s="251" t="s">
        <v>1</v>
      </c>
      <c r="F378" s="252" t="s">
        <v>724</v>
      </c>
      <c r="G378" s="249"/>
      <c r="H378" s="253">
        <v>15.419000000000001</v>
      </c>
      <c r="I378" s="254"/>
      <c r="J378" s="249"/>
      <c r="K378" s="249"/>
      <c r="L378" s="255"/>
      <c r="M378" s="256"/>
      <c r="N378" s="257"/>
      <c r="O378" s="257"/>
      <c r="P378" s="257"/>
      <c r="Q378" s="257"/>
      <c r="R378" s="257"/>
      <c r="S378" s="257"/>
      <c r="T378" s="25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9" t="s">
        <v>149</v>
      </c>
      <c r="AU378" s="259" t="s">
        <v>83</v>
      </c>
      <c r="AV378" s="13" t="s">
        <v>83</v>
      </c>
      <c r="AW378" s="13" t="s">
        <v>30</v>
      </c>
      <c r="AX378" s="13" t="s">
        <v>81</v>
      </c>
      <c r="AY378" s="259" t="s">
        <v>140</v>
      </c>
    </row>
    <row r="379" s="2" customFormat="1" ht="21.75" customHeight="1">
      <c r="A379" s="37"/>
      <c r="B379" s="38"/>
      <c r="C379" s="235" t="s">
        <v>725</v>
      </c>
      <c r="D379" s="235" t="s">
        <v>142</v>
      </c>
      <c r="E379" s="236" t="s">
        <v>726</v>
      </c>
      <c r="F379" s="237" t="s">
        <v>727</v>
      </c>
      <c r="G379" s="238" t="s">
        <v>145</v>
      </c>
      <c r="H379" s="239">
        <v>4.8289999999999997</v>
      </c>
      <c r="I379" s="240"/>
      <c r="J379" s="241">
        <f>ROUND(I379*H379,2)</f>
        <v>0</v>
      </c>
      <c r="K379" s="237" t="s">
        <v>146</v>
      </c>
      <c r="L379" s="43"/>
      <c r="M379" s="242" t="s">
        <v>1</v>
      </c>
      <c r="N379" s="243" t="s">
        <v>40</v>
      </c>
      <c r="O379" s="91"/>
      <c r="P379" s="244">
        <f>O379*H379</f>
        <v>0</v>
      </c>
      <c r="Q379" s="244">
        <v>0.012659999999999999</v>
      </c>
      <c r="R379" s="244">
        <f>Q379*H379</f>
        <v>0.061135139999999991</v>
      </c>
      <c r="S379" s="244">
        <v>0</v>
      </c>
      <c r="T379" s="24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46" t="s">
        <v>225</v>
      </c>
      <c r="AT379" s="246" t="s">
        <v>142</v>
      </c>
      <c r="AU379" s="246" t="s">
        <v>83</v>
      </c>
      <c r="AY379" s="16" t="s">
        <v>140</v>
      </c>
      <c r="BE379" s="247">
        <f>IF(N379="základní",J379,0)</f>
        <v>0</v>
      </c>
      <c r="BF379" s="247">
        <f>IF(N379="snížená",J379,0)</f>
        <v>0</v>
      </c>
      <c r="BG379" s="247">
        <f>IF(N379="zákl. přenesená",J379,0)</f>
        <v>0</v>
      </c>
      <c r="BH379" s="247">
        <f>IF(N379="sníž. přenesená",J379,0)</f>
        <v>0</v>
      </c>
      <c r="BI379" s="247">
        <f>IF(N379="nulová",J379,0)</f>
        <v>0</v>
      </c>
      <c r="BJ379" s="16" t="s">
        <v>147</v>
      </c>
      <c r="BK379" s="247">
        <f>ROUND(I379*H379,2)</f>
        <v>0</v>
      </c>
      <c r="BL379" s="16" t="s">
        <v>225</v>
      </c>
      <c r="BM379" s="246" t="s">
        <v>728</v>
      </c>
    </row>
    <row r="380" s="13" customFormat="1">
      <c r="A380" s="13"/>
      <c r="B380" s="248"/>
      <c r="C380" s="249"/>
      <c r="D380" s="250" t="s">
        <v>149</v>
      </c>
      <c r="E380" s="251" t="s">
        <v>1</v>
      </c>
      <c r="F380" s="252" t="s">
        <v>729</v>
      </c>
      <c r="G380" s="249"/>
      <c r="H380" s="253">
        <v>4.8289999999999997</v>
      </c>
      <c r="I380" s="254"/>
      <c r="J380" s="249"/>
      <c r="K380" s="249"/>
      <c r="L380" s="255"/>
      <c r="M380" s="256"/>
      <c r="N380" s="257"/>
      <c r="O380" s="257"/>
      <c r="P380" s="257"/>
      <c r="Q380" s="257"/>
      <c r="R380" s="257"/>
      <c r="S380" s="257"/>
      <c r="T380" s="25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9" t="s">
        <v>149</v>
      </c>
      <c r="AU380" s="259" t="s">
        <v>83</v>
      </c>
      <c r="AV380" s="13" t="s">
        <v>83</v>
      </c>
      <c r="AW380" s="13" t="s">
        <v>30</v>
      </c>
      <c r="AX380" s="13" t="s">
        <v>81</v>
      </c>
      <c r="AY380" s="259" t="s">
        <v>140</v>
      </c>
    </row>
    <row r="381" s="2" customFormat="1" ht="33" customHeight="1">
      <c r="A381" s="37"/>
      <c r="B381" s="38"/>
      <c r="C381" s="235" t="s">
        <v>730</v>
      </c>
      <c r="D381" s="235" t="s">
        <v>142</v>
      </c>
      <c r="E381" s="236" t="s">
        <v>731</v>
      </c>
      <c r="F381" s="237" t="s">
        <v>732</v>
      </c>
      <c r="G381" s="238" t="s">
        <v>185</v>
      </c>
      <c r="H381" s="239">
        <v>9</v>
      </c>
      <c r="I381" s="240"/>
      <c r="J381" s="241">
        <f>ROUND(I381*H381,2)</f>
        <v>0</v>
      </c>
      <c r="K381" s="237" t="s">
        <v>146</v>
      </c>
      <c r="L381" s="43"/>
      <c r="M381" s="242" t="s">
        <v>1</v>
      </c>
      <c r="N381" s="243" t="s">
        <v>40</v>
      </c>
      <c r="O381" s="91"/>
      <c r="P381" s="244">
        <f>O381*H381</f>
        <v>0</v>
      </c>
      <c r="Q381" s="244">
        <v>0</v>
      </c>
      <c r="R381" s="244">
        <f>Q381*H381</f>
        <v>0</v>
      </c>
      <c r="S381" s="244">
        <v>0.024</v>
      </c>
      <c r="T381" s="245">
        <f>S381*H381</f>
        <v>0.216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46" t="s">
        <v>225</v>
      </c>
      <c r="AT381" s="246" t="s">
        <v>142</v>
      </c>
      <c r="AU381" s="246" t="s">
        <v>83</v>
      </c>
      <c r="AY381" s="16" t="s">
        <v>140</v>
      </c>
      <c r="BE381" s="247">
        <f>IF(N381="základní",J381,0)</f>
        <v>0</v>
      </c>
      <c r="BF381" s="247">
        <f>IF(N381="snížená",J381,0)</f>
        <v>0</v>
      </c>
      <c r="BG381" s="247">
        <f>IF(N381="zákl. přenesená",J381,0)</f>
        <v>0</v>
      </c>
      <c r="BH381" s="247">
        <f>IF(N381="sníž. přenesená",J381,0)</f>
        <v>0</v>
      </c>
      <c r="BI381" s="247">
        <f>IF(N381="nulová",J381,0)</f>
        <v>0</v>
      </c>
      <c r="BJ381" s="16" t="s">
        <v>147</v>
      </c>
      <c r="BK381" s="247">
        <f>ROUND(I381*H381,2)</f>
        <v>0</v>
      </c>
      <c r="BL381" s="16" t="s">
        <v>225</v>
      </c>
      <c r="BM381" s="246" t="s">
        <v>733</v>
      </c>
    </row>
    <row r="382" s="13" customFormat="1">
      <c r="A382" s="13"/>
      <c r="B382" s="248"/>
      <c r="C382" s="249"/>
      <c r="D382" s="250" t="s">
        <v>149</v>
      </c>
      <c r="E382" s="251" t="s">
        <v>1</v>
      </c>
      <c r="F382" s="252" t="s">
        <v>188</v>
      </c>
      <c r="G382" s="249"/>
      <c r="H382" s="253">
        <v>9</v>
      </c>
      <c r="I382" s="254"/>
      <c r="J382" s="249"/>
      <c r="K382" s="249"/>
      <c r="L382" s="255"/>
      <c r="M382" s="256"/>
      <c r="N382" s="257"/>
      <c r="O382" s="257"/>
      <c r="P382" s="257"/>
      <c r="Q382" s="257"/>
      <c r="R382" s="257"/>
      <c r="S382" s="257"/>
      <c r="T382" s="25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9" t="s">
        <v>149</v>
      </c>
      <c r="AU382" s="259" t="s">
        <v>83</v>
      </c>
      <c r="AV382" s="13" t="s">
        <v>83</v>
      </c>
      <c r="AW382" s="13" t="s">
        <v>30</v>
      </c>
      <c r="AX382" s="13" t="s">
        <v>81</v>
      </c>
      <c r="AY382" s="259" t="s">
        <v>140</v>
      </c>
    </row>
    <row r="383" s="2" customFormat="1" ht="33" customHeight="1">
      <c r="A383" s="37"/>
      <c r="B383" s="38"/>
      <c r="C383" s="235" t="s">
        <v>734</v>
      </c>
      <c r="D383" s="235" t="s">
        <v>142</v>
      </c>
      <c r="E383" s="236" t="s">
        <v>735</v>
      </c>
      <c r="F383" s="237" t="s">
        <v>736</v>
      </c>
      <c r="G383" s="238" t="s">
        <v>185</v>
      </c>
      <c r="H383" s="239">
        <v>9</v>
      </c>
      <c r="I383" s="240"/>
      <c r="J383" s="241">
        <f>ROUND(I383*H383,2)</f>
        <v>0</v>
      </c>
      <c r="K383" s="237" t="s">
        <v>146</v>
      </c>
      <c r="L383" s="43"/>
      <c r="M383" s="242" t="s">
        <v>1</v>
      </c>
      <c r="N383" s="243" t="s">
        <v>40</v>
      </c>
      <c r="O383" s="91"/>
      <c r="P383" s="244">
        <f>O383*H383</f>
        <v>0</v>
      </c>
      <c r="Q383" s="244">
        <v>0</v>
      </c>
      <c r="R383" s="244">
        <f>Q383*H383</f>
        <v>0</v>
      </c>
      <c r="S383" s="244">
        <v>0.01584</v>
      </c>
      <c r="T383" s="245">
        <f>S383*H383</f>
        <v>0.14255999999999999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46" t="s">
        <v>225</v>
      </c>
      <c r="AT383" s="246" t="s">
        <v>142</v>
      </c>
      <c r="AU383" s="246" t="s">
        <v>83</v>
      </c>
      <c r="AY383" s="16" t="s">
        <v>140</v>
      </c>
      <c r="BE383" s="247">
        <f>IF(N383="základní",J383,0)</f>
        <v>0</v>
      </c>
      <c r="BF383" s="247">
        <f>IF(N383="snížená",J383,0)</f>
        <v>0</v>
      </c>
      <c r="BG383" s="247">
        <f>IF(N383="zákl. přenesená",J383,0)</f>
        <v>0</v>
      </c>
      <c r="BH383" s="247">
        <f>IF(N383="sníž. přenesená",J383,0)</f>
        <v>0</v>
      </c>
      <c r="BI383" s="247">
        <f>IF(N383="nulová",J383,0)</f>
        <v>0</v>
      </c>
      <c r="BJ383" s="16" t="s">
        <v>147</v>
      </c>
      <c r="BK383" s="247">
        <f>ROUND(I383*H383,2)</f>
        <v>0</v>
      </c>
      <c r="BL383" s="16" t="s">
        <v>225</v>
      </c>
      <c r="BM383" s="246" t="s">
        <v>737</v>
      </c>
    </row>
    <row r="384" s="13" customFormat="1">
      <c r="A384" s="13"/>
      <c r="B384" s="248"/>
      <c r="C384" s="249"/>
      <c r="D384" s="250" t="s">
        <v>149</v>
      </c>
      <c r="E384" s="251" t="s">
        <v>1</v>
      </c>
      <c r="F384" s="252" t="s">
        <v>188</v>
      </c>
      <c r="G384" s="249"/>
      <c r="H384" s="253">
        <v>9</v>
      </c>
      <c r="I384" s="254"/>
      <c r="J384" s="249"/>
      <c r="K384" s="249"/>
      <c r="L384" s="255"/>
      <c r="M384" s="256"/>
      <c r="N384" s="257"/>
      <c r="O384" s="257"/>
      <c r="P384" s="257"/>
      <c r="Q384" s="257"/>
      <c r="R384" s="257"/>
      <c r="S384" s="257"/>
      <c r="T384" s="25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9" t="s">
        <v>149</v>
      </c>
      <c r="AU384" s="259" t="s">
        <v>83</v>
      </c>
      <c r="AV384" s="13" t="s">
        <v>83</v>
      </c>
      <c r="AW384" s="13" t="s">
        <v>30</v>
      </c>
      <c r="AX384" s="13" t="s">
        <v>81</v>
      </c>
      <c r="AY384" s="259" t="s">
        <v>140</v>
      </c>
    </row>
    <row r="385" s="2" customFormat="1" ht="33" customHeight="1">
      <c r="A385" s="37"/>
      <c r="B385" s="38"/>
      <c r="C385" s="235" t="s">
        <v>738</v>
      </c>
      <c r="D385" s="235" t="s">
        <v>142</v>
      </c>
      <c r="E385" s="236" t="s">
        <v>739</v>
      </c>
      <c r="F385" s="237" t="s">
        <v>740</v>
      </c>
      <c r="G385" s="238" t="s">
        <v>185</v>
      </c>
      <c r="H385" s="239">
        <v>9</v>
      </c>
      <c r="I385" s="240"/>
      <c r="J385" s="241">
        <f>ROUND(I385*H385,2)</f>
        <v>0</v>
      </c>
      <c r="K385" s="237" t="s">
        <v>146</v>
      </c>
      <c r="L385" s="43"/>
      <c r="M385" s="242" t="s">
        <v>1</v>
      </c>
      <c r="N385" s="243" t="s">
        <v>40</v>
      </c>
      <c r="O385" s="91"/>
      <c r="P385" s="244">
        <f>O385*H385</f>
        <v>0</v>
      </c>
      <c r="Q385" s="244">
        <v>0.017520000000000001</v>
      </c>
      <c r="R385" s="244">
        <f>Q385*H385</f>
        <v>0.15768000000000002</v>
      </c>
      <c r="S385" s="244">
        <v>0</v>
      </c>
      <c r="T385" s="24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6" t="s">
        <v>225</v>
      </c>
      <c r="AT385" s="246" t="s">
        <v>142</v>
      </c>
      <c r="AU385" s="246" t="s">
        <v>83</v>
      </c>
      <c r="AY385" s="16" t="s">
        <v>140</v>
      </c>
      <c r="BE385" s="247">
        <f>IF(N385="základní",J385,0)</f>
        <v>0</v>
      </c>
      <c r="BF385" s="247">
        <f>IF(N385="snížená",J385,0)</f>
        <v>0</v>
      </c>
      <c r="BG385" s="247">
        <f>IF(N385="zákl. přenesená",J385,0)</f>
        <v>0</v>
      </c>
      <c r="BH385" s="247">
        <f>IF(N385="sníž. přenesená",J385,0)</f>
        <v>0</v>
      </c>
      <c r="BI385" s="247">
        <f>IF(N385="nulová",J385,0)</f>
        <v>0</v>
      </c>
      <c r="BJ385" s="16" t="s">
        <v>147</v>
      </c>
      <c r="BK385" s="247">
        <f>ROUND(I385*H385,2)</f>
        <v>0</v>
      </c>
      <c r="BL385" s="16" t="s">
        <v>225</v>
      </c>
      <c r="BM385" s="246" t="s">
        <v>741</v>
      </c>
    </row>
    <row r="386" s="2" customFormat="1" ht="16.5" customHeight="1">
      <c r="A386" s="37"/>
      <c r="B386" s="38"/>
      <c r="C386" s="271" t="s">
        <v>742</v>
      </c>
      <c r="D386" s="271" t="s">
        <v>220</v>
      </c>
      <c r="E386" s="272" t="s">
        <v>743</v>
      </c>
      <c r="F386" s="273" t="s">
        <v>744</v>
      </c>
      <c r="G386" s="274" t="s">
        <v>145</v>
      </c>
      <c r="H386" s="275">
        <v>0.13300000000000001</v>
      </c>
      <c r="I386" s="276"/>
      <c r="J386" s="277">
        <f>ROUND(I386*H386,2)</f>
        <v>0</v>
      </c>
      <c r="K386" s="273" t="s">
        <v>146</v>
      </c>
      <c r="L386" s="278"/>
      <c r="M386" s="279" t="s">
        <v>1</v>
      </c>
      <c r="N386" s="280" t="s">
        <v>40</v>
      </c>
      <c r="O386" s="91"/>
      <c r="P386" s="244">
        <f>O386*H386</f>
        <v>0</v>
      </c>
      <c r="Q386" s="244">
        <v>0.55000000000000004</v>
      </c>
      <c r="R386" s="244">
        <f>Q386*H386</f>
        <v>0.073150000000000007</v>
      </c>
      <c r="S386" s="244">
        <v>0</v>
      </c>
      <c r="T386" s="24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46" t="s">
        <v>305</v>
      </c>
      <c r="AT386" s="246" t="s">
        <v>220</v>
      </c>
      <c r="AU386" s="246" t="s">
        <v>83</v>
      </c>
      <c r="AY386" s="16" t="s">
        <v>140</v>
      </c>
      <c r="BE386" s="247">
        <f>IF(N386="základní",J386,0)</f>
        <v>0</v>
      </c>
      <c r="BF386" s="247">
        <f>IF(N386="snížená",J386,0)</f>
        <v>0</v>
      </c>
      <c r="BG386" s="247">
        <f>IF(N386="zákl. přenesená",J386,0)</f>
        <v>0</v>
      </c>
      <c r="BH386" s="247">
        <f>IF(N386="sníž. přenesená",J386,0)</f>
        <v>0</v>
      </c>
      <c r="BI386" s="247">
        <f>IF(N386="nulová",J386,0)</f>
        <v>0</v>
      </c>
      <c r="BJ386" s="16" t="s">
        <v>147</v>
      </c>
      <c r="BK386" s="247">
        <f>ROUND(I386*H386,2)</f>
        <v>0</v>
      </c>
      <c r="BL386" s="16" t="s">
        <v>225</v>
      </c>
      <c r="BM386" s="246" t="s">
        <v>745</v>
      </c>
    </row>
    <row r="387" s="13" customFormat="1">
      <c r="A387" s="13"/>
      <c r="B387" s="248"/>
      <c r="C387" s="249"/>
      <c r="D387" s="250" t="s">
        <v>149</v>
      </c>
      <c r="E387" s="251" t="s">
        <v>1</v>
      </c>
      <c r="F387" s="252" t="s">
        <v>746</v>
      </c>
      <c r="G387" s="249"/>
      <c r="H387" s="253">
        <v>0.13300000000000001</v>
      </c>
      <c r="I387" s="254"/>
      <c r="J387" s="249"/>
      <c r="K387" s="249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149</v>
      </c>
      <c r="AU387" s="259" t="s">
        <v>83</v>
      </c>
      <c r="AV387" s="13" t="s">
        <v>83</v>
      </c>
      <c r="AW387" s="13" t="s">
        <v>30</v>
      </c>
      <c r="AX387" s="13" t="s">
        <v>81</v>
      </c>
      <c r="AY387" s="259" t="s">
        <v>140</v>
      </c>
    </row>
    <row r="388" s="2" customFormat="1" ht="33" customHeight="1">
      <c r="A388" s="37"/>
      <c r="B388" s="38"/>
      <c r="C388" s="235" t="s">
        <v>747</v>
      </c>
      <c r="D388" s="235" t="s">
        <v>142</v>
      </c>
      <c r="E388" s="236" t="s">
        <v>748</v>
      </c>
      <c r="F388" s="237" t="s">
        <v>749</v>
      </c>
      <c r="G388" s="238" t="s">
        <v>185</v>
      </c>
      <c r="H388" s="239">
        <v>32.600000000000001</v>
      </c>
      <c r="I388" s="240"/>
      <c r="J388" s="241">
        <f>ROUND(I388*H388,2)</f>
        <v>0</v>
      </c>
      <c r="K388" s="237" t="s">
        <v>146</v>
      </c>
      <c r="L388" s="43"/>
      <c r="M388" s="242" t="s">
        <v>1</v>
      </c>
      <c r="N388" s="243" t="s">
        <v>40</v>
      </c>
      <c r="O388" s="91"/>
      <c r="P388" s="244">
        <f>O388*H388</f>
        <v>0</v>
      </c>
      <c r="Q388" s="244">
        <v>9.0000000000000006E-05</v>
      </c>
      <c r="R388" s="244">
        <f>Q388*H388</f>
        <v>0.0029340000000000004</v>
      </c>
      <c r="S388" s="244">
        <v>0</v>
      </c>
      <c r="T388" s="24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6" t="s">
        <v>225</v>
      </c>
      <c r="AT388" s="246" t="s">
        <v>142</v>
      </c>
      <c r="AU388" s="246" t="s">
        <v>83</v>
      </c>
      <c r="AY388" s="16" t="s">
        <v>140</v>
      </c>
      <c r="BE388" s="247">
        <f>IF(N388="základní",J388,0)</f>
        <v>0</v>
      </c>
      <c r="BF388" s="247">
        <f>IF(N388="snížená",J388,0)</f>
        <v>0</v>
      </c>
      <c r="BG388" s="247">
        <f>IF(N388="zákl. přenesená",J388,0)</f>
        <v>0</v>
      </c>
      <c r="BH388" s="247">
        <f>IF(N388="sníž. přenesená",J388,0)</f>
        <v>0</v>
      </c>
      <c r="BI388" s="247">
        <f>IF(N388="nulová",J388,0)</f>
        <v>0</v>
      </c>
      <c r="BJ388" s="16" t="s">
        <v>147</v>
      </c>
      <c r="BK388" s="247">
        <f>ROUND(I388*H388,2)</f>
        <v>0</v>
      </c>
      <c r="BL388" s="16" t="s">
        <v>225</v>
      </c>
      <c r="BM388" s="246" t="s">
        <v>750</v>
      </c>
    </row>
    <row r="389" s="13" customFormat="1">
      <c r="A389" s="13"/>
      <c r="B389" s="248"/>
      <c r="C389" s="249"/>
      <c r="D389" s="250" t="s">
        <v>149</v>
      </c>
      <c r="E389" s="251" t="s">
        <v>1</v>
      </c>
      <c r="F389" s="252" t="s">
        <v>751</v>
      </c>
      <c r="G389" s="249"/>
      <c r="H389" s="253">
        <v>32.600000000000001</v>
      </c>
      <c r="I389" s="254"/>
      <c r="J389" s="249"/>
      <c r="K389" s="249"/>
      <c r="L389" s="255"/>
      <c r="M389" s="256"/>
      <c r="N389" s="257"/>
      <c r="O389" s="257"/>
      <c r="P389" s="257"/>
      <c r="Q389" s="257"/>
      <c r="R389" s="257"/>
      <c r="S389" s="257"/>
      <c r="T389" s="25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9" t="s">
        <v>149</v>
      </c>
      <c r="AU389" s="259" t="s">
        <v>83</v>
      </c>
      <c r="AV389" s="13" t="s">
        <v>83</v>
      </c>
      <c r="AW389" s="13" t="s">
        <v>30</v>
      </c>
      <c r="AX389" s="13" t="s">
        <v>81</v>
      </c>
      <c r="AY389" s="259" t="s">
        <v>140</v>
      </c>
    </row>
    <row r="390" s="2" customFormat="1" ht="16.5" customHeight="1">
      <c r="A390" s="37"/>
      <c r="B390" s="38"/>
      <c r="C390" s="271" t="s">
        <v>752</v>
      </c>
      <c r="D390" s="271" t="s">
        <v>220</v>
      </c>
      <c r="E390" s="272" t="s">
        <v>753</v>
      </c>
      <c r="F390" s="273" t="s">
        <v>754</v>
      </c>
      <c r="G390" s="274" t="s">
        <v>145</v>
      </c>
      <c r="H390" s="275">
        <v>0.93899999999999995</v>
      </c>
      <c r="I390" s="276"/>
      <c r="J390" s="277">
        <f>ROUND(I390*H390,2)</f>
        <v>0</v>
      </c>
      <c r="K390" s="273" t="s">
        <v>146</v>
      </c>
      <c r="L390" s="278"/>
      <c r="M390" s="279" t="s">
        <v>1</v>
      </c>
      <c r="N390" s="280" t="s">
        <v>40</v>
      </c>
      <c r="O390" s="91"/>
      <c r="P390" s="244">
        <f>O390*H390</f>
        <v>0</v>
      </c>
      <c r="Q390" s="244">
        <v>0.55000000000000004</v>
      </c>
      <c r="R390" s="244">
        <f>Q390*H390</f>
        <v>0.51644999999999996</v>
      </c>
      <c r="S390" s="244">
        <v>0</v>
      </c>
      <c r="T390" s="24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46" t="s">
        <v>305</v>
      </c>
      <c r="AT390" s="246" t="s">
        <v>220</v>
      </c>
      <c r="AU390" s="246" t="s">
        <v>83</v>
      </c>
      <c r="AY390" s="16" t="s">
        <v>140</v>
      </c>
      <c r="BE390" s="247">
        <f>IF(N390="základní",J390,0)</f>
        <v>0</v>
      </c>
      <c r="BF390" s="247">
        <f>IF(N390="snížená",J390,0)</f>
        <v>0</v>
      </c>
      <c r="BG390" s="247">
        <f>IF(N390="zákl. přenesená",J390,0)</f>
        <v>0</v>
      </c>
      <c r="BH390" s="247">
        <f>IF(N390="sníž. přenesená",J390,0)</f>
        <v>0</v>
      </c>
      <c r="BI390" s="247">
        <f>IF(N390="nulová",J390,0)</f>
        <v>0</v>
      </c>
      <c r="BJ390" s="16" t="s">
        <v>147</v>
      </c>
      <c r="BK390" s="247">
        <f>ROUND(I390*H390,2)</f>
        <v>0</v>
      </c>
      <c r="BL390" s="16" t="s">
        <v>225</v>
      </c>
      <c r="BM390" s="246" t="s">
        <v>755</v>
      </c>
    </row>
    <row r="391" s="13" customFormat="1">
      <c r="A391" s="13"/>
      <c r="B391" s="248"/>
      <c r="C391" s="249"/>
      <c r="D391" s="250" t="s">
        <v>149</v>
      </c>
      <c r="E391" s="251" t="s">
        <v>1</v>
      </c>
      <c r="F391" s="252" t="s">
        <v>756</v>
      </c>
      <c r="G391" s="249"/>
      <c r="H391" s="253">
        <v>0.93899999999999995</v>
      </c>
      <c r="I391" s="254"/>
      <c r="J391" s="249"/>
      <c r="K391" s="249"/>
      <c r="L391" s="255"/>
      <c r="M391" s="256"/>
      <c r="N391" s="257"/>
      <c r="O391" s="257"/>
      <c r="P391" s="257"/>
      <c r="Q391" s="257"/>
      <c r="R391" s="257"/>
      <c r="S391" s="257"/>
      <c r="T391" s="25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9" t="s">
        <v>149</v>
      </c>
      <c r="AU391" s="259" t="s">
        <v>83</v>
      </c>
      <c r="AV391" s="13" t="s">
        <v>83</v>
      </c>
      <c r="AW391" s="13" t="s">
        <v>30</v>
      </c>
      <c r="AX391" s="13" t="s">
        <v>81</v>
      </c>
      <c r="AY391" s="259" t="s">
        <v>140</v>
      </c>
    </row>
    <row r="392" s="2" customFormat="1" ht="33" customHeight="1">
      <c r="A392" s="37"/>
      <c r="B392" s="38"/>
      <c r="C392" s="235" t="s">
        <v>757</v>
      </c>
      <c r="D392" s="235" t="s">
        <v>142</v>
      </c>
      <c r="E392" s="236" t="s">
        <v>758</v>
      </c>
      <c r="F392" s="237" t="s">
        <v>759</v>
      </c>
      <c r="G392" s="238" t="s">
        <v>169</v>
      </c>
      <c r="H392" s="239">
        <v>6</v>
      </c>
      <c r="I392" s="240"/>
      <c r="J392" s="241">
        <f>ROUND(I392*H392,2)</f>
        <v>0</v>
      </c>
      <c r="K392" s="237" t="s">
        <v>146</v>
      </c>
      <c r="L392" s="43"/>
      <c r="M392" s="242" t="s">
        <v>1</v>
      </c>
      <c r="N392" s="243" t="s">
        <v>40</v>
      </c>
      <c r="O392" s="91"/>
      <c r="P392" s="244">
        <f>O392*H392</f>
        <v>0</v>
      </c>
      <c r="Q392" s="244">
        <v>0</v>
      </c>
      <c r="R392" s="244">
        <f>Q392*H392</f>
        <v>0</v>
      </c>
      <c r="S392" s="244">
        <v>0</v>
      </c>
      <c r="T392" s="24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6" t="s">
        <v>225</v>
      </c>
      <c r="AT392" s="246" t="s">
        <v>142</v>
      </c>
      <c r="AU392" s="246" t="s">
        <v>83</v>
      </c>
      <c r="AY392" s="16" t="s">
        <v>140</v>
      </c>
      <c r="BE392" s="247">
        <f>IF(N392="základní",J392,0)</f>
        <v>0</v>
      </c>
      <c r="BF392" s="247">
        <f>IF(N392="snížená",J392,0)</f>
        <v>0</v>
      </c>
      <c r="BG392" s="247">
        <f>IF(N392="zákl. přenesená",J392,0)</f>
        <v>0</v>
      </c>
      <c r="BH392" s="247">
        <f>IF(N392="sníž. přenesená",J392,0)</f>
        <v>0</v>
      </c>
      <c r="BI392" s="247">
        <f>IF(N392="nulová",J392,0)</f>
        <v>0</v>
      </c>
      <c r="BJ392" s="16" t="s">
        <v>147</v>
      </c>
      <c r="BK392" s="247">
        <f>ROUND(I392*H392,2)</f>
        <v>0</v>
      </c>
      <c r="BL392" s="16" t="s">
        <v>225</v>
      </c>
      <c r="BM392" s="246" t="s">
        <v>760</v>
      </c>
    </row>
    <row r="393" s="13" customFormat="1">
      <c r="A393" s="13"/>
      <c r="B393" s="248"/>
      <c r="C393" s="249"/>
      <c r="D393" s="250" t="s">
        <v>149</v>
      </c>
      <c r="E393" s="251" t="s">
        <v>1</v>
      </c>
      <c r="F393" s="252" t="s">
        <v>172</v>
      </c>
      <c r="G393" s="249"/>
      <c r="H393" s="253">
        <v>6</v>
      </c>
      <c r="I393" s="254"/>
      <c r="J393" s="249"/>
      <c r="K393" s="249"/>
      <c r="L393" s="255"/>
      <c r="M393" s="256"/>
      <c r="N393" s="257"/>
      <c r="O393" s="257"/>
      <c r="P393" s="257"/>
      <c r="Q393" s="257"/>
      <c r="R393" s="257"/>
      <c r="S393" s="257"/>
      <c r="T393" s="25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9" t="s">
        <v>149</v>
      </c>
      <c r="AU393" s="259" t="s">
        <v>83</v>
      </c>
      <c r="AV393" s="13" t="s">
        <v>83</v>
      </c>
      <c r="AW393" s="13" t="s">
        <v>30</v>
      </c>
      <c r="AX393" s="13" t="s">
        <v>81</v>
      </c>
      <c r="AY393" s="259" t="s">
        <v>140</v>
      </c>
    </row>
    <row r="394" s="2" customFormat="1" ht="16.5" customHeight="1">
      <c r="A394" s="37"/>
      <c r="B394" s="38"/>
      <c r="C394" s="271" t="s">
        <v>761</v>
      </c>
      <c r="D394" s="271" t="s">
        <v>220</v>
      </c>
      <c r="E394" s="272" t="s">
        <v>762</v>
      </c>
      <c r="F394" s="273" t="s">
        <v>763</v>
      </c>
      <c r="G394" s="274" t="s">
        <v>145</v>
      </c>
      <c r="H394" s="275">
        <v>0.22400000000000001</v>
      </c>
      <c r="I394" s="276"/>
      <c r="J394" s="277">
        <f>ROUND(I394*H394,2)</f>
        <v>0</v>
      </c>
      <c r="K394" s="273" t="s">
        <v>146</v>
      </c>
      <c r="L394" s="278"/>
      <c r="M394" s="279" t="s">
        <v>1</v>
      </c>
      <c r="N394" s="280" t="s">
        <v>40</v>
      </c>
      <c r="O394" s="91"/>
      <c r="P394" s="244">
        <f>O394*H394</f>
        <v>0</v>
      </c>
      <c r="Q394" s="244">
        <v>0.55000000000000004</v>
      </c>
      <c r="R394" s="244">
        <f>Q394*H394</f>
        <v>0.12320000000000002</v>
      </c>
      <c r="S394" s="244">
        <v>0</v>
      </c>
      <c r="T394" s="24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46" t="s">
        <v>305</v>
      </c>
      <c r="AT394" s="246" t="s">
        <v>220</v>
      </c>
      <c r="AU394" s="246" t="s">
        <v>83</v>
      </c>
      <c r="AY394" s="16" t="s">
        <v>140</v>
      </c>
      <c r="BE394" s="247">
        <f>IF(N394="základní",J394,0)</f>
        <v>0</v>
      </c>
      <c r="BF394" s="247">
        <f>IF(N394="snížená",J394,0)</f>
        <v>0</v>
      </c>
      <c r="BG394" s="247">
        <f>IF(N394="zákl. přenesená",J394,0)</f>
        <v>0</v>
      </c>
      <c r="BH394" s="247">
        <f>IF(N394="sníž. přenesená",J394,0)</f>
        <v>0</v>
      </c>
      <c r="BI394" s="247">
        <f>IF(N394="nulová",J394,0)</f>
        <v>0</v>
      </c>
      <c r="BJ394" s="16" t="s">
        <v>147</v>
      </c>
      <c r="BK394" s="247">
        <f>ROUND(I394*H394,2)</f>
        <v>0</v>
      </c>
      <c r="BL394" s="16" t="s">
        <v>225</v>
      </c>
      <c r="BM394" s="246" t="s">
        <v>764</v>
      </c>
    </row>
    <row r="395" s="13" customFormat="1">
      <c r="A395" s="13"/>
      <c r="B395" s="248"/>
      <c r="C395" s="249"/>
      <c r="D395" s="250" t="s">
        <v>149</v>
      </c>
      <c r="E395" s="251" t="s">
        <v>1</v>
      </c>
      <c r="F395" s="252" t="s">
        <v>765</v>
      </c>
      <c r="G395" s="249"/>
      <c r="H395" s="253">
        <v>0.22400000000000001</v>
      </c>
      <c r="I395" s="254"/>
      <c r="J395" s="249"/>
      <c r="K395" s="249"/>
      <c r="L395" s="255"/>
      <c r="M395" s="256"/>
      <c r="N395" s="257"/>
      <c r="O395" s="257"/>
      <c r="P395" s="257"/>
      <c r="Q395" s="257"/>
      <c r="R395" s="257"/>
      <c r="S395" s="257"/>
      <c r="T395" s="25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9" t="s">
        <v>149</v>
      </c>
      <c r="AU395" s="259" t="s">
        <v>83</v>
      </c>
      <c r="AV395" s="13" t="s">
        <v>83</v>
      </c>
      <c r="AW395" s="13" t="s">
        <v>30</v>
      </c>
      <c r="AX395" s="13" t="s">
        <v>81</v>
      </c>
      <c r="AY395" s="259" t="s">
        <v>140</v>
      </c>
    </row>
    <row r="396" s="2" customFormat="1" ht="21.75" customHeight="1">
      <c r="A396" s="37"/>
      <c r="B396" s="38"/>
      <c r="C396" s="235" t="s">
        <v>766</v>
      </c>
      <c r="D396" s="235" t="s">
        <v>142</v>
      </c>
      <c r="E396" s="236" t="s">
        <v>767</v>
      </c>
      <c r="F396" s="237" t="s">
        <v>768</v>
      </c>
      <c r="G396" s="238" t="s">
        <v>169</v>
      </c>
      <c r="H396" s="239">
        <v>44.240000000000002</v>
      </c>
      <c r="I396" s="240"/>
      <c r="J396" s="241">
        <f>ROUND(I396*H396,2)</f>
        <v>0</v>
      </c>
      <c r="K396" s="237" t="s">
        <v>146</v>
      </c>
      <c r="L396" s="43"/>
      <c r="M396" s="242" t="s">
        <v>1</v>
      </c>
      <c r="N396" s="243" t="s">
        <v>40</v>
      </c>
      <c r="O396" s="91"/>
      <c r="P396" s="244">
        <f>O396*H396</f>
        <v>0</v>
      </c>
      <c r="Q396" s="244">
        <v>0</v>
      </c>
      <c r="R396" s="244">
        <f>Q396*H396</f>
        <v>0</v>
      </c>
      <c r="S396" s="244">
        <v>0</v>
      </c>
      <c r="T396" s="24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6" t="s">
        <v>225</v>
      </c>
      <c r="AT396" s="246" t="s">
        <v>142</v>
      </c>
      <c r="AU396" s="246" t="s">
        <v>83</v>
      </c>
      <c r="AY396" s="16" t="s">
        <v>140</v>
      </c>
      <c r="BE396" s="247">
        <f>IF(N396="základní",J396,0)</f>
        <v>0</v>
      </c>
      <c r="BF396" s="247">
        <f>IF(N396="snížená",J396,0)</f>
        <v>0</v>
      </c>
      <c r="BG396" s="247">
        <f>IF(N396="zákl. přenesená",J396,0)</f>
        <v>0</v>
      </c>
      <c r="BH396" s="247">
        <f>IF(N396="sníž. přenesená",J396,0)</f>
        <v>0</v>
      </c>
      <c r="BI396" s="247">
        <f>IF(N396="nulová",J396,0)</f>
        <v>0</v>
      </c>
      <c r="BJ396" s="16" t="s">
        <v>147</v>
      </c>
      <c r="BK396" s="247">
        <f>ROUND(I396*H396,2)</f>
        <v>0</v>
      </c>
      <c r="BL396" s="16" t="s">
        <v>225</v>
      </c>
      <c r="BM396" s="246" t="s">
        <v>769</v>
      </c>
    </row>
    <row r="397" s="13" customFormat="1">
      <c r="A397" s="13"/>
      <c r="B397" s="248"/>
      <c r="C397" s="249"/>
      <c r="D397" s="250" t="s">
        <v>149</v>
      </c>
      <c r="E397" s="251" t="s">
        <v>1</v>
      </c>
      <c r="F397" s="252" t="s">
        <v>770</v>
      </c>
      <c r="G397" s="249"/>
      <c r="H397" s="253">
        <v>44.240000000000002</v>
      </c>
      <c r="I397" s="254"/>
      <c r="J397" s="249"/>
      <c r="K397" s="249"/>
      <c r="L397" s="255"/>
      <c r="M397" s="256"/>
      <c r="N397" s="257"/>
      <c r="O397" s="257"/>
      <c r="P397" s="257"/>
      <c r="Q397" s="257"/>
      <c r="R397" s="257"/>
      <c r="S397" s="257"/>
      <c r="T397" s="25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9" t="s">
        <v>149</v>
      </c>
      <c r="AU397" s="259" t="s">
        <v>83</v>
      </c>
      <c r="AV397" s="13" t="s">
        <v>83</v>
      </c>
      <c r="AW397" s="13" t="s">
        <v>30</v>
      </c>
      <c r="AX397" s="13" t="s">
        <v>81</v>
      </c>
      <c r="AY397" s="259" t="s">
        <v>140</v>
      </c>
    </row>
    <row r="398" s="2" customFormat="1" ht="21.75" customHeight="1">
      <c r="A398" s="37"/>
      <c r="B398" s="38"/>
      <c r="C398" s="271" t="s">
        <v>771</v>
      </c>
      <c r="D398" s="271" t="s">
        <v>220</v>
      </c>
      <c r="E398" s="272" t="s">
        <v>772</v>
      </c>
      <c r="F398" s="273" t="s">
        <v>773</v>
      </c>
      <c r="G398" s="274" t="s">
        <v>169</v>
      </c>
      <c r="H398" s="275">
        <v>48.664000000000001</v>
      </c>
      <c r="I398" s="276"/>
      <c r="J398" s="277">
        <f>ROUND(I398*H398,2)</f>
        <v>0</v>
      </c>
      <c r="K398" s="273" t="s">
        <v>146</v>
      </c>
      <c r="L398" s="278"/>
      <c r="M398" s="279" t="s">
        <v>1</v>
      </c>
      <c r="N398" s="280" t="s">
        <v>40</v>
      </c>
      <c r="O398" s="91"/>
      <c r="P398" s="244">
        <f>O398*H398</f>
        <v>0</v>
      </c>
      <c r="Q398" s="244">
        <v>0.0093100000000000006</v>
      </c>
      <c r="R398" s="244">
        <f>Q398*H398</f>
        <v>0.45306184000000005</v>
      </c>
      <c r="S398" s="244">
        <v>0</v>
      </c>
      <c r="T398" s="24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46" t="s">
        <v>305</v>
      </c>
      <c r="AT398" s="246" t="s">
        <v>220</v>
      </c>
      <c r="AU398" s="246" t="s">
        <v>83</v>
      </c>
      <c r="AY398" s="16" t="s">
        <v>140</v>
      </c>
      <c r="BE398" s="247">
        <f>IF(N398="základní",J398,0)</f>
        <v>0</v>
      </c>
      <c r="BF398" s="247">
        <f>IF(N398="snížená",J398,0)</f>
        <v>0</v>
      </c>
      <c r="BG398" s="247">
        <f>IF(N398="zákl. přenesená",J398,0)</f>
        <v>0</v>
      </c>
      <c r="BH398" s="247">
        <f>IF(N398="sníž. přenesená",J398,0)</f>
        <v>0</v>
      </c>
      <c r="BI398" s="247">
        <f>IF(N398="nulová",J398,0)</f>
        <v>0</v>
      </c>
      <c r="BJ398" s="16" t="s">
        <v>147</v>
      </c>
      <c r="BK398" s="247">
        <f>ROUND(I398*H398,2)</f>
        <v>0</v>
      </c>
      <c r="BL398" s="16" t="s">
        <v>225</v>
      </c>
      <c r="BM398" s="246" t="s">
        <v>774</v>
      </c>
    </row>
    <row r="399" s="13" customFormat="1">
      <c r="A399" s="13"/>
      <c r="B399" s="248"/>
      <c r="C399" s="249"/>
      <c r="D399" s="250" t="s">
        <v>149</v>
      </c>
      <c r="E399" s="251" t="s">
        <v>1</v>
      </c>
      <c r="F399" s="252" t="s">
        <v>775</v>
      </c>
      <c r="G399" s="249"/>
      <c r="H399" s="253">
        <v>48.664000000000001</v>
      </c>
      <c r="I399" s="254"/>
      <c r="J399" s="249"/>
      <c r="K399" s="249"/>
      <c r="L399" s="255"/>
      <c r="M399" s="256"/>
      <c r="N399" s="257"/>
      <c r="O399" s="257"/>
      <c r="P399" s="257"/>
      <c r="Q399" s="257"/>
      <c r="R399" s="257"/>
      <c r="S399" s="257"/>
      <c r="T399" s="25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9" t="s">
        <v>149</v>
      </c>
      <c r="AU399" s="259" t="s">
        <v>83</v>
      </c>
      <c r="AV399" s="13" t="s">
        <v>83</v>
      </c>
      <c r="AW399" s="13" t="s">
        <v>30</v>
      </c>
      <c r="AX399" s="13" t="s">
        <v>81</v>
      </c>
      <c r="AY399" s="259" t="s">
        <v>140</v>
      </c>
    </row>
    <row r="400" s="2" customFormat="1" ht="44.25" customHeight="1">
      <c r="A400" s="37"/>
      <c r="B400" s="38"/>
      <c r="C400" s="235" t="s">
        <v>776</v>
      </c>
      <c r="D400" s="235" t="s">
        <v>142</v>
      </c>
      <c r="E400" s="236" t="s">
        <v>777</v>
      </c>
      <c r="F400" s="237" t="s">
        <v>778</v>
      </c>
      <c r="G400" s="238" t="s">
        <v>169</v>
      </c>
      <c r="H400" s="239">
        <v>6</v>
      </c>
      <c r="I400" s="240"/>
      <c r="J400" s="241">
        <f>ROUND(I400*H400,2)</f>
        <v>0</v>
      </c>
      <c r="K400" s="237" t="s">
        <v>146</v>
      </c>
      <c r="L400" s="43"/>
      <c r="M400" s="242" t="s">
        <v>1</v>
      </c>
      <c r="N400" s="243" t="s">
        <v>40</v>
      </c>
      <c r="O400" s="91"/>
      <c r="P400" s="244">
        <f>O400*H400</f>
        <v>0</v>
      </c>
      <c r="Q400" s="244">
        <v>0</v>
      </c>
      <c r="R400" s="244">
        <f>Q400*H400</f>
        <v>0</v>
      </c>
      <c r="S400" s="244">
        <v>0.014999999999999999</v>
      </c>
      <c r="T400" s="245">
        <f>S400*H400</f>
        <v>0.089999999999999997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46" t="s">
        <v>225</v>
      </c>
      <c r="AT400" s="246" t="s">
        <v>142</v>
      </c>
      <c r="AU400" s="246" t="s">
        <v>83</v>
      </c>
      <c r="AY400" s="16" t="s">
        <v>140</v>
      </c>
      <c r="BE400" s="247">
        <f>IF(N400="základní",J400,0)</f>
        <v>0</v>
      </c>
      <c r="BF400" s="247">
        <f>IF(N400="snížená",J400,0)</f>
        <v>0</v>
      </c>
      <c r="BG400" s="247">
        <f>IF(N400="zákl. přenesená",J400,0)</f>
        <v>0</v>
      </c>
      <c r="BH400" s="247">
        <f>IF(N400="sníž. přenesená",J400,0)</f>
        <v>0</v>
      </c>
      <c r="BI400" s="247">
        <f>IF(N400="nulová",J400,0)</f>
        <v>0</v>
      </c>
      <c r="BJ400" s="16" t="s">
        <v>147</v>
      </c>
      <c r="BK400" s="247">
        <f>ROUND(I400*H400,2)</f>
        <v>0</v>
      </c>
      <c r="BL400" s="16" t="s">
        <v>225</v>
      </c>
      <c r="BM400" s="246" t="s">
        <v>779</v>
      </c>
    </row>
    <row r="401" s="13" customFormat="1">
      <c r="A401" s="13"/>
      <c r="B401" s="248"/>
      <c r="C401" s="249"/>
      <c r="D401" s="250" t="s">
        <v>149</v>
      </c>
      <c r="E401" s="251" t="s">
        <v>1</v>
      </c>
      <c r="F401" s="252" t="s">
        <v>172</v>
      </c>
      <c r="G401" s="249"/>
      <c r="H401" s="253">
        <v>6</v>
      </c>
      <c r="I401" s="254"/>
      <c r="J401" s="249"/>
      <c r="K401" s="249"/>
      <c r="L401" s="255"/>
      <c r="M401" s="256"/>
      <c r="N401" s="257"/>
      <c r="O401" s="257"/>
      <c r="P401" s="257"/>
      <c r="Q401" s="257"/>
      <c r="R401" s="257"/>
      <c r="S401" s="257"/>
      <c r="T401" s="25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9" t="s">
        <v>149</v>
      </c>
      <c r="AU401" s="259" t="s">
        <v>83</v>
      </c>
      <c r="AV401" s="13" t="s">
        <v>83</v>
      </c>
      <c r="AW401" s="13" t="s">
        <v>30</v>
      </c>
      <c r="AX401" s="13" t="s">
        <v>81</v>
      </c>
      <c r="AY401" s="259" t="s">
        <v>140</v>
      </c>
    </row>
    <row r="402" s="2" customFormat="1" ht="33" customHeight="1">
      <c r="A402" s="37"/>
      <c r="B402" s="38"/>
      <c r="C402" s="235" t="s">
        <v>780</v>
      </c>
      <c r="D402" s="235" t="s">
        <v>142</v>
      </c>
      <c r="E402" s="236" t="s">
        <v>781</v>
      </c>
      <c r="F402" s="237" t="s">
        <v>782</v>
      </c>
      <c r="G402" s="238" t="s">
        <v>153</v>
      </c>
      <c r="H402" s="239">
        <v>1.6739999999999999</v>
      </c>
      <c r="I402" s="240"/>
      <c r="J402" s="241">
        <f>ROUND(I402*H402,2)</f>
        <v>0</v>
      </c>
      <c r="K402" s="237" t="s">
        <v>146</v>
      </c>
      <c r="L402" s="43"/>
      <c r="M402" s="242" t="s">
        <v>1</v>
      </c>
      <c r="N402" s="243" t="s">
        <v>40</v>
      </c>
      <c r="O402" s="91"/>
      <c r="P402" s="244">
        <f>O402*H402</f>
        <v>0</v>
      </c>
      <c r="Q402" s="244">
        <v>0</v>
      </c>
      <c r="R402" s="244">
        <f>Q402*H402</f>
        <v>0</v>
      </c>
      <c r="S402" s="244">
        <v>0</v>
      </c>
      <c r="T402" s="24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46" t="s">
        <v>225</v>
      </c>
      <c r="AT402" s="246" t="s">
        <v>142</v>
      </c>
      <c r="AU402" s="246" t="s">
        <v>83</v>
      </c>
      <c r="AY402" s="16" t="s">
        <v>140</v>
      </c>
      <c r="BE402" s="247">
        <f>IF(N402="základní",J402,0)</f>
        <v>0</v>
      </c>
      <c r="BF402" s="247">
        <f>IF(N402="snížená",J402,0)</f>
        <v>0</v>
      </c>
      <c r="BG402" s="247">
        <f>IF(N402="zákl. přenesená",J402,0)</f>
        <v>0</v>
      </c>
      <c r="BH402" s="247">
        <f>IF(N402="sníž. přenesená",J402,0)</f>
        <v>0</v>
      </c>
      <c r="BI402" s="247">
        <f>IF(N402="nulová",J402,0)</f>
        <v>0</v>
      </c>
      <c r="BJ402" s="16" t="s">
        <v>147</v>
      </c>
      <c r="BK402" s="247">
        <f>ROUND(I402*H402,2)</f>
        <v>0</v>
      </c>
      <c r="BL402" s="16" t="s">
        <v>225</v>
      </c>
      <c r="BM402" s="246" t="s">
        <v>783</v>
      </c>
    </row>
    <row r="403" s="12" customFormat="1" ht="22.8" customHeight="1">
      <c r="A403" s="12"/>
      <c r="B403" s="219"/>
      <c r="C403" s="220"/>
      <c r="D403" s="221" t="s">
        <v>72</v>
      </c>
      <c r="E403" s="233" t="s">
        <v>784</v>
      </c>
      <c r="F403" s="233" t="s">
        <v>785</v>
      </c>
      <c r="G403" s="220"/>
      <c r="H403" s="220"/>
      <c r="I403" s="223"/>
      <c r="J403" s="234">
        <f>BK403</f>
        <v>0</v>
      </c>
      <c r="K403" s="220"/>
      <c r="L403" s="225"/>
      <c r="M403" s="226"/>
      <c r="N403" s="227"/>
      <c r="O403" s="227"/>
      <c r="P403" s="228">
        <f>SUM(P404:P428)</f>
        <v>0</v>
      </c>
      <c r="Q403" s="227"/>
      <c r="R403" s="228">
        <f>SUM(R404:R428)</f>
        <v>0.31185522999999998</v>
      </c>
      <c r="S403" s="227"/>
      <c r="T403" s="229">
        <f>SUM(T404:T428)</f>
        <v>0.21369250000000001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30" t="s">
        <v>83</v>
      </c>
      <c r="AT403" s="231" t="s">
        <v>72</v>
      </c>
      <c r="AU403" s="231" t="s">
        <v>81</v>
      </c>
      <c r="AY403" s="230" t="s">
        <v>140</v>
      </c>
      <c r="BK403" s="232">
        <f>SUM(BK404:BK428)</f>
        <v>0</v>
      </c>
    </row>
    <row r="404" s="2" customFormat="1" ht="21.75" customHeight="1">
      <c r="A404" s="37"/>
      <c r="B404" s="38"/>
      <c r="C404" s="235" t="s">
        <v>786</v>
      </c>
      <c r="D404" s="235" t="s">
        <v>142</v>
      </c>
      <c r="E404" s="236" t="s">
        <v>787</v>
      </c>
      <c r="F404" s="237" t="s">
        <v>788</v>
      </c>
      <c r="G404" s="238" t="s">
        <v>185</v>
      </c>
      <c r="H404" s="239">
        <v>8</v>
      </c>
      <c r="I404" s="240"/>
      <c r="J404" s="241">
        <f>ROUND(I404*H404,2)</f>
        <v>0</v>
      </c>
      <c r="K404" s="237" t="s">
        <v>146</v>
      </c>
      <c r="L404" s="43"/>
      <c r="M404" s="242" t="s">
        <v>1</v>
      </c>
      <c r="N404" s="243" t="s">
        <v>40</v>
      </c>
      <c r="O404" s="91"/>
      <c r="P404" s="244">
        <f>O404*H404</f>
        <v>0</v>
      </c>
      <c r="Q404" s="244">
        <v>0</v>
      </c>
      <c r="R404" s="244">
        <f>Q404*H404</f>
        <v>0</v>
      </c>
      <c r="S404" s="244">
        <v>0.00348</v>
      </c>
      <c r="T404" s="245">
        <f>S404*H404</f>
        <v>0.02784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46" t="s">
        <v>225</v>
      </c>
      <c r="AT404" s="246" t="s">
        <v>142</v>
      </c>
      <c r="AU404" s="246" t="s">
        <v>83</v>
      </c>
      <c r="AY404" s="16" t="s">
        <v>140</v>
      </c>
      <c r="BE404" s="247">
        <f>IF(N404="základní",J404,0)</f>
        <v>0</v>
      </c>
      <c r="BF404" s="247">
        <f>IF(N404="snížená",J404,0)</f>
        <v>0</v>
      </c>
      <c r="BG404" s="247">
        <f>IF(N404="zákl. přenesená",J404,0)</f>
        <v>0</v>
      </c>
      <c r="BH404" s="247">
        <f>IF(N404="sníž. přenesená",J404,0)</f>
        <v>0</v>
      </c>
      <c r="BI404" s="247">
        <f>IF(N404="nulová",J404,0)</f>
        <v>0</v>
      </c>
      <c r="BJ404" s="16" t="s">
        <v>147</v>
      </c>
      <c r="BK404" s="247">
        <f>ROUND(I404*H404,2)</f>
        <v>0</v>
      </c>
      <c r="BL404" s="16" t="s">
        <v>225</v>
      </c>
      <c r="BM404" s="246" t="s">
        <v>789</v>
      </c>
    </row>
    <row r="405" s="13" customFormat="1">
      <c r="A405" s="13"/>
      <c r="B405" s="248"/>
      <c r="C405" s="249"/>
      <c r="D405" s="250" t="s">
        <v>149</v>
      </c>
      <c r="E405" s="251" t="s">
        <v>1</v>
      </c>
      <c r="F405" s="252" t="s">
        <v>182</v>
      </c>
      <c r="G405" s="249"/>
      <c r="H405" s="253">
        <v>8</v>
      </c>
      <c r="I405" s="254"/>
      <c r="J405" s="249"/>
      <c r="K405" s="249"/>
      <c r="L405" s="255"/>
      <c r="M405" s="256"/>
      <c r="N405" s="257"/>
      <c r="O405" s="257"/>
      <c r="P405" s="257"/>
      <c r="Q405" s="257"/>
      <c r="R405" s="257"/>
      <c r="S405" s="257"/>
      <c r="T405" s="25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9" t="s">
        <v>149</v>
      </c>
      <c r="AU405" s="259" t="s">
        <v>83</v>
      </c>
      <c r="AV405" s="13" t="s">
        <v>83</v>
      </c>
      <c r="AW405" s="13" t="s">
        <v>30</v>
      </c>
      <c r="AX405" s="13" t="s">
        <v>81</v>
      </c>
      <c r="AY405" s="259" t="s">
        <v>140</v>
      </c>
    </row>
    <row r="406" s="2" customFormat="1" ht="21.75" customHeight="1">
      <c r="A406" s="37"/>
      <c r="B406" s="38"/>
      <c r="C406" s="235" t="s">
        <v>790</v>
      </c>
      <c r="D406" s="235" t="s">
        <v>142</v>
      </c>
      <c r="E406" s="236" t="s">
        <v>791</v>
      </c>
      <c r="F406" s="237" t="s">
        <v>792</v>
      </c>
      <c r="G406" s="238" t="s">
        <v>185</v>
      </c>
      <c r="H406" s="239">
        <v>15.550000000000001</v>
      </c>
      <c r="I406" s="240"/>
      <c r="J406" s="241">
        <f>ROUND(I406*H406,2)</f>
        <v>0</v>
      </c>
      <c r="K406" s="237" t="s">
        <v>146</v>
      </c>
      <c r="L406" s="43"/>
      <c r="M406" s="242" t="s">
        <v>1</v>
      </c>
      <c r="N406" s="243" t="s">
        <v>40</v>
      </c>
      <c r="O406" s="91"/>
      <c r="P406" s="244">
        <f>O406*H406</f>
        <v>0</v>
      </c>
      <c r="Q406" s="244">
        <v>0</v>
      </c>
      <c r="R406" s="244">
        <f>Q406*H406</f>
        <v>0</v>
      </c>
      <c r="S406" s="244">
        <v>0.00167</v>
      </c>
      <c r="T406" s="245">
        <f>S406*H406</f>
        <v>0.025968500000000002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46" t="s">
        <v>225</v>
      </c>
      <c r="AT406" s="246" t="s">
        <v>142</v>
      </c>
      <c r="AU406" s="246" t="s">
        <v>83</v>
      </c>
      <c r="AY406" s="16" t="s">
        <v>140</v>
      </c>
      <c r="BE406" s="247">
        <f>IF(N406="základní",J406,0)</f>
        <v>0</v>
      </c>
      <c r="BF406" s="247">
        <f>IF(N406="snížená",J406,0)</f>
        <v>0</v>
      </c>
      <c r="BG406" s="247">
        <f>IF(N406="zákl. přenesená",J406,0)</f>
        <v>0</v>
      </c>
      <c r="BH406" s="247">
        <f>IF(N406="sníž. přenesená",J406,0)</f>
        <v>0</v>
      </c>
      <c r="BI406" s="247">
        <f>IF(N406="nulová",J406,0)</f>
        <v>0</v>
      </c>
      <c r="BJ406" s="16" t="s">
        <v>147</v>
      </c>
      <c r="BK406" s="247">
        <f>ROUND(I406*H406,2)</f>
        <v>0</v>
      </c>
      <c r="BL406" s="16" t="s">
        <v>225</v>
      </c>
      <c r="BM406" s="246" t="s">
        <v>793</v>
      </c>
    </row>
    <row r="407" s="13" customFormat="1">
      <c r="A407" s="13"/>
      <c r="B407" s="248"/>
      <c r="C407" s="249"/>
      <c r="D407" s="250" t="s">
        <v>149</v>
      </c>
      <c r="E407" s="251" t="s">
        <v>1</v>
      </c>
      <c r="F407" s="252" t="s">
        <v>794</v>
      </c>
      <c r="G407" s="249"/>
      <c r="H407" s="253">
        <v>15.550000000000001</v>
      </c>
      <c r="I407" s="254"/>
      <c r="J407" s="249"/>
      <c r="K407" s="249"/>
      <c r="L407" s="255"/>
      <c r="M407" s="256"/>
      <c r="N407" s="257"/>
      <c r="O407" s="257"/>
      <c r="P407" s="257"/>
      <c r="Q407" s="257"/>
      <c r="R407" s="257"/>
      <c r="S407" s="257"/>
      <c r="T407" s="25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9" t="s">
        <v>149</v>
      </c>
      <c r="AU407" s="259" t="s">
        <v>83</v>
      </c>
      <c r="AV407" s="13" t="s">
        <v>83</v>
      </c>
      <c r="AW407" s="13" t="s">
        <v>30</v>
      </c>
      <c r="AX407" s="13" t="s">
        <v>81</v>
      </c>
      <c r="AY407" s="259" t="s">
        <v>140</v>
      </c>
    </row>
    <row r="408" s="2" customFormat="1" ht="21.75" customHeight="1">
      <c r="A408" s="37"/>
      <c r="B408" s="38"/>
      <c r="C408" s="235" t="s">
        <v>795</v>
      </c>
      <c r="D408" s="235" t="s">
        <v>142</v>
      </c>
      <c r="E408" s="236" t="s">
        <v>796</v>
      </c>
      <c r="F408" s="237" t="s">
        <v>797</v>
      </c>
      <c r="G408" s="238" t="s">
        <v>185</v>
      </c>
      <c r="H408" s="239">
        <v>42.399999999999999</v>
      </c>
      <c r="I408" s="240"/>
      <c r="J408" s="241">
        <f>ROUND(I408*H408,2)</f>
        <v>0</v>
      </c>
      <c r="K408" s="237" t="s">
        <v>146</v>
      </c>
      <c r="L408" s="43"/>
      <c r="M408" s="242" t="s">
        <v>1</v>
      </c>
      <c r="N408" s="243" t="s">
        <v>40</v>
      </c>
      <c r="O408" s="91"/>
      <c r="P408" s="244">
        <f>O408*H408</f>
        <v>0</v>
      </c>
      <c r="Q408" s="244">
        <v>0</v>
      </c>
      <c r="R408" s="244">
        <f>Q408*H408</f>
        <v>0</v>
      </c>
      <c r="S408" s="244">
        <v>0.0025999999999999999</v>
      </c>
      <c r="T408" s="245">
        <f>S408*H408</f>
        <v>0.11023999999999999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46" t="s">
        <v>225</v>
      </c>
      <c r="AT408" s="246" t="s">
        <v>142</v>
      </c>
      <c r="AU408" s="246" t="s">
        <v>83</v>
      </c>
      <c r="AY408" s="16" t="s">
        <v>140</v>
      </c>
      <c r="BE408" s="247">
        <f>IF(N408="základní",J408,0)</f>
        <v>0</v>
      </c>
      <c r="BF408" s="247">
        <f>IF(N408="snížená",J408,0)</f>
        <v>0</v>
      </c>
      <c r="BG408" s="247">
        <f>IF(N408="zákl. přenesená",J408,0)</f>
        <v>0</v>
      </c>
      <c r="BH408" s="247">
        <f>IF(N408="sníž. přenesená",J408,0)</f>
        <v>0</v>
      </c>
      <c r="BI408" s="247">
        <f>IF(N408="nulová",J408,0)</f>
        <v>0</v>
      </c>
      <c r="BJ408" s="16" t="s">
        <v>147</v>
      </c>
      <c r="BK408" s="247">
        <f>ROUND(I408*H408,2)</f>
        <v>0</v>
      </c>
      <c r="BL408" s="16" t="s">
        <v>225</v>
      </c>
      <c r="BM408" s="246" t="s">
        <v>798</v>
      </c>
    </row>
    <row r="409" s="13" customFormat="1">
      <c r="A409" s="13"/>
      <c r="B409" s="248"/>
      <c r="C409" s="249"/>
      <c r="D409" s="250" t="s">
        <v>149</v>
      </c>
      <c r="E409" s="251" t="s">
        <v>1</v>
      </c>
      <c r="F409" s="252" t="s">
        <v>799</v>
      </c>
      <c r="G409" s="249"/>
      <c r="H409" s="253">
        <v>42.399999999999999</v>
      </c>
      <c r="I409" s="254"/>
      <c r="J409" s="249"/>
      <c r="K409" s="249"/>
      <c r="L409" s="255"/>
      <c r="M409" s="256"/>
      <c r="N409" s="257"/>
      <c r="O409" s="257"/>
      <c r="P409" s="257"/>
      <c r="Q409" s="257"/>
      <c r="R409" s="257"/>
      <c r="S409" s="257"/>
      <c r="T409" s="25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9" t="s">
        <v>149</v>
      </c>
      <c r="AU409" s="259" t="s">
        <v>83</v>
      </c>
      <c r="AV409" s="13" t="s">
        <v>83</v>
      </c>
      <c r="AW409" s="13" t="s">
        <v>30</v>
      </c>
      <c r="AX409" s="13" t="s">
        <v>81</v>
      </c>
      <c r="AY409" s="259" t="s">
        <v>140</v>
      </c>
    </row>
    <row r="410" s="2" customFormat="1" ht="16.5" customHeight="1">
      <c r="A410" s="37"/>
      <c r="B410" s="38"/>
      <c r="C410" s="235" t="s">
        <v>800</v>
      </c>
      <c r="D410" s="235" t="s">
        <v>142</v>
      </c>
      <c r="E410" s="236" t="s">
        <v>801</v>
      </c>
      <c r="F410" s="237" t="s">
        <v>802</v>
      </c>
      <c r="G410" s="238" t="s">
        <v>185</v>
      </c>
      <c r="H410" s="239">
        <v>12.6</v>
      </c>
      <c r="I410" s="240"/>
      <c r="J410" s="241">
        <f>ROUND(I410*H410,2)</f>
        <v>0</v>
      </c>
      <c r="K410" s="237" t="s">
        <v>146</v>
      </c>
      <c r="L410" s="43"/>
      <c r="M410" s="242" t="s">
        <v>1</v>
      </c>
      <c r="N410" s="243" t="s">
        <v>40</v>
      </c>
      <c r="O410" s="91"/>
      <c r="P410" s="244">
        <f>O410*H410</f>
        <v>0</v>
      </c>
      <c r="Q410" s="244">
        <v>0</v>
      </c>
      <c r="R410" s="244">
        <f>Q410*H410</f>
        <v>0</v>
      </c>
      <c r="S410" s="244">
        <v>0.0039399999999999999</v>
      </c>
      <c r="T410" s="245">
        <f>S410*H410</f>
        <v>0.049644000000000001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46" t="s">
        <v>225</v>
      </c>
      <c r="AT410" s="246" t="s">
        <v>142</v>
      </c>
      <c r="AU410" s="246" t="s">
        <v>83</v>
      </c>
      <c r="AY410" s="16" t="s">
        <v>140</v>
      </c>
      <c r="BE410" s="247">
        <f>IF(N410="základní",J410,0)</f>
        <v>0</v>
      </c>
      <c r="BF410" s="247">
        <f>IF(N410="snížená",J410,0)</f>
        <v>0</v>
      </c>
      <c r="BG410" s="247">
        <f>IF(N410="zákl. přenesená",J410,0)</f>
        <v>0</v>
      </c>
      <c r="BH410" s="247">
        <f>IF(N410="sníž. přenesená",J410,0)</f>
        <v>0</v>
      </c>
      <c r="BI410" s="247">
        <f>IF(N410="nulová",J410,0)</f>
        <v>0</v>
      </c>
      <c r="BJ410" s="16" t="s">
        <v>147</v>
      </c>
      <c r="BK410" s="247">
        <f>ROUND(I410*H410,2)</f>
        <v>0</v>
      </c>
      <c r="BL410" s="16" t="s">
        <v>225</v>
      </c>
      <c r="BM410" s="246" t="s">
        <v>803</v>
      </c>
    </row>
    <row r="411" s="13" customFormat="1">
      <c r="A411" s="13"/>
      <c r="B411" s="248"/>
      <c r="C411" s="249"/>
      <c r="D411" s="250" t="s">
        <v>149</v>
      </c>
      <c r="E411" s="251" t="s">
        <v>1</v>
      </c>
      <c r="F411" s="252" t="s">
        <v>804</v>
      </c>
      <c r="G411" s="249"/>
      <c r="H411" s="253">
        <v>12.6</v>
      </c>
      <c r="I411" s="254"/>
      <c r="J411" s="249"/>
      <c r="K411" s="249"/>
      <c r="L411" s="255"/>
      <c r="M411" s="256"/>
      <c r="N411" s="257"/>
      <c r="O411" s="257"/>
      <c r="P411" s="257"/>
      <c r="Q411" s="257"/>
      <c r="R411" s="257"/>
      <c r="S411" s="257"/>
      <c r="T411" s="25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9" t="s">
        <v>149</v>
      </c>
      <c r="AU411" s="259" t="s">
        <v>83</v>
      </c>
      <c r="AV411" s="13" t="s">
        <v>83</v>
      </c>
      <c r="AW411" s="13" t="s">
        <v>30</v>
      </c>
      <c r="AX411" s="13" t="s">
        <v>81</v>
      </c>
      <c r="AY411" s="259" t="s">
        <v>140</v>
      </c>
    </row>
    <row r="412" s="2" customFormat="1" ht="21.75" customHeight="1">
      <c r="A412" s="37"/>
      <c r="B412" s="38"/>
      <c r="C412" s="235" t="s">
        <v>805</v>
      </c>
      <c r="D412" s="235" t="s">
        <v>142</v>
      </c>
      <c r="E412" s="236" t="s">
        <v>806</v>
      </c>
      <c r="F412" s="237" t="s">
        <v>807</v>
      </c>
      <c r="G412" s="238" t="s">
        <v>185</v>
      </c>
      <c r="H412" s="239">
        <v>8</v>
      </c>
      <c r="I412" s="240"/>
      <c r="J412" s="241">
        <f>ROUND(I412*H412,2)</f>
        <v>0</v>
      </c>
      <c r="K412" s="237" t="s">
        <v>146</v>
      </c>
      <c r="L412" s="43"/>
      <c r="M412" s="242" t="s">
        <v>1</v>
      </c>
      <c r="N412" s="243" t="s">
        <v>40</v>
      </c>
      <c r="O412" s="91"/>
      <c r="P412" s="244">
        <f>O412*H412</f>
        <v>0</v>
      </c>
      <c r="Q412" s="244">
        <v>0.0058100000000000001</v>
      </c>
      <c r="R412" s="244">
        <f>Q412*H412</f>
        <v>0.04648</v>
      </c>
      <c r="S412" s="244">
        <v>0</v>
      </c>
      <c r="T412" s="24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46" t="s">
        <v>225</v>
      </c>
      <c r="AT412" s="246" t="s">
        <v>142</v>
      </c>
      <c r="AU412" s="246" t="s">
        <v>83</v>
      </c>
      <c r="AY412" s="16" t="s">
        <v>140</v>
      </c>
      <c r="BE412" s="247">
        <f>IF(N412="základní",J412,0)</f>
        <v>0</v>
      </c>
      <c r="BF412" s="247">
        <f>IF(N412="snížená",J412,0)</f>
        <v>0</v>
      </c>
      <c r="BG412" s="247">
        <f>IF(N412="zákl. přenesená",J412,0)</f>
        <v>0</v>
      </c>
      <c r="BH412" s="247">
        <f>IF(N412="sníž. přenesená",J412,0)</f>
        <v>0</v>
      </c>
      <c r="BI412" s="247">
        <f>IF(N412="nulová",J412,0)</f>
        <v>0</v>
      </c>
      <c r="BJ412" s="16" t="s">
        <v>147</v>
      </c>
      <c r="BK412" s="247">
        <f>ROUND(I412*H412,2)</f>
        <v>0</v>
      </c>
      <c r="BL412" s="16" t="s">
        <v>225</v>
      </c>
      <c r="BM412" s="246" t="s">
        <v>808</v>
      </c>
    </row>
    <row r="413" s="13" customFormat="1">
      <c r="A413" s="13"/>
      <c r="B413" s="248"/>
      <c r="C413" s="249"/>
      <c r="D413" s="250" t="s">
        <v>149</v>
      </c>
      <c r="E413" s="251" t="s">
        <v>1</v>
      </c>
      <c r="F413" s="252" t="s">
        <v>182</v>
      </c>
      <c r="G413" s="249"/>
      <c r="H413" s="253">
        <v>8</v>
      </c>
      <c r="I413" s="254"/>
      <c r="J413" s="249"/>
      <c r="K413" s="249"/>
      <c r="L413" s="255"/>
      <c r="M413" s="256"/>
      <c r="N413" s="257"/>
      <c r="O413" s="257"/>
      <c r="P413" s="257"/>
      <c r="Q413" s="257"/>
      <c r="R413" s="257"/>
      <c r="S413" s="257"/>
      <c r="T413" s="25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9" t="s">
        <v>149</v>
      </c>
      <c r="AU413" s="259" t="s">
        <v>83</v>
      </c>
      <c r="AV413" s="13" t="s">
        <v>83</v>
      </c>
      <c r="AW413" s="13" t="s">
        <v>30</v>
      </c>
      <c r="AX413" s="13" t="s">
        <v>81</v>
      </c>
      <c r="AY413" s="259" t="s">
        <v>140</v>
      </c>
    </row>
    <row r="414" s="2" customFormat="1" ht="21.75" customHeight="1">
      <c r="A414" s="37"/>
      <c r="B414" s="38"/>
      <c r="C414" s="235" t="s">
        <v>809</v>
      </c>
      <c r="D414" s="235" t="s">
        <v>142</v>
      </c>
      <c r="E414" s="236" t="s">
        <v>810</v>
      </c>
      <c r="F414" s="237" t="s">
        <v>811</v>
      </c>
      <c r="G414" s="238" t="s">
        <v>185</v>
      </c>
      <c r="H414" s="239">
        <v>30.559000000000001</v>
      </c>
      <c r="I414" s="240"/>
      <c r="J414" s="241">
        <f>ROUND(I414*H414,2)</f>
        <v>0</v>
      </c>
      <c r="K414" s="237" t="s">
        <v>146</v>
      </c>
      <c r="L414" s="43"/>
      <c r="M414" s="242" t="s">
        <v>1</v>
      </c>
      <c r="N414" s="243" t="s">
        <v>40</v>
      </c>
      <c r="O414" s="91"/>
      <c r="P414" s="244">
        <f>O414*H414</f>
        <v>0</v>
      </c>
      <c r="Q414" s="244">
        <v>0.00347</v>
      </c>
      <c r="R414" s="244">
        <f>Q414*H414</f>
        <v>0.10603973</v>
      </c>
      <c r="S414" s="244">
        <v>0</v>
      </c>
      <c r="T414" s="24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46" t="s">
        <v>225</v>
      </c>
      <c r="AT414" s="246" t="s">
        <v>142</v>
      </c>
      <c r="AU414" s="246" t="s">
        <v>83</v>
      </c>
      <c r="AY414" s="16" t="s">
        <v>140</v>
      </c>
      <c r="BE414" s="247">
        <f>IF(N414="základní",J414,0)</f>
        <v>0</v>
      </c>
      <c r="BF414" s="247">
        <f>IF(N414="snížená",J414,0)</f>
        <v>0</v>
      </c>
      <c r="BG414" s="247">
        <f>IF(N414="zákl. přenesená",J414,0)</f>
        <v>0</v>
      </c>
      <c r="BH414" s="247">
        <f>IF(N414="sníž. přenesená",J414,0)</f>
        <v>0</v>
      </c>
      <c r="BI414" s="247">
        <f>IF(N414="nulová",J414,0)</f>
        <v>0</v>
      </c>
      <c r="BJ414" s="16" t="s">
        <v>147</v>
      </c>
      <c r="BK414" s="247">
        <f>ROUND(I414*H414,2)</f>
        <v>0</v>
      </c>
      <c r="BL414" s="16" t="s">
        <v>225</v>
      </c>
      <c r="BM414" s="246" t="s">
        <v>812</v>
      </c>
    </row>
    <row r="415" s="13" customFormat="1">
      <c r="A415" s="13"/>
      <c r="B415" s="248"/>
      <c r="C415" s="249"/>
      <c r="D415" s="250" t="s">
        <v>149</v>
      </c>
      <c r="E415" s="251" t="s">
        <v>1</v>
      </c>
      <c r="F415" s="252" t="s">
        <v>813</v>
      </c>
      <c r="G415" s="249"/>
      <c r="H415" s="253">
        <v>30.559000000000001</v>
      </c>
      <c r="I415" s="254"/>
      <c r="J415" s="249"/>
      <c r="K415" s="249"/>
      <c r="L415" s="255"/>
      <c r="M415" s="256"/>
      <c r="N415" s="257"/>
      <c r="O415" s="257"/>
      <c r="P415" s="257"/>
      <c r="Q415" s="257"/>
      <c r="R415" s="257"/>
      <c r="S415" s="257"/>
      <c r="T415" s="25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9" t="s">
        <v>149</v>
      </c>
      <c r="AU415" s="259" t="s">
        <v>83</v>
      </c>
      <c r="AV415" s="13" t="s">
        <v>83</v>
      </c>
      <c r="AW415" s="13" t="s">
        <v>30</v>
      </c>
      <c r="AX415" s="13" t="s">
        <v>81</v>
      </c>
      <c r="AY415" s="259" t="s">
        <v>140</v>
      </c>
    </row>
    <row r="416" s="2" customFormat="1" ht="33" customHeight="1">
      <c r="A416" s="37"/>
      <c r="B416" s="38"/>
      <c r="C416" s="235" t="s">
        <v>814</v>
      </c>
      <c r="D416" s="235" t="s">
        <v>142</v>
      </c>
      <c r="E416" s="236" t="s">
        <v>815</v>
      </c>
      <c r="F416" s="237" t="s">
        <v>816</v>
      </c>
      <c r="G416" s="238" t="s">
        <v>185</v>
      </c>
      <c r="H416" s="239">
        <v>15.550000000000001</v>
      </c>
      <c r="I416" s="240"/>
      <c r="J416" s="241">
        <f>ROUND(I416*H416,2)</f>
        <v>0</v>
      </c>
      <c r="K416" s="237" t="s">
        <v>146</v>
      </c>
      <c r="L416" s="43"/>
      <c r="M416" s="242" t="s">
        <v>1</v>
      </c>
      <c r="N416" s="243" t="s">
        <v>40</v>
      </c>
      <c r="O416" s="91"/>
      <c r="P416" s="244">
        <f>O416*H416</f>
        <v>0</v>
      </c>
      <c r="Q416" s="244">
        <v>0.0026900000000000001</v>
      </c>
      <c r="R416" s="244">
        <f>Q416*H416</f>
        <v>0.041829500000000006</v>
      </c>
      <c r="S416" s="244">
        <v>0</v>
      </c>
      <c r="T416" s="24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46" t="s">
        <v>225</v>
      </c>
      <c r="AT416" s="246" t="s">
        <v>142</v>
      </c>
      <c r="AU416" s="246" t="s">
        <v>83</v>
      </c>
      <c r="AY416" s="16" t="s">
        <v>140</v>
      </c>
      <c r="BE416" s="247">
        <f>IF(N416="základní",J416,0)</f>
        <v>0</v>
      </c>
      <c r="BF416" s="247">
        <f>IF(N416="snížená",J416,0)</f>
        <v>0</v>
      </c>
      <c r="BG416" s="247">
        <f>IF(N416="zákl. přenesená",J416,0)</f>
        <v>0</v>
      </c>
      <c r="BH416" s="247">
        <f>IF(N416="sníž. přenesená",J416,0)</f>
        <v>0</v>
      </c>
      <c r="BI416" s="247">
        <f>IF(N416="nulová",J416,0)</f>
        <v>0</v>
      </c>
      <c r="BJ416" s="16" t="s">
        <v>147</v>
      </c>
      <c r="BK416" s="247">
        <f>ROUND(I416*H416,2)</f>
        <v>0</v>
      </c>
      <c r="BL416" s="16" t="s">
        <v>225</v>
      </c>
      <c r="BM416" s="246" t="s">
        <v>817</v>
      </c>
    </row>
    <row r="417" s="13" customFormat="1">
      <c r="A417" s="13"/>
      <c r="B417" s="248"/>
      <c r="C417" s="249"/>
      <c r="D417" s="250" t="s">
        <v>149</v>
      </c>
      <c r="E417" s="251" t="s">
        <v>1</v>
      </c>
      <c r="F417" s="252" t="s">
        <v>818</v>
      </c>
      <c r="G417" s="249"/>
      <c r="H417" s="253">
        <v>15.550000000000001</v>
      </c>
      <c r="I417" s="254"/>
      <c r="J417" s="249"/>
      <c r="K417" s="249"/>
      <c r="L417" s="255"/>
      <c r="M417" s="256"/>
      <c r="N417" s="257"/>
      <c r="O417" s="257"/>
      <c r="P417" s="257"/>
      <c r="Q417" s="257"/>
      <c r="R417" s="257"/>
      <c r="S417" s="257"/>
      <c r="T417" s="25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9" t="s">
        <v>149</v>
      </c>
      <c r="AU417" s="259" t="s">
        <v>83</v>
      </c>
      <c r="AV417" s="13" t="s">
        <v>83</v>
      </c>
      <c r="AW417" s="13" t="s">
        <v>30</v>
      </c>
      <c r="AX417" s="13" t="s">
        <v>81</v>
      </c>
      <c r="AY417" s="259" t="s">
        <v>140</v>
      </c>
    </row>
    <row r="418" s="2" customFormat="1" ht="33" customHeight="1">
      <c r="A418" s="37"/>
      <c r="B418" s="38"/>
      <c r="C418" s="235" t="s">
        <v>819</v>
      </c>
      <c r="D418" s="235" t="s">
        <v>142</v>
      </c>
      <c r="E418" s="236" t="s">
        <v>820</v>
      </c>
      <c r="F418" s="237" t="s">
        <v>821</v>
      </c>
      <c r="G418" s="238" t="s">
        <v>267</v>
      </c>
      <c r="H418" s="239">
        <v>1</v>
      </c>
      <c r="I418" s="240"/>
      <c r="J418" s="241">
        <f>ROUND(I418*H418,2)</f>
        <v>0</v>
      </c>
      <c r="K418" s="237" t="s">
        <v>146</v>
      </c>
      <c r="L418" s="43"/>
      <c r="M418" s="242" t="s">
        <v>1</v>
      </c>
      <c r="N418" s="243" t="s">
        <v>40</v>
      </c>
      <c r="O418" s="91"/>
      <c r="P418" s="244">
        <f>O418*H418</f>
        <v>0</v>
      </c>
      <c r="Q418" s="244">
        <v>0.0087100000000000007</v>
      </c>
      <c r="R418" s="244">
        <f>Q418*H418</f>
        <v>0.0087100000000000007</v>
      </c>
      <c r="S418" s="244">
        <v>0</v>
      </c>
      <c r="T418" s="24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46" t="s">
        <v>225</v>
      </c>
      <c r="AT418" s="246" t="s">
        <v>142</v>
      </c>
      <c r="AU418" s="246" t="s">
        <v>83</v>
      </c>
      <c r="AY418" s="16" t="s">
        <v>140</v>
      </c>
      <c r="BE418" s="247">
        <f>IF(N418="základní",J418,0)</f>
        <v>0</v>
      </c>
      <c r="BF418" s="247">
        <f>IF(N418="snížená",J418,0)</f>
        <v>0</v>
      </c>
      <c r="BG418" s="247">
        <f>IF(N418="zákl. přenesená",J418,0)</f>
        <v>0</v>
      </c>
      <c r="BH418" s="247">
        <f>IF(N418="sníž. přenesená",J418,0)</f>
        <v>0</v>
      </c>
      <c r="BI418" s="247">
        <f>IF(N418="nulová",J418,0)</f>
        <v>0</v>
      </c>
      <c r="BJ418" s="16" t="s">
        <v>147</v>
      </c>
      <c r="BK418" s="247">
        <f>ROUND(I418*H418,2)</f>
        <v>0</v>
      </c>
      <c r="BL418" s="16" t="s">
        <v>225</v>
      </c>
      <c r="BM418" s="246" t="s">
        <v>822</v>
      </c>
    </row>
    <row r="419" s="13" customFormat="1">
      <c r="A419" s="13"/>
      <c r="B419" s="248"/>
      <c r="C419" s="249"/>
      <c r="D419" s="250" t="s">
        <v>149</v>
      </c>
      <c r="E419" s="251" t="s">
        <v>1</v>
      </c>
      <c r="F419" s="252" t="s">
        <v>81</v>
      </c>
      <c r="G419" s="249"/>
      <c r="H419" s="253">
        <v>1</v>
      </c>
      <c r="I419" s="254"/>
      <c r="J419" s="249"/>
      <c r="K419" s="249"/>
      <c r="L419" s="255"/>
      <c r="M419" s="256"/>
      <c r="N419" s="257"/>
      <c r="O419" s="257"/>
      <c r="P419" s="257"/>
      <c r="Q419" s="257"/>
      <c r="R419" s="257"/>
      <c r="S419" s="257"/>
      <c r="T419" s="25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9" t="s">
        <v>149</v>
      </c>
      <c r="AU419" s="259" t="s">
        <v>83</v>
      </c>
      <c r="AV419" s="13" t="s">
        <v>83</v>
      </c>
      <c r="AW419" s="13" t="s">
        <v>30</v>
      </c>
      <c r="AX419" s="13" t="s">
        <v>81</v>
      </c>
      <c r="AY419" s="259" t="s">
        <v>140</v>
      </c>
    </row>
    <row r="420" s="2" customFormat="1" ht="21.75" customHeight="1">
      <c r="A420" s="37"/>
      <c r="B420" s="38"/>
      <c r="C420" s="235" t="s">
        <v>823</v>
      </c>
      <c r="D420" s="235" t="s">
        <v>142</v>
      </c>
      <c r="E420" s="236" t="s">
        <v>824</v>
      </c>
      <c r="F420" s="237" t="s">
        <v>825</v>
      </c>
      <c r="G420" s="238" t="s">
        <v>267</v>
      </c>
      <c r="H420" s="239">
        <v>120</v>
      </c>
      <c r="I420" s="240"/>
      <c r="J420" s="241">
        <f>ROUND(I420*H420,2)</f>
        <v>0</v>
      </c>
      <c r="K420" s="237" t="s">
        <v>146</v>
      </c>
      <c r="L420" s="43"/>
      <c r="M420" s="242" t="s">
        <v>1</v>
      </c>
      <c r="N420" s="243" t="s">
        <v>40</v>
      </c>
      <c r="O420" s="91"/>
      <c r="P420" s="244">
        <f>O420*H420</f>
        <v>0</v>
      </c>
      <c r="Q420" s="244">
        <v>8.0000000000000007E-05</v>
      </c>
      <c r="R420" s="244">
        <f>Q420*H420</f>
        <v>0.0096000000000000009</v>
      </c>
      <c r="S420" s="244">
        <v>0</v>
      </c>
      <c r="T420" s="24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46" t="s">
        <v>147</v>
      </c>
      <c r="AT420" s="246" t="s">
        <v>142</v>
      </c>
      <c r="AU420" s="246" t="s">
        <v>83</v>
      </c>
      <c r="AY420" s="16" t="s">
        <v>140</v>
      </c>
      <c r="BE420" s="247">
        <f>IF(N420="základní",J420,0)</f>
        <v>0</v>
      </c>
      <c r="BF420" s="247">
        <f>IF(N420="snížená",J420,0)</f>
        <v>0</v>
      </c>
      <c r="BG420" s="247">
        <f>IF(N420="zákl. přenesená",J420,0)</f>
        <v>0</v>
      </c>
      <c r="BH420" s="247">
        <f>IF(N420="sníž. přenesená",J420,0)</f>
        <v>0</v>
      </c>
      <c r="BI420" s="247">
        <f>IF(N420="nulová",J420,0)</f>
        <v>0</v>
      </c>
      <c r="BJ420" s="16" t="s">
        <v>147</v>
      </c>
      <c r="BK420" s="247">
        <f>ROUND(I420*H420,2)</f>
        <v>0</v>
      </c>
      <c r="BL420" s="16" t="s">
        <v>147</v>
      </c>
      <c r="BM420" s="246" t="s">
        <v>826</v>
      </c>
    </row>
    <row r="421" s="13" customFormat="1">
      <c r="A421" s="13"/>
      <c r="B421" s="248"/>
      <c r="C421" s="249"/>
      <c r="D421" s="250" t="s">
        <v>149</v>
      </c>
      <c r="E421" s="251" t="s">
        <v>1</v>
      </c>
      <c r="F421" s="252" t="s">
        <v>705</v>
      </c>
      <c r="G421" s="249"/>
      <c r="H421" s="253">
        <v>120</v>
      </c>
      <c r="I421" s="254"/>
      <c r="J421" s="249"/>
      <c r="K421" s="249"/>
      <c r="L421" s="255"/>
      <c r="M421" s="256"/>
      <c r="N421" s="257"/>
      <c r="O421" s="257"/>
      <c r="P421" s="257"/>
      <c r="Q421" s="257"/>
      <c r="R421" s="257"/>
      <c r="S421" s="257"/>
      <c r="T421" s="25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9" t="s">
        <v>149</v>
      </c>
      <c r="AU421" s="259" t="s">
        <v>83</v>
      </c>
      <c r="AV421" s="13" t="s">
        <v>83</v>
      </c>
      <c r="AW421" s="13" t="s">
        <v>30</v>
      </c>
      <c r="AX421" s="13" t="s">
        <v>81</v>
      </c>
      <c r="AY421" s="259" t="s">
        <v>140</v>
      </c>
    </row>
    <row r="422" s="2" customFormat="1" ht="21.75" customHeight="1">
      <c r="A422" s="37"/>
      <c r="B422" s="38"/>
      <c r="C422" s="235" t="s">
        <v>827</v>
      </c>
      <c r="D422" s="235" t="s">
        <v>142</v>
      </c>
      <c r="E422" s="236" t="s">
        <v>828</v>
      </c>
      <c r="F422" s="237" t="s">
        <v>829</v>
      </c>
      <c r="G422" s="238" t="s">
        <v>185</v>
      </c>
      <c r="H422" s="239">
        <v>42.399999999999999</v>
      </c>
      <c r="I422" s="240"/>
      <c r="J422" s="241">
        <f>ROUND(I422*H422,2)</f>
        <v>0</v>
      </c>
      <c r="K422" s="237" t="s">
        <v>146</v>
      </c>
      <c r="L422" s="43"/>
      <c r="M422" s="242" t="s">
        <v>1</v>
      </c>
      <c r="N422" s="243" t="s">
        <v>40</v>
      </c>
      <c r="O422" s="91"/>
      <c r="P422" s="244">
        <f>O422*H422</f>
        <v>0</v>
      </c>
      <c r="Q422" s="244">
        <v>0.0016900000000000001</v>
      </c>
      <c r="R422" s="244">
        <f>Q422*H422</f>
        <v>0.071655999999999997</v>
      </c>
      <c r="S422" s="244">
        <v>0</v>
      </c>
      <c r="T422" s="24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46" t="s">
        <v>225</v>
      </c>
      <c r="AT422" s="246" t="s">
        <v>142</v>
      </c>
      <c r="AU422" s="246" t="s">
        <v>83</v>
      </c>
      <c r="AY422" s="16" t="s">
        <v>140</v>
      </c>
      <c r="BE422" s="247">
        <f>IF(N422="základní",J422,0)</f>
        <v>0</v>
      </c>
      <c r="BF422" s="247">
        <f>IF(N422="snížená",J422,0)</f>
        <v>0</v>
      </c>
      <c r="BG422" s="247">
        <f>IF(N422="zákl. přenesená",J422,0)</f>
        <v>0</v>
      </c>
      <c r="BH422" s="247">
        <f>IF(N422="sníž. přenesená",J422,0)</f>
        <v>0</v>
      </c>
      <c r="BI422" s="247">
        <f>IF(N422="nulová",J422,0)</f>
        <v>0</v>
      </c>
      <c r="BJ422" s="16" t="s">
        <v>147</v>
      </c>
      <c r="BK422" s="247">
        <f>ROUND(I422*H422,2)</f>
        <v>0</v>
      </c>
      <c r="BL422" s="16" t="s">
        <v>225</v>
      </c>
      <c r="BM422" s="246" t="s">
        <v>830</v>
      </c>
    </row>
    <row r="423" s="13" customFormat="1">
      <c r="A423" s="13"/>
      <c r="B423" s="248"/>
      <c r="C423" s="249"/>
      <c r="D423" s="250" t="s">
        <v>149</v>
      </c>
      <c r="E423" s="251" t="s">
        <v>1</v>
      </c>
      <c r="F423" s="252" t="s">
        <v>831</v>
      </c>
      <c r="G423" s="249"/>
      <c r="H423" s="253">
        <v>42.399999999999999</v>
      </c>
      <c r="I423" s="254"/>
      <c r="J423" s="249"/>
      <c r="K423" s="249"/>
      <c r="L423" s="255"/>
      <c r="M423" s="256"/>
      <c r="N423" s="257"/>
      <c r="O423" s="257"/>
      <c r="P423" s="257"/>
      <c r="Q423" s="257"/>
      <c r="R423" s="257"/>
      <c r="S423" s="257"/>
      <c r="T423" s="25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9" t="s">
        <v>149</v>
      </c>
      <c r="AU423" s="259" t="s">
        <v>83</v>
      </c>
      <c r="AV423" s="13" t="s">
        <v>83</v>
      </c>
      <c r="AW423" s="13" t="s">
        <v>30</v>
      </c>
      <c r="AX423" s="13" t="s">
        <v>81</v>
      </c>
      <c r="AY423" s="259" t="s">
        <v>140</v>
      </c>
    </row>
    <row r="424" s="2" customFormat="1" ht="33" customHeight="1">
      <c r="A424" s="37"/>
      <c r="B424" s="38"/>
      <c r="C424" s="235" t="s">
        <v>832</v>
      </c>
      <c r="D424" s="235" t="s">
        <v>142</v>
      </c>
      <c r="E424" s="236" t="s">
        <v>833</v>
      </c>
      <c r="F424" s="237" t="s">
        <v>834</v>
      </c>
      <c r="G424" s="238" t="s">
        <v>267</v>
      </c>
      <c r="H424" s="239">
        <v>3</v>
      </c>
      <c r="I424" s="240"/>
      <c r="J424" s="241">
        <f>ROUND(I424*H424,2)</f>
        <v>0</v>
      </c>
      <c r="K424" s="237" t="s">
        <v>146</v>
      </c>
      <c r="L424" s="43"/>
      <c r="M424" s="242" t="s">
        <v>1</v>
      </c>
      <c r="N424" s="243" t="s">
        <v>40</v>
      </c>
      <c r="O424" s="91"/>
      <c r="P424" s="244">
        <f>O424*H424</f>
        <v>0</v>
      </c>
      <c r="Q424" s="244">
        <v>0.00036000000000000002</v>
      </c>
      <c r="R424" s="244">
        <f>Q424*H424</f>
        <v>0.00108</v>
      </c>
      <c r="S424" s="244">
        <v>0</v>
      </c>
      <c r="T424" s="24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46" t="s">
        <v>225</v>
      </c>
      <c r="AT424" s="246" t="s">
        <v>142</v>
      </c>
      <c r="AU424" s="246" t="s">
        <v>83</v>
      </c>
      <c r="AY424" s="16" t="s">
        <v>140</v>
      </c>
      <c r="BE424" s="247">
        <f>IF(N424="základní",J424,0)</f>
        <v>0</v>
      </c>
      <c r="BF424" s="247">
        <f>IF(N424="snížená",J424,0)</f>
        <v>0</v>
      </c>
      <c r="BG424" s="247">
        <f>IF(N424="zákl. přenesená",J424,0)</f>
        <v>0</v>
      </c>
      <c r="BH424" s="247">
        <f>IF(N424="sníž. přenesená",J424,0)</f>
        <v>0</v>
      </c>
      <c r="BI424" s="247">
        <f>IF(N424="nulová",J424,0)</f>
        <v>0</v>
      </c>
      <c r="BJ424" s="16" t="s">
        <v>147</v>
      </c>
      <c r="BK424" s="247">
        <f>ROUND(I424*H424,2)</f>
        <v>0</v>
      </c>
      <c r="BL424" s="16" t="s">
        <v>225</v>
      </c>
      <c r="BM424" s="246" t="s">
        <v>835</v>
      </c>
    </row>
    <row r="425" s="13" customFormat="1">
      <c r="A425" s="13"/>
      <c r="B425" s="248"/>
      <c r="C425" s="249"/>
      <c r="D425" s="250" t="s">
        <v>149</v>
      </c>
      <c r="E425" s="251" t="s">
        <v>1</v>
      </c>
      <c r="F425" s="252" t="s">
        <v>156</v>
      </c>
      <c r="G425" s="249"/>
      <c r="H425" s="253">
        <v>3</v>
      </c>
      <c r="I425" s="254"/>
      <c r="J425" s="249"/>
      <c r="K425" s="249"/>
      <c r="L425" s="255"/>
      <c r="M425" s="256"/>
      <c r="N425" s="257"/>
      <c r="O425" s="257"/>
      <c r="P425" s="257"/>
      <c r="Q425" s="257"/>
      <c r="R425" s="257"/>
      <c r="S425" s="257"/>
      <c r="T425" s="25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9" t="s">
        <v>149</v>
      </c>
      <c r="AU425" s="259" t="s">
        <v>83</v>
      </c>
      <c r="AV425" s="13" t="s">
        <v>83</v>
      </c>
      <c r="AW425" s="13" t="s">
        <v>30</v>
      </c>
      <c r="AX425" s="13" t="s">
        <v>81</v>
      </c>
      <c r="AY425" s="259" t="s">
        <v>140</v>
      </c>
    </row>
    <row r="426" s="2" customFormat="1" ht="33" customHeight="1">
      <c r="A426" s="37"/>
      <c r="B426" s="38"/>
      <c r="C426" s="235" t="s">
        <v>836</v>
      </c>
      <c r="D426" s="235" t="s">
        <v>142</v>
      </c>
      <c r="E426" s="236" t="s">
        <v>837</v>
      </c>
      <c r="F426" s="237" t="s">
        <v>838</v>
      </c>
      <c r="G426" s="238" t="s">
        <v>185</v>
      </c>
      <c r="H426" s="239">
        <v>12.6</v>
      </c>
      <c r="I426" s="240"/>
      <c r="J426" s="241">
        <f>ROUND(I426*H426,2)</f>
        <v>0</v>
      </c>
      <c r="K426" s="237" t="s">
        <v>146</v>
      </c>
      <c r="L426" s="43"/>
      <c r="M426" s="242" t="s">
        <v>1</v>
      </c>
      <c r="N426" s="243" t="s">
        <v>40</v>
      </c>
      <c r="O426" s="91"/>
      <c r="P426" s="244">
        <f>O426*H426</f>
        <v>0</v>
      </c>
      <c r="Q426" s="244">
        <v>0.0020999999999999999</v>
      </c>
      <c r="R426" s="244">
        <f>Q426*H426</f>
        <v>0.026459999999999997</v>
      </c>
      <c r="S426" s="244">
        <v>0</v>
      </c>
      <c r="T426" s="24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46" t="s">
        <v>225</v>
      </c>
      <c r="AT426" s="246" t="s">
        <v>142</v>
      </c>
      <c r="AU426" s="246" t="s">
        <v>83</v>
      </c>
      <c r="AY426" s="16" t="s">
        <v>140</v>
      </c>
      <c r="BE426" s="247">
        <f>IF(N426="základní",J426,0)</f>
        <v>0</v>
      </c>
      <c r="BF426" s="247">
        <f>IF(N426="snížená",J426,0)</f>
        <v>0</v>
      </c>
      <c r="BG426" s="247">
        <f>IF(N426="zákl. přenesená",J426,0)</f>
        <v>0</v>
      </c>
      <c r="BH426" s="247">
        <f>IF(N426="sníž. přenesená",J426,0)</f>
        <v>0</v>
      </c>
      <c r="BI426" s="247">
        <f>IF(N426="nulová",J426,0)</f>
        <v>0</v>
      </c>
      <c r="BJ426" s="16" t="s">
        <v>147</v>
      </c>
      <c r="BK426" s="247">
        <f>ROUND(I426*H426,2)</f>
        <v>0</v>
      </c>
      <c r="BL426" s="16" t="s">
        <v>225</v>
      </c>
      <c r="BM426" s="246" t="s">
        <v>839</v>
      </c>
    </row>
    <row r="427" s="13" customFormat="1">
      <c r="A427" s="13"/>
      <c r="B427" s="248"/>
      <c r="C427" s="249"/>
      <c r="D427" s="250" t="s">
        <v>149</v>
      </c>
      <c r="E427" s="251" t="s">
        <v>1</v>
      </c>
      <c r="F427" s="252" t="s">
        <v>840</v>
      </c>
      <c r="G427" s="249"/>
      <c r="H427" s="253">
        <v>12.6</v>
      </c>
      <c r="I427" s="254"/>
      <c r="J427" s="249"/>
      <c r="K427" s="249"/>
      <c r="L427" s="255"/>
      <c r="M427" s="256"/>
      <c r="N427" s="257"/>
      <c r="O427" s="257"/>
      <c r="P427" s="257"/>
      <c r="Q427" s="257"/>
      <c r="R427" s="257"/>
      <c r="S427" s="257"/>
      <c r="T427" s="25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9" t="s">
        <v>149</v>
      </c>
      <c r="AU427" s="259" t="s">
        <v>83</v>
      </c>
      <c r="AV427" s="13" t="s">
        <v>83</v>
      </c>
      <c r="AW427" s="13" t="s">
        <v>30</v>
      </c>
      <c r="AX427" s="13" t="s">
        <v>81</v>
      </c>
      <c r="AY427" s="259" t="s">
        <v>140</v>
      </c>
    </row>
    <row r="428" s="2" customFormat="1" ht="33" customHeight="1">
      <c r="A428" s="37"/>
      <c r="B428" s="38"/>
      <c r="C428" s="235" t="s">
        <v>841</v>
      </c>
      <c r="D428" s="235" t="s">
        <v>142</v>
      </c>
      <c r="E428" s="236" t="s">
        <v>842</v>
      </c>
      <c r="F428" s="237" t="s">
        <v>843</v>
      </c>
      <c r="G428" s="238" t="s">
        <v>153</v>
      </c>
      <c r="H428" s="239">
        <v>0.30199999999999999</v>
      </c>
      <c r="I428" s="240"/>
      <c r="J428" s="241">
        <f>ROUND(I428*H428,2)</f>
        <v>0</v>
      </c>
      <c r="K428" s="237" t="s">
        <v>146</v>
      </c>
      <c r="L428" s="43"/>
      <c r="M428" s="242" t="s">
        <v>1</v>
      </c>
      <c r="N428" s="243" t="s">
        <v>40</v>
      </c>
      <c r="O428" s="91"/>
      <c r="P428" s="244">
        <f>O428*H428</f>
        <v>0</v>
      </c>
      <c r="Q428" s="244">
        <v>0</v>
      </c>
      <c r="R428" s="244">
        <f>Q428*H428</f>
        <v>0</v>
      </c>
      <c r="S428" s="244">
        <v>0</v>
      </c>
      <c r="T428" s="24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46" t="s">
        <v>225</v>
      </c>
      <c r="AT428" s="246" t="s">
        <v>142</v>
      </c>
      <c r="AU428" s="246" t="s">
        <v>83</v>
      </c>
      <c r="AY428" s="16" t="s">
        <v>140</v>
      </c>
      <c r="BE428" s="247">
        <f>IF(N428="základní",J428,0)</f>
        <v>0</v>
      </c>
      <c r="BF428" s="247">
        <f>IF(N428="snížená",J428,0)</f>
        <v>0</v>
      </c>
      <c r="BG428" s="247">
        <f>IF(N428="zákl. přenesená",J428,0)</f>
        <v>0</v>
      </c>
      <c r="BH428" s="247">
        <f>IF(N428="sníž. přenesená",J428,0)</f>
        <v>0</v>
      </c>
      <c r="BI428" s="247">
        <f>IF(N428="nulová",J428,0)</f>
        <v>0</v>
      </c>
      <c r="BJ428" s="16" t="s">
        <v>147</v>
      </c>
      <c r="BK428" s="247">
        <f>ROUND(I428*H428,2)</f>
        <v>0</v>
      </c>
      <c r="BL428" s="16" t="s">
        <v>225</v>
      </c>
      <c r="BM428" s="246" t="s">
        <v>844</v>
      </c>
    </row>
    <row r="429" s="12" customFormat="1" ht="22.8" customHeight="1">
      <c r="A429" s="12"/>
      <c r="B429" s="219"/>
      <c r="C429" s="220"/>
      <c r="D429" s="221" t="s">
        <v>72</v>
      </c>
      <c r="E429" s="233" t="s">
        <v>845</v>
      </c>
      <c r="F429" s="233" t="s">
        <v>846</v>
      </c>
      <c r="G429" s="220"/>
      <c r="H429" s="220"/>
      <c r="I429" s="223"/>
      <c r="J429" s="234">
        <f>BK429</f>
        <v>0</v>
      </c>
      <c r="K429" s="220"/>
      <c r="L429" s="225"/>
      <c r="M429" s="226"/>
      <c r="N429" s="227"/>
      <c r="O429" s="227"/>
      <c r="P429" s="228">
        <f>SUM(P430:P443)</f>
        <v>0</v>
      </c>
      <c r="Q429" s="227"/>
      <c r="R429" s="228">
        <f>SUM(R430:R443)</f>
        <v>3.5761021799999995</v>
      </c>
      <c r="S429" s="227"/>
      <c r="T429" s="229">
        <f>SUM(T430:T443)</f>
        <v>4.5545656600000006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30" t="s">
        <v>83</v>
      </c>
      <c r="AT429" s="231" t="s">
        <v>72</v>
      </c>
      <c r="AU429" s="231" t="s">
        <v>81</v>
      </c>
      <c r="AY429" s="230" t="s">
        <v>140</v>
      </c>
      <c r="BK429" s="232">
        <f>SUM(BK430:BK443)</f>
        <v>0</v>
      </c>
    </row>
    <row r="430" s="2" customFormat="1" ht="21.75" customHeight="1">
      <c r="A430" s="37"/>
      <c r="B430" s="38"/>
      <c r="C430" s="235" t="s">
        <v>847</v>
      </c>
      <c r="D430" s="235" t="s">
        <v>142</v>
      </c>
      <c r="E430" s="236" t="s">
        <v>848</v>
      </c>
      <c r="F430" s="237" t="s">
        <v>849</v>
      </c>
      <c r="G430" s="238" t="s">
        <v>169</v>
      </c>
      <c r="H430" s="239">
        <v>248.89699999999999</v>
      </c>
      <c r="I430" s="240"/>
      <c r="J430" s="241">
        <f>ROUND(I430*H430,2)</f>
        <v>0</v>
      </c>
      <c r="K430" s="237" t="s">
        <v>146</v>
      </c>
      <c r="L430" s="43"/>
      <c r="M430" s="242" t="s">
        <v>1</v>
      </c>
      <c r="N430" s="243" t="s">
        <v>40</v>
      </c>
      <c r="O430" s="91"/>
      <c r="P430" s="244">
        <f>O430*H430</f>
        <v>0</v>
      </c>
      <c r="Q430" s="244">
        <v>0</v>
      </c>
      <c r="R430" s="244">
        <f>Q430*H430</f>
        <v>0</v>
      </c>
      <c r="S430" s="244">
        <v>0.017780000000000001</v>
      </c>
      <c r="T430" s="245">
        <f>S430*H430</f>
        <v>4.4253886600000003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46" t="s">
        <v>225</v>
      </c>
      <c r="AT430" s="246" t="s">
        <v>142</v>
      </c>
      <c r="AU430" s="246" t="s">
        <v>83</v>
      </c>
      <c r="AY430" s="16" t="s">
        <v>140</v>
      </c>
      <c r="BE430" s="247">
        <f>IF(N430="základní",J430,0)</f>
        <v>0</v>
      </c>
      <c r="BF430" s="247">
        <f>IF(N430="snížená",J430,0)</f>
        <v>0</v>
      </c>
      <c r="BG430" s="247">
        <f>IF(N430="zákl. přenesená",J430,0)</f>
        <v>0</v>
      </c>
      <c r="BH430" s="247">
        <f>IF(N430="sníž. přenesená",J430,0)</f>
        <v>0</v>
      </c>
      <c r="BI430" s="247">
        <f>IF(N430="nulová",J430,0)</f>
        <v>0</v>
      </c>
      <c r="BJ430" s="16" t="s">
        <v>147</v>
      </c>
      <c r="BK430" s="247">
        <f>ROUND(I430*H430,2)</f>
        <v>0</v>
      </c>
      <c r="BL430" s="16" t="s">
        <v>225</v>
      </c>
      <c r="BM430" s="246" t="s">
        <v>850</v>
      </c>
    </row>
    <row r="431" s="13" customFormat="1">
      <c r="A431" s="13"/>
      <c r="B431" s="248"/>
      <c r="C431" s="249"/>
      <c r="D431" s="250" t="s">
        <v>149</v>
      </c>
      <c r="E431" s="251" t="s">
        <v>1</v>
      </c>
      <c r="F431" s="252" t="s">
        <v>851</v>
      </c>
      <c r="G431" s="249"/>
      <c r="H431" s="253">
        <v>248.89699999999999</v>
      </c>
      <c r="I431" s="254"/>
      <c r="J431" s="249"/>
      <c r="K431" s="249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149</v>
      </c>
      <c r="AU431" s="259" t="s">
        <v>83</v>
      </c>
      <c r="AV431" s="13" t="s">
        <v>83</v>
      </c>
      <c r="AW431" s="13" t="s">
        <v>30</v>
      </c>
      <c r="AX431" s="13" t="s">
        <v>81</v>
      </c>
      <c r="AY431" s="259" t="s">
        <v>140</v>
      </c>
    </row>
    <row r="432" s="2" customFormat="1" ht="21.75" customHeight="1">
      <c r="A432" s="37"/>
      <c r="B432" s="38"/>
      <c r="C432" s="235" t="s">
        <v>852</v>
      </c>
      <c r="D432" s="235" t="s">
        <v>142</v>
      </c>
      <c r="E432" s="236" t="s">
        <v>853</v>
      </c>
      <c r="F432" s="237" t="s">
        <v>854</v>
      </c>
      <c r="G432" s="238" t="s">
        <v>185</v>
      </c>
      <c r="H432" s="239">
        <v>27.899999999999999</v>
      </c>
      <c r="I432" s="240"/>
      <c r="J432" s="241">
        <f>ROUND(I432*H432,2)</f>
        <v>0</v>
      </c>
      <c r="K432" s="237" t="s">
        <v>146</v>
      </c>
      <c r="L432" s="43"/>
      <c r="M432" s="242" t="s">
        <v>1</v>
      </c>
      <c r="N432" s="243" t="s">
        <v>40</v>
      </c>
      <c r="O432" s="91"/>
      <c r="P432" s="244">
        <f>O432*H432</f>
        <v>0</v>
      </c>
      <c r="Q432" s="244">
        <v>0</v>
      </c>
      <c r="R432" s="244">
        <f>Q432*H432</f>
        <v>0</v>
      </c>
      <c r="S432" s="244">
        <v>0.0046299999999999996</v>
      </c>
      <c r="T432" s="245">
        <f>S432*H432</f>
        <v>0.12917699999999999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46" t="s">
        <v>225</v>
      </c>
      <c r="AT432" s="246" t="s">
        <v>142</v>
      </c>
      <c r="AU432" s="246" t="s">
        <v>83</v>
      </c>
      <c r="AY432" s="16" t="s">
        <v>140</v>
      </c>
      <c r="BE432" s="247">
        <f>IF(N432="základní",J432,0)</f>
        <v>0</v>
      </c>
      <c r="BF432" s="247">
        <f>IF(N432="snížená",J432,0)</f>
        <v>0</v>
      </c>
      <c r="BG432" s="247">
        <f>IF(N432="zákl. přenesená",J432,0)</f>
        <v>0</v>
      </c>
      <c r="BH432" s="247">
        <f>IF(N432="sníž. přenesená",J432,0)</f>
        <v>0</v>
      </c>
      <c r="BI432" s="247">
        <f>IF(N432="nulová",J432,0)</f>
        <v>0</v>
      </c>
      <c r="BJ432" s="16" t="s">
        <v>147</v>
      </c>
      <c r="BK432" s="247">
        <f>ROUND(I432*H432,2)</f>
        <v>0</v>
      </c>
      <c r="BL432" s="16" t="s">
        <v>225</v>
      </c>
      <c r="BM432" s="246" t="s">
        <v>855</v>
      </c>
    </row>
    <row r="433" s="13" customFormat="1">
      <c r="A433" s="13"/>
      <c r="B433" s="248"/>
      <c r="C433" s="249"/>
      <c r="D433" s="250" t="s">
        <v>149</v>
      </c>
      <c r="E433" s="251" t="s">
        <v>1</v>
      </c>
      <c r="F433" s="252" t="s">
        <v>856</v>
      </c>
      <c r="G433" s="249"/>
      <c r="H433" s="253">
        <v>27.899999999999999</v>
      </c>
      <c r="I433" s="254"/>
      <c r="J433" s="249"/>
      <c r="K433" s="249"/>
      <c r="L433" s="255"/>
      <c r="M433" s="256"/>
      <c r="N433" s="257"/>
      <c r="O433" s="257"/>
      <c r="P433" s="257"/>
      <c r="Q433" s="257"/>
      <c r="R433" s="257"/>
      <c r="S433" s="257"/>
      <c r="T433" s="25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9" t="s">
        <v>149</v>
      </c>
      <c r="AU433" s="259" t="s">
        <v>83</v>
      </c>
      <c r="AV433" s="13" t="s">
        <v>83</v>
      </c>
      <c r="AW433" s="13" t="s">
        <v>30</v>
      </c>
      <c r="AX433" s="13" t="s">
        <v>81</v>
      </c>
      <c r="AY433" s="259" t="s">
        <v>140</v>
      </c>
    </row>
    <row r="434" s="2" customFormat="1" ht="21.75" customHeight="1">
      <c r="A434" s="37"/>
      <c r="B434" s="38"/>
      <c r="C434" s="235" t="s">
        <v>857</v>
      </c>
      <c r="D434" s="235" t="s">
        <v>142</v>
      </c>
      <c r="E434" s="236" t="s">
        <v>858</v>
      </c>
      <c r="F434" s="237" t="s">
        <v>859</v>
      </c>
      <c r="G434" s="238" t="s">
        <v>169</v>
      </c>
      <c r="H434" s="239">
        <v>248.89699999999999</v>
      </c>
      <c r="I434" s="240"/>
      <c r="J434" s="241">
        <f>ROUND(I434*H434,2)</f>
        <v>0</v>
      </c>
      <c r="K434" s="237" t="s">
        <v>146</v>
      </c>
      <c r="L434" s="43"/>
      <c r="M434" s="242" t="s">
        <v>1</v>
      </c>
      <c r="N434" s="243" t="s">
        <v>40</v>
      </c>
      <c r="O434" s="91"/>
      <c r="P434" s="244">
        <f>O434*H434</f>
        <v>0</v>
      </c>
      <c r="Q434" s="244">
        <v>0.0135</v>
      </c>
      <c r="R434" s="244">
        <f>Q434*H434</f>
        <v>3.3601094999999996</v>
      </c>
      <c r="S434" s="244">
        <v>0</v>
      </c>
      <c r="T434" s="24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46" t="s">
        <v>225</v>
      </c>
      <c r="AT434" s="246" t="s">
        <v>142</v>
      </c>
      <c r="AU434" s="246" t="s">
        <v>83</v>
      </c>
      <c r="AY434" s="16" t="s">
        <v>140</v>
      </c>
      <c r="BE434" s="247">
        <f>IF(N434="základní",J434,0)</f>
        <v>0</v>
      </c>
      <c r="BF434" s="247">
        <f>IF(N434="snížená",J434,0)</f>
        <v>0</v>
      </c>
      <c r="BG434" s="247">
        <f>IF(N434="zákl. přenesená",J434,0)</f>
        <v>0</v>
      </c>
      <c r="BH434" s="247">
        <f>IF(N434="sníž. přenesená",J434,0)</f>
        <v>0</v>
      </c>
      <c r="BI434" s="247">
        <f>IF(N434="nulová",J434,0)</f>
        <v>0</v>
      </c>
      <c r="BJ434" s="16" t="s">
        <v>147</v>
      </c>
      <c r="BK434" s="247">
        <f>ROUND(I434*H434,2)</f>
        <v>0</v>
      </c>
      <c r="BL434" s="16" t="s">
        <v>225</v>
      </c>
      <c r="BM434" s="246" t="s">
        <v>860</v>
      </c>
    </row>
    <row r="435" s="13" customFormat="1">
      <c r="A435" s="13"/>
      <c r="B435" s="248"/>
      <c r="C435" s="249"/>
      <c r="D435" s="250" t="s">
        <v>149</v>
      </c>
      <c r="E435" s="251" t="s">
        <v>1</v>
      </c>
      <c r="F435" s="252" t="s">
        <v>470</v>
      </c>
      <c r="G435" s="249"/>
      <c r="H435" s="253">
        <v>248.89699999999999</v>
      </c>
      <c r="I435" s="254"/>
      <c r="J435" s="249"/>
      <c r="K435" s="249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149</v>
      </c>
      <c r="AU435" s="259" t="s">
        <v>83</v>
      </c>
      <c r="AV435" s="13" t="s">
        <v>83</v>
      </c>
      <c r="AW435" s="13" t="s">
        <v>30</v>
      </c>
      <c r="AX435" s="13" t="s">
        <v>81</v>
      </c>
      <c r="AY435" s="259" t="s">
        <v>140</v>
      </c>
    </row>
    <row r="436" s="2" customFormat="1" ht="21.75" customHeight="1">
      <c r="A436" s="37"/>
      <c r="B436" s="38"/>
      <c r="C436" s="235" t="s">
        <v>861</v>
      </c>
      <c r="D436" s="235" t="s">
        <v>142</v>
      </c>
      <c r="E436" s="236" t="s">
        <v>862</v>
      </c>
      <c r="F436" s="237" t="s">
        <v>863</v>
      </c>
      <c r="G436" s="238" t="s">
        <v>185</v>
      </c>
      <c r="H436" s="239">
        <v>27.899999999999999</v>
      </c>
      <c r="I436" s="240"/>
      <c r="J436" s="241">
        <f>ROUND(I436*H436,2)</f>
        <v>0</v>
      </c>
      <c r="K436" s="237" t="s">
        <v>146</v>
      </c>
      <c r="L436" s="43"/>
      <c r="M436" s="242" t="s">
        <v>1</v>
      </c>
      <c r="N436" s="243" t="s">
        <v>40</v>
      </c>
      <c r="O436" s="91"/>
      <c r="P436" s="244">
        <f>O436*H436</f>
        <v>0</v>
      </c>
      <c r="Q436" s="244">
        <v>0.0040099999999999997</v>
      </c>
      <c r="R436" s="244">
        <f>Q436*H436</f>
        <v>0.11187899999999998</v>
      </c>
      <c r="S436" s="244">
        <v>0</v>
      </c>
      <c r="T436" s="24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46" t="s">
        <v>225</v>
      </c>
      <c r="AT436" s="246" t="s">
        <v>142</v>
      </c>
      <c r="AU436" s="246" t="s">
        <v>83</v>
      </c>
      <c r="AY436" s="16" t="s">
        <v>140</v>
      </c>
      <c r="BE436" s="247">
        <f>IF(N436="základní",J436,0)</f>
        <v>0</v>
      </c>
      <c r="BF436" s="247">
        <f>IF(N436="snížená",J436,0)</f>
        <v>0</v>
      </c>
      <c r="BG436" s="247">
        <f>IF(N436="zákl. přenesená",J436,0)</f>
        <v>0</v>
      </c>
      <c r="BH436" s="247">
        <f>IF(N436="sníž. přenesená",J436,0)</f>
        <v>0</v>
      </c>
      <c r="BI436" s="247">
        <f>IF(N436="nulová",J436,0)</f>
        <v>0</v>
      </c>
      <c r="BJ436" s="16" t="s">
        <v>147</v>
      </c>
      <c r="BK436" s="247">
        <f>ROUND(I436*H436,2)</f>
        <v>0</v>
      </c>
      <c r="BL436" s="16" t="s">
        <v>225</v>
      </c>
      <c r="BM436" s="246" t="s">
        <v>864</v>
      </c>
    </row>
    <row r="437" s="13" customFormat="1">
      <c r="A437" s="13"/>
      <c r="B437" s="248"/>
      <c r="C437" s="249"/>
      <c r="D437" s="250" t="s">
        <v>149</v>
      </c>
      <c r="E437" s="251" t="s">
        <v>1</v>
      </c>
      <c r="F437" s="252" t="s">
        <v>865</v>
      </c>
      <c r="G437" s="249"/>
      <c r="H437" s="253">
        <v>27.899999999999999</v>
      </c>
      <c r="I437" s="254"/>
      <c r="J437" s="249"/>
      <c r="K437" s="249"/>
      <c r="L437" s="255"/>
      <c r="M437" s="256"/>
      <c r="N437" s="257"/>
      <c r="O437" s="257"/>
      <c r="P437" s="257"/>
      <c r="Q437" s="257"/>
      <c r="R437" s="257"/>
      <c r="S437" s="257"/>
      <c r="T437" s="25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9" t="s">
        <v>149</v>
      </c>
      <c r="AU437" s="259" t="s">
        <v>83</v>
      </c>
      <c r="AV437" s="13" t="s">
        <v>83</v>
      </c>
      <c r="AW437" s="13" t="s">
        <v>30</v>
      </c>
      <c r="AX437" s="13" t="s">
        <v>81</v>
      </c>
      <c r="AY437" s="259" t="s">
        <v>140</v>
      </c>
    </row>
    <row r="438" s="2" customFormat="1" ht="33" customHeight="1">
      <c r="A438" s="37"/>
      <c r="B438" s="38"/>
      <c r="C438" s="271" t="s">
        <v>866</v>
      </c>
      <c r="D438" s="271" t="s">
        <v>220</v>
      </c>
      <c r="E438" s="272" t="s">
        <v>867</v>
      </c>
      <c r="F438" s="273" t="s">
        <v>868</v>
      </c>
      <c r="G438" s="274" t="s">
        <v>169</v>
      </c>
      <c r="H438" s="275">
        <v>314.85500000000002</v>
      </c>
      <c r="I438" s="276"/>
      <c r="J438" s="277">
        <f>ROUND(I438*H438,2)</f>
        <v>0</v>
      </c>
      <c r="K438" s="273" t="s">
        <v>146</v>
      </c>
      <c r="L438" s="278"/>
      <c r="M438" s="279" t="s">
        <v>1</v>
      </c>
      <c r="N438" s="280" t="s">
        <v>40</v>
      </c>
      <c r="O438" s="91"/>
      <c r="P438" s="244">
        <f>O438*H438</f>
        <v>0</v>
      </c>
      <c r="Q438" s="244">
        <v>0.00022000000000000001</v>
      </c>
      <c r="R438" s="244">
        <f>Q438*H438</f>
        <v>0.069268100000000013</v>
      </c>
      <c r="S438" s="244">
        <v>0</v>
      </c>
      <c r="T438" s="24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46" t="s">
        <v>305</v>
      </c>
      <c r="AT438" s="246" t="s">
        <v>220</v>
      </c>
      <c r="AU438" s="246" t="s">
        <v>83</v>
      </c>
      <c r="AY438" s="16" t="s">
        <v>140</v>
      </c>
      <c r="BE438" s="247">
        <f>IF(N438="základní",J438,0)</f>
        <v>0</v>
      </c>
      <c r="BF438" s="247">
        <f>IF(N438="snížená",J438,0)</f>
        <v>0</v>
      </c>
      <c r="BG438" s="247">
        <f>IF(N438="zákl. přenesená",J438,0)</f>
        <v>0</v>
      </c>
      <c r="BH438" s="247">
        <f>IF(N438="sníž. přenesená",J438,0)</f>
        <v>0</v>
      </c>
      <c r="BI438" s="247">
        <f>IF(N438="nulová",J438,0)</f>
        <v>0</v>
      </c>
      <c r="BJ438" s="16" t="s">
        <v>147</v>
      </c>
      <c r="BK438" s="247">
        <f>ROUND(I438*H438,2)</f>
        <v>0</v>
      </c>
      <c r="BL438" s="16" t="s">
        <v>225</v>
      </c>
      <c r="BM438" s="246" t="s">
        <v>869</v>
      </c>
    </row>
    <row r="439" s="13" customFormat="1">
      <c r="A439" s="13"/>
      <c r="B439" s="248"/>
      <c r="C439" s="249"/>
      <c r="D439" s="250" t="s">
        <v>149</v>
      </c>
      <c r="E439" s="251" t="s">
        <v>1</v>
      </c>
      <c r="F439" s="252" t="s">
        <v>870</v>
      </c>
      <c r="G439" s="249"/>
      <c r="H439" s="253">
        <v>314.85500000000002</v>
      </c>
      <c r="I439" s="254"/>
      <c r="J439" s="249"/>
      <c r="K439" s="249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149</v>
      </c>
      <c r="AU439" s="259" t="s">
        <v>83</v>
      </c>
      <c r="AV439" s="13" t="s">
        <v>83</v>
      </c>
      <c r="AW439" s="13" t="s">
        <v>30</v>
      </c>
      <c r="AX439" s="13" t="s">
        <v>81</v>
      </c>
      <c r="AY439" s="259" t="s">
        <v>140</v>
      </c>
    </row>
    <row r="440" s="2" customFormat="1" ht="33" customHeight="1">
      <c r="A440" s="37"/>
      <c r="B440" s="38"/>
      <c r="C440" s="235" t="s">
        <v>871</v>
      </c>
      <c r="D440" s="235" t="s">
        <v>142</v>
      </c>
      <c r="E440" s="236" t="s">
        <v>872</v>
      </c>
      <c r="F440" s="237" t="s">
        <v>873</v>
      </c>
      <c r="G440" s="238" t="s">
        <v>169</v>
      </c>
      <c r="H440" s="239">
        <v>248.89699999999999</v>
      </c>
      <c r="I440" s="240"/>
      <c r="J440" s="241">
        <f>ROUND(I440*H440,2)</f>
        <v>0</v>
      </c>
      <c r="K440" s="237" t="s">
        <v>146</v>
      </c>
      <c r="L440" s="43"/>
      <c r="M440" s="242" t="s">
        <v>1</v>
      </c>
      <c r="N440" s="243" t="s">
        <v>40</v>
      </c>
      <c r="O440" s="91"/>
      <c r="P440" s="244">
        <f>O440*H440</f>
        <v>0</v>
      </c>
      <c r="Q440" s="244">
        <v>0</v>
      </c>
      <c r="R440" s="244">
        <f>Q440*H440</f>
        <v>0</v>
      </c>
      <c r="S440" s="244">
        <v>0</v>
      </c>
      <c r="T440" s="245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46" t="s">
        <v>225</v>
      </c>
      <c r="AT440" s="246" t="s">
        <v>142</v>
      </c>
      <c r="AU440" s="246" t="s">
        <v>83</v>
      </c>
      <c r="AY440" s="16" t="s">
        <v>140</v>
      </c>
      <c r="BE440" s="247">
        <f>IF(N440="základní",J440,0)</f>
        <v>0</v>
      </c>
      <c r="BF440" s="247">
        <f>IF(N440="snížená",J440,0)</f>
        <v>0</v>
      </c>
      <c r="BG440" s="247">
        <f>IF(N440="zákl. přenesená",J440,0)</f>
        <v>0</v>
      </c>
      <c r="BH440" s="247">
        <f>IF(N440="sníž. přenesená",J440,0)</f>
        <v>0</v>
      </c>
      <c r="BI440" s="247">
        <f>IF(N440="nulová",J440,0)</f>
        <v>0</v>
      </c>
      <c r="BJ440" s="16" t="s">
        <v>147</v>
      </c>
      <c r="BK440" s="247">
        <f>ROUND(I440*H440,2)</f>
        <v>0</v>
      </c>
      <c r="BL440" s="16" t="s">
        <v>225</v>
      </c>
      <c r="BM440" s="246" t="s">
        <v>874</v>
      </c>
    </row>
    <row r="441" s="13" customFormat="1">
      <c r="A441" s="13"/>
      <c r="B441" s="248"/>
      <c r="C441" s="249"/>
      <c r="D441" s="250" t="s">
        <v>149</v>
      </c>
      <c r="E441" s="251" t="s">
        <v>1</v>
      </c>
      <c r="F441" s="252" t="s">
        <v>470</v>
      </c>
      <c r="G441" s="249"/>
      <c r="H441" s="253">
        <v>248.89699999999999</v>
      </c>
      <c r="I441" s="254"/>
      <c r="J441" s="249"/>
      <c r="K441" s="249"/>
      <c r="L441" s="255"/>
      <c r="M441" s="256"/>
      <c r="N441" s="257"/>
      <c r="O441" s="257"/>
      <c r="P441" s="257"/>
      <c r="Q441" s="257"/>
      <c r="R441" s="257"/>
      <c r="S441" s="257"/>
      <c r="T441" s="25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9" t="s">
        <v>149</v>
      </c>
      <c r="AU441" s="259" t="s">
        <v>83</v>
      </c>
      <c r="AV441" s="13" t="s">
        <v>83</v>
      </c>
      <c r="AW441" s="13" t="s">
        <v>30</v>
      </c>
      <c r="AX441" s="13" t="s">
        <v>81</v>
      </c>
      <c r="AY441" s="259" t="s">
        <v>140</v>
      </c>
    </row>
    <row r="442" s="2" customFormat="1" ht="16.5" customHeight="1">
      <c r="A442" s="37"/>
      <c r="B442" s="38"/>
      <c r="C442" s="235" t="s">
        <v>875</v>
      </c>
      <c r="D442" s="235" t="s">
        <v>142</v>
      </c>
      <c r="E442" s="236" t="s">
        <v>876</v>
      </c>
      <c r="F442" s="237" t="s">
        <v>877</v>
      </c>
      <c r="G442" s="238" t="s">
        <v>169</v>
      </c>
      <c r="H442" s="239">
        <v>248.89699999999999</v>
      </c>
      <c r="I442" s="240"/>
      <c r="J442" s="241">
        <f>ROUND(I442*H442,2)</f>
        <v>0</v>
      </c>
      <c r="K442" s="237" t="s">
        <v>146</v>
      </c>
      <c r="L442" s="43"/>
      <c r="M442" s="242" t="s">
        <v>1</v>
      </c>
      <c r="N442" s="243" t="s">
        <v>40</v>
      </c>
      <c r="O442" s="91"/>
      <c r="P442" s="244">
        <f>O442*H442</f>
        <v>0</v>
      </c>
      <c r="Q442" s="244">
        <v>0.00013999999999999999</v>
      </c>
      <c r="R442" s="244">
        <f>Q442*H442</f>
        <v>0.034845579999999994</v>
      </c>
      <c r="S442" s="244">
        <v>0</v>
      </c>
      <c r="T442" s="245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46" t="s">
        <v>225</v>
      </c>
      <c r="AT442" s="246" t="s">
        <v>142</v>
      </c>
      <c r="AU442" s="246" t="s">
        <v>83</v>
      </c>
      <c r="AY442" s="16" t="s">
        <v>140</v>
      </c>
      <c r="BE442" s="247">
        <f>IF(N442="základní",J442,0)</f>
        <v>0</v>
      </c>
      <c r="BF442" s="247">
        <f>IF(N442="snížená",J442,0)</f>
        <v>0</v>
      </c>
      <c r="BG442" s="247">
        <f>IF(N442="zákl. přenesená",J442,0)</f>
        <v>0</v>
      </c>
      <c r="BH442" s="247">
        <f>IF(N442="sníž. přenesená",J442,0)</f>
        <v>0</v>
      </c>
      <c r="BI442" s="247">
        <f>IF(N442="nulová",J442,0)</f>
        <v>0</v>
      </c>
      <c r="BJ442" s="16" t="s">
        <v>147</v>
      </c>
      <c r="BK442" s="247">
        <f>ROUND(I442*H442,2)</f>
        <v>0</v>
      </c>
      <c r="BL442" s="16" t="s">
        <v>225</v>
      </c>
      <c r="BM442" s="246" t="s">
        <v>878</v>
      </c>
    </row>
    <row r="443" s="13" customFormat="1">
      <c r="A443" s="13"/>
      <c r="B443" s="248"/>
      <c r="C443" s="249"/>
      <c r="D443" s="250" t="s">
        <v>149</v>
      </c>
      <c r="E443" s="251" t="s">
        <v>1</v>
      </c>
      <c r="F443" s="252" t="s">
        <v>851</v>
      </c>
      <c r="G443" s="249"/>
      <c r="H443" s="253">
        <v>248.89699999999999</v>
      </c>
      <c r="I443" s="254"/>
      <c r="J443" s="249"/>
      <c r="K443" s="249"/>
      <c r="L443" s="255"/>
      <c r="M443" s="256"/>
      <c r="N443" s="257"/>
      <c r="O443" s="257"/>
      <c r="P443" s="257"/>
      <c r="Q443" s="257"/>
      <c r="R443" s="257"/>
      <c r="S443" s="257"/>
      <c r="T443" s="25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9" t="s">
        <v>149</v>
      </c>
      <c r="AU443" s="259" t="s">
        <v>83</v>
      </c>
      <c r="AV443" s="13" t="s">
        <v>83</v>
      </c>
      <c r="AW443" s="13" t="s">
        <v>30</v>
      </c>
      <c r="AX443" s="13" t="s">
        <v>81</v>
      </c>
      <c r="AY443" s="259" t="s">
        <v>140</v>
      </c>
    </row>
    <row r="444" s="12" customFormat="1" ht="22.8" customHeight="1">
      <c r="A444" s="12"/>
      <c r="B444" s="219"/>
      <c r="C444" s="220"/>
      <c r="D444" s="221" t="s">
        <v>72</v>
      </c>
      <c r="E444" s="233" t="s">
        <v>879</v>
      </c>
      <c r="F444" s="233" t="s">
        <v>880</v>
      </c>
      <c r="G444" s="220"/>
      <c r="H444" s="220"/>
      <c r="I444" s="223"/>
      <c r="J444" s="234">
        <f>BK444</f>
        <v>0</v>
      </c>
      <c r="K444" s="220"/>
      <c r="L444" s="225"/>
      <c r="M444" s="226"/>
      <c r="N444" s="227"/>
      <c r="O444" s="227"/>
      <c r="P444" s="228">
        <f>SUM(P445:P497)</f>
        <v>0</v>
      </c>
      <c r="Q444" s="227"/>
      <c r="R444" s="228">
        <f>SUM(R445:R497)</f>
        <v>1.0141413800000001</v>
      </c>
      <c r="S444" s="227"/>
      <c r="T444" s="229">
        <f>SUM(T445:T497)</f>
        <v>1.40136778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30" t="s">
        <v>83</v>
      </c>
      <c r="AT444" s="231" t="s">
        <v>72</v>
      </c>
      <c r="AU444" s="231" t="s">
        <v>81</v>
      </c>
      <c r="AY444" s="230" t="s">
        <v>140</v>
      </c>
      <c r="BK444" s="232">
        <f>SUM(BK445:BK497)</f>
        <v>0</v>
      </c>
    </row>
    <row r="445" s="2" customFormat="1" ht="16.5" customHeight="1">
      <c r="A445" s="37"/>
      <c r="B445" s="38"/>
      <c r="C445" s="235" t="s">
        <v>881</v>
      </c>
      <c r="D445" s="235" t="s">
        <v>142</v>
      </c>
      <c r="E445" s="236" t="s">
        <v>882</v>
      </c>
      <c r="F445" s="237" t="s">
        <v>883</v>
      </c>
      <c r="G445" s="238" t="s">
        <v>169</v>
      </c>
      <c r="H445" s="239">
        <v>28.25</v>
      </c>
      <c r="I445" s="240"/>
      <c r="J445" s="241">
        <f>ROUND(I445*H445,2)</f>
        <v>0</v>
      </c>
      <c r="K445" s="237" t="s">
        <v>146</v>
      </c>
      <c r="L445" s="43"/>
      <c r="M445" s="242" t="s">
        <v>1</v>
      </c>
      <c r="N445" s="243" t="s">
        <v>40</v>
      </c>
      <c r="O445" s="91"/>
      <c r="P445" s="244">
        <f>O445*H445</f>
        <v>0</v>
      </c>
      <c r="Q445" s="244">
        <v>0</v>
      </c>
      <c r="R445" s="244">
        <f>Q445*H445</f>
        <v>0</v>
      </c>
      <c r="S445" s="244">
        <v>0.024649999999999998</v>
      </c>
      <c r="T445" s="245">
        <f>S445*H445</f>
        <v>0.6963625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46" t="s">
        <v>225</v>
      </c>
      <c r="AT445" s="246" t="s">
        <v>142</v>
      </c>
      <c r="AU445" s="246" t="s">
        <v>83</v>
      </c>
      <c r="AY445" s="16" t="s">
        <v>140</v>
      </c>
      <c r="BE445" s="247">
        <f>IF(N445="základní",J445,0)</f>
        <v>0</v>
      </c>
      <c r="BF445" s="247">
        <f>IF(N445="snížená",J445,0)</f>
        <v>0</v>
      </c>
      <c r="BG445" s="247">
        <f>IF(N445="zákl. přenesená",J445,0)</f>
        <v>0</v>
      </c>
      <c r="BH445" s="247">
        <f>IF(N445="sníž. přenesená",J445,0)</f>
        <v>0</v>
      </c>
      <c r="BI445" s="247">
        <f>IF(N445="nulová",J445,0)</f>
        <v>0</v>
      </c>
      <c r="BJ445" s="16" t="s">
        <v>147</v>
      </c>
      <c r="BK445" s="247">
        <f>ROUND(I445*H445,2)</f>
        <v>0</v>
      </c>
      <c r="BL445" s="16" t="s">
        <v>225</v>
      </c>
      <c r="BM445" s="246" t="s">
        <v>884</v>
      </c>
    </row>
    <row r="446" s="13" customFormat="1">
      <c r="A446" s="13"/>
      <c r="B446" s="248"/>
      <c r="C446" s="249"/>
      <c r="D446" s="250" t="s">
        <v>149</v>
      </c>
      <c r="E446" s="251" t="s">
        <v>1</v>
      </c>
      <c r="F446" s="252" t="s">
        <v>885</v>
      </c>
      <c r="G446" s="249"/>
      <c r="H446" s="253">
        <v>28.25</v>
      </c>
      <c r="I446" s="254"/>
      <c r="J446" s="249"/>
      <c r="K446" s="249"/>
      <c r="L446" s="255"/>
      <c r="M446" s="256"/>
      <c r="N446" s="257"/>
      <c r="O446" s="257"/>
      <c r="P446" s="257"/>
      <c r="Q446" s="257"/>
      <c r="R446" s="257"/>
      <c r="S446" s="257"/>
      <c r="T446" s="25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9" t="s">
        <v>149</v>
      </c>
      <c r="AU446" s="259" t="s">
        <v>83</v>
      </c>
      <c r="AV446" s="13" t="s">
        <v>83</v>
      </c>
      <c r="AW446" s="13" t="s">
        <v>30</v>
      </c>
      <c r="AX446" s="13" t="s">
        <v>81</v>
      </c>
      <c r="AY446" s="259" t="s">
        <v>140</v>
      </c>
    </row>
    <row r="447" s="2" customFormat="1" ht="16.5" customHeight="1">
      <c r="A447" s="37"/>
      <c r="B447" s="38"/>
      <c r="C447" s="235" t="s">
        <v>886</v>
      </c>
      <c r="D447" s="235" t="s">
        <v>142</v>
      </c>
      <c r="E447" s="236" t="s">
        <v>887</v>
      </c>
      <c r="F447" s="237" t="s">
        <v>888</v>
      </c>
      <c r="G447" s="238" t="s">
        <v>169</v>
      </c>
      <c r="H447" s="239">
        <v>44.536000000000001</v>
      </c>
      <c r="I447" s="240"/>
      <c r="J447" s="241">
        <f>ROUND(I447*H447,2)</f>
        <v>0</v>
      </c>
      <c r="K447" s="237" t="s">
        <v>146</v>
      </c>
      <c r="L447" s="43"/>
      <c r="M447" s="242" t="s">
        <v>1</v>
      </c>
      <c r="N447" s="243" t="s">
        <v>40</v>
      </c>
      <c r="O447" s="91"/>
      <c r="P447" s="244">
        <f>O447*H447</f>
        <v>0</v>
      </c>
      <c r="Q447" s="244">
        <v>0</v>
      </c>
      <c r="R447" s="244">
        <f>Q447*H447</f>
        <v>0</v>
      </c>
      <c r="S447" s="244">
        <v>0.01098</v>
      </c>
      <c r="T447" s="245">
        <f>S447*H447</f>
        <v>0.48900528000000004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46" t="s">
        <v>225</v>
      </c>
      <c r="AT447" s="246" t="s">
        <v>142</v>
      </c>
      <c r="AU447" s="246" t="s">
        <v>83</v>
      </c>
      <c r="AY447" s="16" t="s">
        <v>140</v>
      </c>
      <c r="BE447" s="247">
        <f>IF(N447="základní",J447,0)</f>
        <v>0</v>
      </c>
      <c r="BF447" s="247">
        <f>IF(N447="snížená",J447,0)</f>
        <v>0</v>
      </c>
      <c r="BG447" s="247">
        <f>IF(N447="zákl. přenesená",J447,0)</f>
        <v>0</v>
      </c>
      <c r="BH447" s="247">
        <f>IF(N447="sníž. přenesená",J447,0)</f>
        <v>0</v>
      </c>
      <c r="BI447" s="247">
        <f>IF(N447="nulová",J447,0)</f>
        <v>0</v>
      </c>
      <c r="BJ447" s="16" t="s">
        <v>147</v>
      </c>
      <c r="BK447" s="247">
        <f>ROUND(I447*H447,2)</f>
        <v>0</v>
      </c>
      <c r="BL447" s="16" t="s">
        <v>225</v>
      </c>
      <c r="BM447" s="246" t="s">
        <v>889</v>
      </c>
    </row>
    <row r="448" s="13" customFormat="1">
      <c r="A448" s="13"/>
      <c r="B448" s="248"/>
      <c r="C448" s="249"/>
      <c r="D448" s="250" t="s">
        <v>149</v>
      </c>
      <c r="E448" s="251" t="s">
        <v>1</v>
      </c>
      <c r="F448" s="252" t="s">
        <v>890</v>
      </c>
      <c r="G448" s="249"/>
      <c r="H448" s="253">
        <v>44.536000000000001</v>
      </c>
      <c r="I448" s="254"/>
      <c r="J448" s="249"/>
      <c r="K448" s="249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149</v>
      </c>
      <c r="AU448" s="259" t="s">
        <v>83</v>
      </c>
      <c r="AV448" s="13" t="s">
        <v>83</v>
      </c>
      <c r="AW448" s="13" t="s">
        <v>30</v>
      </c>
      <c r="AX448" s="13" t="s">
        <v>81</v>
      </c>
      <c r="AY448" s="259" t="s">
        <v>140</v>
      </c>
    </row>
    <row r="449" s="2" customFormat="1" ht="21.75" customHeight="1">
      <c r="A449" s="37"/>
      <c r="B449" s="38"/>
      <c r="C449" s="271" t="s">
        <v>891</v>
      </c>
      <c r="D449" s="271" t="s">
        <v>220</v>
      </c>
      <c r="E449" s="272" t="s">
        <v>892</v>
      </c>
      <c r="F449" s="273" t="s">
        <v>893</v>
      </c>
      <c r="G449" s="274" t="s">
        <v>894</v>
      </c>
      <c r="H449" s="275">
        <v>2</v>
      </c>
      <c r="I449" s="276"/>
      <c r="J449" s="277">
        <f>ROUND(I449*H449,2)</f>
        <v>0</v>
      </c>
      <c r="K449" s="273" t="s">
        <v>1</v>
      </c>
      <c r="L449" s="278"/>
      <c r="M449" s="279" t="s">
        <v>1</v>
      </c>
      <c r="N449" s="280" t="s">
        <v>40</v>
      </c>
      <c r="O449" s="91"/>
      <c r="P449" s="244">
        <f>O449*H449</f>
        <v>0</v>
      </c>
      <c r="Q449" s="244">
        <v>0.033329999999999999</v>
      </c>
      <c r="R449" s="244">
        <f>Q449*H449</f>
        <v>0.066659999999999997</v>
      </c>
      <c r="S449" s="244">
        <v>0</v>
      </c>
      <c r="T449" s="24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46" t="s">
        <v>305</v>
      </c>
      <c r="AT449" s="246" t="s">
        <v>220</v>
      </c>
      <c r="AU449" s="246" t="s">
        <v>83</v>
      </c>
      <c r="AY449" s="16" t="s">
        <v>140</v>
      </c>
      <c r="BE449" s="247">
        <f>IF(N449="základní",J449,0)</f>
        <v>0</v>
      </c>
      <c r="BF449" s="247">
        <f>IF(N449="snížená",J449,0)</f>
        <v>0</v>
      </c>
      <c r="BG449" s="247">
        <f>IF(N449="zákl. přenesená",J449,0)</f>
        <v>0</v>
      </c>
      <c r="BH449" s="247">
        <f>IF(N449="sníž. přenesená",J449,0)</f>
        <v>0</v>
      </c>
      <c r="BI449" s="247">
        <f>IF(N449="nulová",J449,0)</f>
        <v>0</v>
      </c>
      <c r="BJ449" s="16" t="s">
        <v>147</v>
      </c>
      <c r="BK449" s="247">
        <f>ROUND(I449*H449,2)</f>
        <v>0</v>
      </c>
      <c r="BL449" s="16" t="s">
        <v>225</v>
      </c>
      <c r="BM449" s="246" t="s">
        <v>895</v>
      </c>
    </row>
    <row r="450" s="13" customFormat="1">
      <c r="A450" s="13"/>
      <c r="B450" s="248"/>
      <c r="C450" s="249"/>
      <c r="D450" s="250" t="s">
        <v>149</v>
      </c>
      <c r="E450" s="251" t="s">
        <v>1</v>
      </c>
      <c r="F450" s="252" t="s">
        <v>83</v>
      </c>
      <c r="G450" s="249"/>
      <c r="H450" s="253">
        <v>2</v>
      </c>
      <c r="I450" s="254"/>
      <c r="J450" s="249"/>
      <c r="K450" s="249"/>
      <c r="L450" s="255"/>
      <c r="M450" s="256"/>
      <c r="N450" s="257"/>
      <c r="O450" s="257"/>
      <c r="P450" s="257"/>
      <c r="Q450" s="257"/>
      <c r="R450" s="257"/>
      <c r="S450" s="257"/>
      <c r="T450" s="25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9" t="s">
        <v>149</v>
      </c>
      <c r="AU450" s="259" t="s">
        <v>83</v>
      </c>
      <c r="AV450" s="13" t="s">
        <v>83</v>
      </c>
      <c r="AW450" s="13" t="s">
        <v>30</v>
      </c>
      <c r="AX450" s="13" t="s">
        <v>81</v>
      </c>
      <c r="AY450" s="259" t="s">
        <v>140</v>
      </c>
    </row>
    <row r="451" s="2" customFormat="1" ht="21.75" customHeight="1">
      <c r="A451" s="37"/>
      <c r="B451" s="38"/>
      <c r="C451" s="271" t="s">
        <v>896</v>
      </c>
      <c r="D451" s="271" t="s">
        <v>220</v>
      </c>
      <c r="E451" s="272" t="s">
        <v>897</v>
      </c>
      <c r="F451" s="273" t="s">
        <v>898</v>
      </c>
      <c r="G451" s="274" t="s">
        <v>894</v>
      </c>
      <c r="H451" s="275">
        <v>9</v>
      </c>
      <c r="I451" s="276"/>
      <c r="J451" s="277">
        <f>ROUND(I451*H451,2)</f>
        <v>0</v>
      </c>
      <c r="K451" s="273" t="s">
        <v>1</v>
      </c>
      <c r="L451" s="278"/>
      <c r="M451" s="279" t="s">
        <v>1</v>
      </c>
      <c r="N451" s="280" t="s">
        <v>40</v>
      </c>
      <c r="O451" s="91"/>
      <c r="P451" s="244">
        <f>O451*H451</f>
        <v>0</v>
      </c>
      <c r="Q451" s="244">
        <v>0.03056</v>
      </c>
      <c r="R451" s="244">
        <f>Q451*H451</f>
        <v>0.27504000000000001</v>
      </c>
      <c r="S451" s="244">
        <v>0</v>
      </c>
      <c r="T451" s="24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46" t="s">
        <v>305</v>
      </c>
      <c r="AT451" s="246" t="s">
        <v>220</v>
      </c>
      <c r="AU451" s="246" t="s">
        <v>83</v>
      </c>
      <c r="AY451" s="16" t="s">
        <v>140</v>
      </c>
      <c r="BE451" s="247">
        <f>IF(N451="základní",J451,0)</f>
        <v>0</v>
      </c>
      <c r="BF451" s="247">
        <f>IF(N451="snížená",J451,0)</f>
        <v>0</v>
      </c>
      <c r="BG451" s="247">
        <f>IF(N451="zákl. přenesená",J451,0)</f>
        <v>0</v>
      </c>
      <c r="BH451" s="247">
        <f>IF(N451="sníž. přenesená",J451,0)</f>
        <v>0</v>
      </c>
      <c r="BI451" s="247">
        <f>IF(N451="nulová",J451,0)</f>
        <v>0</v>
      </c>
      <c r="BJ451" s="16" t="s">
        <v>147</v>
      </c>
      <c r="BK451" s="247">
        <f>ROUND(I451*H451,2)</f>
        <v>0</v>
      </c>
      <c r="BL451" s="16" t="s">
        <v>225</v>
      </c>
      <c r="BM451" s="246" t="s">
        <v>899</v>
      </c>
    </row>
    <row r="452" s="13" customFormat="1">
      <c r="A452" s="13"/>
      <c r="B452" s="248"/>
      <c r="C452" s="249"/>
      <c r="D452" s="250" t="s">
        <v>149</v>
      </c>
      <c r="E452" s="251" t="s">
        <v>1</v>
      </c>
      <c r="F452" s="252" t="s">
        <v>188</v>
      </c>
      <c r="G452" s="249"/>
      <c r="H452" s="253">
        <v>9</v>
      </c>
      <c r="I452" s="254"/>
      <c r="J452" s="249"/>
      <c r="K452" s="249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149</v>
      </c>
      <c r="AU452" s="259" t="s">
        <v>83</v>
      </c>
      <c r="AV452" s="13" t="s">
        <v>83</v>
      </c>
      <c r="AW452" s="13" t="s">
        <v>30</v>
      </c>
      <c r="AX452" s="13" t="s">
        <v>81</v>
      </c>
      <c r="AY452" s="259" t="s">
        <v>140</v>
      </c>
    </row>
    <row r="453" s="2" customFormat="1" ht="21.75" customHeight="1">
      <c r="A453" s="37"/>
      <c r="B453" s="38"/>
      <c r="C453" s="235" t="s">
        <v>900</v>
      </c>
      <c r="D453" s="235" t="s">
        <v>142</v>
      </c>
      <c r="E453" s="236" t="s">
        <v>901</v>
      </c>
      <c r="F453" s="237" t="s">
        <v>902</v>
      </c>
      <c r="G453" s="238" t="s">
        <v>169</v>
      </c>
      <c r="H453" s="239">
        <v>4.4550000000000001</v>
      </c>
      <c r="I453" s="240"/>
      <c r="J453" s="241">
        <f>ROUND(I453*H453,2)</f>
        <v>0</v>
      </c>
      <c r="K453" s="237" t="s">
        <v>146</v>
      </c>
      <c r="L453" s="43"/>
      <c r="M453" s="242" t="s">
        <v>1</v>
      </c>
      <c r="N453" s="243" t="s">
        <v>40</v>
      </c>
      <c r="O453" s="91"/>
      <c r="P453" s="244">
        <f>O453*H453</f>
        <v>0</v>
      </c>
      <c r="Q453" s="244">
        <v>0.00025999999999999998</v>
      </c>
      <c r="R453" s="244">
        <f>Q453*H453</f>
        <v>0.0011582999999999999</v>
      </c>
      <c r="S453" s="244">
        <v>0</v>
      </c>
      <c r="T453" s="24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46" t="s">
        <v>225</v>
      </c>
      <c r="AT453" s="246" t="s">
        <v>142</v>
      </c>
      <c r="AU453" s="246" t="s">
        <v>83</v>
      </c>
      <c r="AY453" s="16" t="s">
        <v>140</v>
      </c>
      <c r="BE453" s="247">
        <f>IF(N453="základní",J453,0)</f>
        <v>0</v>
      </c>
      <c r="BF453" s="247">
        <f>IF(N453="snížená",J453,0)</f>
        <v>0</v>
      </c>
      <c r="BG453" s="247">
        <f>IF(N453="zákl. přenesená",J453,0)</f>
        <v>0</v>
      </c>
      <c r="BH453" s="247">
        <f>IF(N453="sníž. přenesená",J453,0)</f>
        <v>0</v>
      </c>
      <c r="BI453" s="247">
        <f>IF(N453="nulová",J453,0)</f>
        <v>0</v>
      </c>
      <c r="BJ453" s="16" t="s">
        <v>147</v>
      </c>
      <c r="BK453" s="247">
        <f>ROUND(I453*H453,2)</f>
        <v>0</v>
      </c>
      <c r="BL453" s="16" t="s">
        <v>225</v>
      </c>
      <c r="BM453" s="246" t="s">
        <v>903</v>
      </c>
    </row>
    <row r="454" s="13" customFormat="1">
      <c r="A454" s="13"/>
      <c r="B454" s="248"/>
      <c r="C454" s="249"/>
      <c r="D454" s="250" t="s">
        <v>149</v>
      </c>
      <c r="E454" s="251" t="s">
        <v>1</v>
      </c>
      <c r="F454" s="252" t="s">
        <v>904</v>
      </c>
      <c r="G454" s="249"/>
      <c r="H454" s="253">
        <v>4.4550000000000001</v>
      </c>
      <c r="I454" s="254"/>
      <c r="J454" s="249"/>
      <c r="K454" s="249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149</v>
      </c>
      <c r="AU454" s="259" t="s">
        <v>83</v>
      </c>
      <c r="AV454" s="13" t="s">
        <v>83</v>
      </c>
      <c r="AW454" s="13" t="s">
        <v>30</v>
      </c>
      <c r="AX454" s="13" t="s">
        <v>81</v>
      </c>
      <c r="AY454" s="259" t="s">
        <v>140</v>
      </c>
    </row>
    <row r="455" s="2" customFormat="1" ht="21.75" customHeight="1">
      <c r="A455" s="37"/>
      <c r="B455" s="38"/>
      <c r="C455" s="235" t="s">
        <v>905</v>
      </c>
      <c r="D455" s="235" t="s">
        <v>142</v>
      </c>
      <c r="E455" s="236" t="s">
        <v>906</v>
      </c>
      <c r="F455" s="237" t="s">
        <v>907</v>
      </c>
      <c r="G455" s="238" t="s">
        <v>169</v>
      </c>
      <c r="H455" s="239">
        <v>11.858000000000001</v>
      </c>
      <c r="I455" s="240"/>
      <c r="J455" s="241">
        <f>ROUND(I455*H455,2)</f>
        <v>0</v>
      </c>
      <c r="K455" s="237" t="s">
        <v>146</v>
      </c>
      <c r="L455" s="43"/>
      <c r="M455" s="242" t="s">
        <v>1</v>
      </c>
      <c r="N455" s="243" t="s">
        <v>40</v>
      </c>
      <c r="O455" s="91"/>
      <c r="P455" s="244">
        <f>O455*H455</f>
        <v>0</v>
      </c>
      <c r="Q455" s="244">
        <v>0.00025999999999999998</v>
      </c>
      <c r="R455" s="244">
        <f>Q455*H455</f>
        <v>0.0030830799999999998</v>
      </c>
      <c r="S455" s="244">
        <v>0</v>
      </c>
      <c r="T455" s="24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46" t="s">
        <v>225</v>
      </c>
      <c r="AT455" s="246" t="s">
        <v>142</v>
      </c>
      <c r="AU455" s="246" t="s">
        <v>83</v>
      </c>
      <c r="AY455" s="16" t="s">
        <v>140</v>
      </c>
      <c r="BE455" s="247">
        <f>IF(N455="základní",J455,0)</f>
        <v>0</v>
      </c>
      <c r="BF455" s="247">
        <f>IF(N455="snížená",J455,0)</f>
        <v>0</v>
      </c>
      <c r="BG455" s="247">
        <f>IF(N455="zákl. přenesená",J455,0)</f>
        <v>0</v>
      </c>
      <c r="BH455" s="247">
        <f>IF(N455="sníž. přenesená",J455,0)</f>
        <v>0</v>
      </c>
      <c r="BI455" s="247">
        <f>IF(N455="nulová",J455,0)</f>
        <v>0</v>
      </c>
      <c r="BJ455" s="16" t="s">
        <v>147</v>
      </c>
      <c r="BK455" s="247">
        <f>ROUND(I455*H455,2)</f>
        <v>0</v>
      </c>
      <c r="BL455" s="16" t="s">
        <v>225</v>
      </c>
      <c r="BM455" s="246" t="s">
        <v>908</v>
      </c>
    </row>
    <row r="456" s="13" customFormat="1">
      <c r="A456" s="13"/>
      <c r="B456" s="248"/>
      <c r="C456" s="249"/>
      <c r="D456" s="250" t="s">
        <v>149</v>
      </c>
      <c r="E456" s="251" t="s">
        <v>1</v>
      </c>
      <c r="F456" s="252" t="s">
        <v>909</v>
      </c>
      <c r="G456" s="249"/>
      <c r="H456" s="253">
        <v>11.858000000000001</v>
      </c>
      <c r="I456" s="254"/>
      <c r="J456" s="249"/>
      <c r="K456" s="249"/>
      <c r="L456" s="255"/>
      <c r="M456" s="256"/>
      <c r="N456" s="257"/>
      <c r="O456" s="257"/>
      <c r="P456" s="257"/>
      <c r="Q456" s="257"/>
      <c r="R456" s="257"/>
      <c r="S456" s="257"/>
      <c r="T456" s="25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9" t="s">
        <v>149</v>
      </c>
      <c r="AU456" s="259" t="s">
        <v>83</v>
      </c>
      <c r="AV456" s="13" t="s">
        <v>83</v>
      </c>
      <c r="AW456" s="13" t="s">
        <v>30</v>
      </c>
      <c r="AX456" s="13" t="s">
        <v>81</v>
      </c>
      <c r="AY456" s="259" t="s">
        <v>140</v>
      </c>
    </row>
    <row r="457" s="2" customFormat="1" ht="21.75" customHeight="1">
      <c r="A457" s="37"/>
      <c r="B457" s="38"/>
      <c r="C457" s="235" t="s">
        <v>910</v>
      </c>
      <c r="D457" s="235" t="s">
        <v>142</v>
      </c>
      <c r="E457" s="236" t="s">
        <v>911</v>
      </c>
      <c r="F457" s="237" t="s">
        <v>912</v>
      </c>
      <c r="G457" s="238" t="s">
        <v>267</v>
      </c>
      <c r="H457" s="239">
        <v>5</v>
      </c>
      <c r="I457" s="240"/>
      <c r="J457" s="241">
        <f>ROUND(I457*H457,2)</f>
        <v>0</v>
      </c>
      <c r="K457" s="237" t="s">
        <v>146</v>
      </c>
      <c r="L457" s="43"/>
      <c r="M457" s="242" t="s">
        <v>1</v>
      </c>
      <c r="N457" s="243" t="s">
        <v>40</v>
      </c>
      <c r="O457" s="91"/>
      <c r="P457" s="244">
        <f>O457*H457</f>
        <v>0</v>
      </c>
      <c r="Q457" s="244">
        <v>0.00025999999999999998</v>
      </c>
      <c r="R457" s="244">
        <f>Q457*H457</f>
        <v>0.0012999999999999999</v>
      </c>
      <c r="S457" s="244">
        <v>0</v>
      </c>
      <c r="T457" s="24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46" t="s">
        <v>225</v>
      </c>
      <c r="AT457" s="246" t="s">
        <v>142</v>
      </c>
      <c r="AU457" s="246" t="s">
        <v>83</v>
      </c>
      <c r="AY457" s="16" t="s">
        <v>140</v>
      </c>
      <c r="BE457" s="247">
        <f>IF(N457="základní",J457,0)</f>
        <v>0</v>
      </c>
      <c r="BF457" s="247">
        <f>IF(N457="snížená",J457,0)</f>
        <v>0</v>
      </c>
      <c r="BG457" s="247">
        <f>IF(N457="zákl. přenesená",J457,0)</f>
        <v>0</v>
      </c>
      <c r="BH457" s="247">
        <f>IF(N457="sníž. přenesená",J457,0)</f>
        <v>0</v>
      </c>
      <c r="BI457" s="247">
        <f>IF(N457="nulová",J457,0)</f>
        <v>0</v>
      </c>
      <c r="BJ457" s="16" t="s">
        <v>147</v>
      </c>
      <c r="BK457" s="247">
        <f>ROUND(I457*H457,2)</f>
        <v>0</v>
      </c>
      <c r="BL457" s="16" t="s">
        <v>225</v>
      </c>
      <c r="BM457" s="246" t="s">
        <v>913</v>
      </c>
    </row>
    <row r="458" s="13" customFormat="1">
      <c r="A458" s="13"/>
      <c r="B458" s="248"/>
      <c r="C458" s="249"/>
      <c r="D458" s="250" t="s">
        <v>149</v>
      </c>
      <c r="E458" s="251" t="s">
        <v>1</v>
      </c>
      <c r="F458" s="252" t="s">
        <v>166</v>
      </c>
      <c r="G458" s="249"/>
      <c r="H458" s="253">
        <v>5</v>
      </c>
      <c r="I458" s="254"/>
      <c r="J458" s="249"/>
      <c r="K458" s="249"/>
      <c r="L458" s="255"/>
      <c r="M458" s="256"/>
      <c r="N458" s="257"/>
      <c r="O458" s="257"/>
      <c r="P458" s="257"/>
      <c r="Q458" s="257"/>
      <c r="R458" s="257"/>
      <c r="S458" s="257"/>
      <c r="T458" s="25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9" t="s">
        <v>149</v>
      </c>
      <c r="AU458" s="259" t="s">
        <v>83</v>
      </c>
      <c r="AV458" s="13" t="s">
        <v>83</v>
      </c>
      <c r="AW458" s="13" t="s">
        <v>30</v>
      </c>
      <c r="AX458" s="13" t="s">
        <v>81</v>
      </c>
      <c r="AY458" s="259" t="s">
        <v>140</v>
      </c>
    </row>
    <row r="459" s="2" customFormat="1" ht="21.75" customHeight="1">
      <c r="A459" s="37"/>
      <c r="B459" s="38"/>
      <c r="C459" s="271" t="s">
        <v>914</v>
      </c>
      <c r="D459" s="271" t="s">
        <v>220</v>
      </c>
      <c r="E459" s="272" t="s">
        <v>915</v>
      </c>
      <c r="F459" s="273" t="s">
        <v>916</v>
      </c>
      <c r="G459" s="274" t="s">
        <v>894</v>
      </c>
      <c r="H459" s="275">
        <v>3</v>
      </c>
      <c r="I459" s="276"/>
      <c r="J459" s="277">
        <f>ROUND(I459*H459,2)</f>
        <v>0</v>
      </c>
      <c r="K459" s="273" t="s">
        <v>1</v>
      </c>
      <c r="L459" s="278"/>
      <c r="M459" s="279" t="s">
        <v>1</v>
      </c>
      <c r="N459" s="280" t="s">
        <v>40</v>
      </c>
      <c r="O459" s="91"/>
      <c r="P459" s="244">
        <f>O459*H459</f>
        <v>0</v>
      </c>
      <c r="Q459" s="244">
        <v>0.040280000000000003</v>
      </c>
      <c r="R459" s="244">
        <f>Q459*H459</f>
        <v>0.12084</v>
      </c>
      <c r="S459" s="244">
        <v>0</v>
      </c>
      <c r="T459" s="245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46" t="s">
        <v>305</v>
      </c>
      <c r="AT459" s="246" t="s">
        <v>220</v>
      </c>
      <c r="AU459" s="246" t="s">
        <v>83</v>
      </c>
      <c r="AY459" s="16" t="s">
        <v>140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6" t="s">
        <v>147</v>
      </c>
      <c r="BK459" s="247">
        <f>ROUND(I459*H459,2)</f>
        <v>0</v>
      </c>
      <c r="BL459" s="16" t="s">
        <v>225</v>
      </c>
      <c r="BM459" s="246" t="s">
        <v>917</v>
      </c>
    </row>
    <row r="460" s="13" customFormat="1">
      <c r="A460" s="13"/>
      <c r="B460" s="248"/>
      <c r="C460" s="249"/>
      <c r="D460" s="250" t="s">
        <v>149</v>
      </c>
      <c r="E460" s="251" t="s">
        <v>1</v>
      </c>
      <c r="F460" s="252" t="s">
        <v>156</v>
      </c>
      <c r="G460" s="249"/>
      <c r="H460" s="253">
        <v>3</v>
      </c>
      <c r="I460" s="254"/>
      <c r="J460" s="249"/>
      <c r="K460" s="249"/>
      <c r="L460" s="255"/>
      <c r="M460" s="256"/>
      <c r="N460" s="257"/>
      <c r="O460" s="257"/>
      <c r="P460" s="257"/>
      <c r="Q460" s="257"/>
      <c r="R460" s="257"/>
      <c r="S460" s="257"/>
      <c r="T460" s="25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9" t="s">
        <v>149</v>
      </c>
      <c r="AU460" s="259" t="s">
        <v>83</v>
      </c>
      <c r="AV460" s="13" t="s">
        <v>83</v>
      </c>
      <c r="AW460" s="13" t="s">
        <v>30</v>
      </c>
      <c r="AX460" s="13" t="s">
        <v>81</v>
      </c>
      <c r="AY460" s="259" t="s">
        <v>140</v>
      </c>
    </row>
    <row r="461" s="2" customFormat="1" ht="21.75" customHeight="1">
      <c r="A461" s="37"/>
      <c r="B461" s="38"/>
      <c r="C461" s="271" t="s">
        <v>918</v>
      </c>
      <c r="D461" s="271" t="s">
        <v>220</v>
      </c>
      <c r="E461" s="272" t="s">
        <v>919</v>
      </c>
      <c r="F461" s="273" t="s">
        <v>920</v>
      </c>
      <c r="G461" s="274" t="s">
        <v>894</v>
      </c>
      <c r="H461" s="275">
        <v>2</v>
      </c>
      <c r="I461" s="276"/>
      <c r="J461" s="277">
        <f>ROUND(I461*H461,2)</f>
        <v>0</v>
      </c>
      <c r="K461" s="273" t="s">
        <v>1</v>
      </c>
      <c r="L461" s="278"/>
      <c r="M461" s="279" t="s">
        <v>1</v>
      </c>
      <c r="N461" s="280" t="s">
        <v>40</v>
      </c>
      <c r="O461" s="91"/>
      <c r="P461" s="244">
        <f>O461*H461</f>
        <v>0</v>
      </c>
      <c r="Q461" s="244">
        <v>0.040280000000000003</v>
      </c>
      <c r="R461" s="244">
        <f>Q461*H461</f>
        <v>0.080560000000000007</v>
      </c>
      <c r="S461" s="244">
        <v>0</v>
      </c>
      <c r="T461" s="24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46" t="s">
        <v>305</v>
      </c>
      <c r="AT461" s="246" t="s">
        <v>220</v>
      </c>
      <c r="AU461" s="246" t="s">
        <v>83</v>
      </c>
      <c r="AY461" s="16" t="s">
        <v>140</v>
      </c>
      <c r="BE461" s="247">
        <f>IF(N461="základní",J461,0)</f>
        <v>0</v>
      </c>
      <c r="BF461" s="247">
        <f>IF(N461="snížená",J461,0)</f>
        <v>0</v>
      </c>
      <c r="BG461" s="247">
        <f>IF(N461="zákl. přenesená",J461,0)</f>
        <v>0</v>
      </c>
      <c r="BH461" s="247">
        <f>IF(N461="sníž. přenesená",J461,0)</f>
        <v>0</v>
      </c>
      <c r="BI461" s="247">
        <f>IF(N461="nulová",J461,0)</f>
        <v>0</v>
      </c>
      <c r="BJ461" s="16" t="s">
        <v>147</v>
      </c>
      <c r="BK461" s="247">
        <f>ROUND(I461*H461,2)</f>
        <v>0</v>
      </c>
      <c r="BL461" s="16" t="s">
        <v>225</v>
      </c>
      <c r="BM461" s="246" t="s">
        <v>921</v>
      </c>
    </row>
    <row r="462" s="13" customFormat="1">
      <c r="A462" s="13"/>
      <c r="B462" s="248"/>
      <c r="C462" s="249"/>
      <c r="D462" s="250" t="s">
        <v>149</v>
      </c>
      <c r="E462" s="251" t="s">
        <v>1</v>
      </c>
      <c r="F462" s="252" t="s">
        <v>83</v>
      </c>
      <c r="G462" s="249"/>
      <c r="H462" s="253">
        <v>2</v>
      </c>
      <c r="I462" s="254"/>
      <c r="J462" s="249"/>
      <c r="K462" s="249"/>
      <c r="L462" s="255"/>
      <c r="M462" s="256"/>
      <c r="N462" s="257"/>
      <c r="O462" s="257"/>
      <c r="P462" s="257"/>
      <c r="Q462" s="257"/>
      <c r="R462" s="257"/>
      <c r="S462" s="257"/>
      <c r="T462" s="25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9" t="s">
        <v>149</v>
      </c>
      <c r="AU462" s="259" t="s">
        <v>83</v>
      </c>
      <c r="AV462" s="13" t="s">
        <v>83</v>
      </c>
      <c r="AW462" s="13" t="s">
        <v>30</v>
      </c>
      <c r="AX462" s="13" t="s">
        <v>81</v>
      </c>
      <c r="AY462" s="259" t="s">
        <v>140</v>
      </c>
    </row>
    <row r="463" s="2" customFormat="1" ht="33" customHeight="1">
      <c r="A463" s="37"/>
      <c r="B463" s="38"/>
      <c r="C463" s="235" t="s">
        <v>922</v>
      </c>
      <c r="D463" s="235" t="s">
        <v>142</v>
      </c>
      <c r="E463" s="236" t="s">
        <v>923</v>
      </c>
      <c r="F463" s="237" t="s">
        <v>924</v>
      </c>
      <c r="G463" s="238" t="s">
        <v>267</v>
      </c>
      <c r="H463" s="239">
        <v>8</v>
      </c>
      <c r="I463" s="240"/>
      <c r="J463" s="241">
        <f>ROUND(I463*H463,2)</f>
        <v>0</v>
      </c>
      <c r="K463" s="237" t="s">
        <v>146</v>
      </c>
      <c r="L463" s="43"/>
      <c r="M463" s="242" t="s">
        <v>1</v>
      </c>
      <c r="N463" s="243" t="s">
        <v>40</v>
      </c>
      <c r="O463" s="91"/>
      <c r="P463" s="244">
        <f>O463*H463</f>
        <v>0</v>
      </c>
      <c r="Q463" s="244">
        <v>0</v>
      </c>
      <c r="R463" s="244">
        <f>Q463*H463</f>
        <v>0</v>
      </c>
      <c r="S463" s="244">
        <v>0</v>
      </c>
      <c r="T463" s="24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46" t="s">
        <v>225</v>
      </c>
      <c r="AT463" s="246" t="s">
        <v>142</v>
      </c>
      <c r="AU463" s="246" t="s">
        <v>83</v>
      </c>
      <c r="AY463" s="16" t="s">
        <v>140</v>
      </c>
      <c r="BE463" s="247">
        <f>IF(N463="základní",J463,0)</f>
        <v>0</v>
      </c>
      <c r="BF463" s="247">
        <f>IF(N463="snížená",J463,0)</f>
        <v>0</v>
      </c>
      <c r="BG463" s="247">
        <f>IF(N463="zákl. přenesená",J463,0)</f>
        <v>0</v>
      </c>
      <c r="BH463" s="247">
        <f>IF(N463="sníž. přenesená",J463,0)</f>
        <v>0</v>
      </c>
      <c r="BI463" s="247">
        <f>IF(N463="nulová",J463,0)</f>
        <v>0</v>
      </c>
      <c r="BJ463" s="16" t="s">
        <v>147</v>
      </c>
      <c r="BK463" s="247">
        <f>ROUND(I463*H463,2)</f>
        <v>0</v>
      </c>
      <c r="BL463" s="16" t="s">
        <v>225</v>
      </c>
      <c r="BM463" s="246" t="s">
        <v>925</v>
      </c>
    </row>
    <row r="464" s="13" customFormat="1">
      <c r="A464" s="13"/>
      <c r="B464" s="248"/>
      <c r="C464" s="249"/>
      <c r="D464" s="250" t="s">
        <v>149</v>
      </c>
      <c r="E464" s="251" t="s">
        <v>1</v>
      </c>
      <c r="F464" s="252" t="s">
        <v>182</v>
      </c>
      <c r="G464" s="249"/>
      <c r="H464" s="253">
        <v>8</v>
      </c>
      <c r="I464" s="254"/>
      <c r="J464" s="249"/>
      <c r="K464" s="249"/>
      <c r="L464" s="255"/>
      <c r="M464" s="256"/>
      <c r="N464" s="257"/>
      <c r="O464" s="257"/>
      <c r="P464" s="257"/>
      <c r="Q464" s="257"/>
      <c r="R464" s="257"/>
      <c r="S464" s="257"/>
      <c r="T464" s="25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9" t="s">
        <v>149</v>
      </c>
      <c r="AU464" s="259" t="s">
        <v>83</v>
      </c>
      <c r="AV464" s="13" t="s">
        <v>83</v>
      </c>
      <c r="AW464" s="13" t="s">
        <v>30</v>
      </c>
      <c r="AX464" s="13" t="s">
        <v>81</v>
      </c>
      <c r="AY464" s="259" t="s">
        <v>140</v>
      </c>
    </row>
    <row r="465" s="2" customFormat="1" ht="21.75" customHeight="1">
      <c r="A465" s="37"/>
      <c r="B465" s="38"/>
      <c r="C465" s="271" t="s">
        <v>926</v>
      </c>
      <c r="D465" s="271" t="s">
        <v>220</v>
      </c>
      <c r="E465" s="272" t="s">
        <v>927</v>
      </c>
      <c r="F465" s="273" t="s">
        <v>928</v>
      </c>
      <c r="G465" s="274" t="s">
        <v>267</v>
      </c>
      <c r="H465" s="275">
        <v>4</v>
      </c>
      <c r="I465" s="276"/>
      <c r="J465" s="277">
        <f>ROUND(I465*H465,2)</f>
        <v>0</v>
      </c>
      <c r="K465" s="273" t="s">
        <v>146</v>
      </c>
      <c r="L465" s="278"/>
      <c r="M465" s="279" t="s">
        <v>1</v>
      </c>
      <c r="N465" s="280" t="s">
        <v>40</v>
      </c>
      <c r="O465" s="91"/>
      <c r="P465" s="244">
        <f>O465*H465</f>
        <v>0</v>
      </c>
      <c r="Q465" s="244">
        <v>0.019</v>
      </c>
      <c r="R465" s="244">
        <f>Q465*H465</f>
        <v>0.075999999999999998</v>
      </c>
      <c r="S465" s="244">
        <v>0</v>
      </c>
      <c r="T465" s="24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46" t="s">
        <v>305</v>
      </c>
      <c r="AT465" s="246" t="s">
        <v>220</v>
      </c>
      <c r="AU465" s="246" t="s">
        <v>83</v>
      </c>
      <c r="AY465" s="16" t="s">
        <v>140</v>
      </c>
      <c r="BE465" s="247">
        <f>IF(N465="základní",J465,0)</f>
        <v>0</v>
      </c>
      <c r="BF465" s="247">
        <f>IF(N465="snížená",J465,0)</f>
        <v>0</v>
      </c>
      <c r="BG465" s="247">
        <f>IF(N465="zákl. přenesená",J465,0)</f>
        <v>0</v>
      </c>
      <c r="BH465" s="247">
        <f>IF(N465="sníž. přenesená",J465,0)</f>
        <v>0</v>
      </c>
      <c r="BI465" s="247">
        <f>IF(N465="nulová",J465,0)</f>
        <v>0</v>
      </c>
      <c r="BJ465" s="16" t="s">
        <v>147</v>
      </c>
      <c r="BK465" s="247">
        <f>ROUND(I465*H465,2)</f>
        <v>0</v>
      </c>
      <c r="BL465" s="16" t="s">
        <v>225</v>
      </c>
      <c r="BM465" s="246" t="s">
        <v>929</v>
      </c>
    </row>
    <row r="466" s="13" customFormat="1">
      <c r="A466" s="13"/>
      <c r="B466" s="248"/>
      <c r="C466" s="249"/>
      <c r="D466" s="250" t="s">
        <v>149</v>
      </c>
      <c r="E466" s="251" t="s">
        <v>1</v>
      </c>
      <c r="F466" s="252" t="s">
        <v>147</v>
      </c>
      <c r="G466" s="249"/>
      <c r="H466" s="253">
        <v>4</v>
      </c>
      <c r="I466" s="254"/>
      <c r="J466" s="249"/>
      <c r="K466" s="249"/>
      <c r="L466" s="255"/>
      <c r="M466" s="256"/>
      <c r="N466" s="257"/>
      <c r="O466" s="257"/>
      <c r="P466" s="257"/>
      <c r="Q466" s="257"/>
      <c r="R466" s="257"/>
      <c r="S466" s="257"/>
      <c r="T466" s="25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9" t="s">
        <v>149</v>
      </c>
      <c r="AU466" s="259" t="s">
        <v>83</v>
      </c>
      <c r="AV466" s="13" t="s">
        <v>83</v>
      </c>
      <c r="AW466" s="13" t="s">
        <v>30</v>
      </c>
      <c r="AX466" s="13" t="s">
        <v>81</v>
      </c>
      <c r="AY466" s="259" t="s">
        <v>140</v>
      </c>
    </row>
    <row r="467" s="2" customFormat="1" ht="21.75" customHeight="1">
      <c r="A467" s="37"/>
      <c r="B467" s="38"/>
      <c r="C467" s="271" t="s">
        <v>930</v>
      </c>
      <c r="D467" s="271" t="s">
        <v>220</v>
      </c>
      <c r="E467" s="272" t="s">
        <v>931</v>
      </c>
      <c r="F467" s="273" t="s">
        <v>932</v>
      </c>
      <c r="G467" s="274" t="s">
        <v>267</v>
      </c>
      <c r="H467" s="275">
        <v>2</v>
      </c>
      <c r="I467" s="276"/>
      <c r="J467" s="277">
        <f>ROUND(I467*H467,2)</f>
        <v>0</v>
      </c>
      <c r="K467" s="273" t="s">
        <v>146</v>
      </c>
      <c r="L467" s="278"/>
      <c r="M467" s="279" t="s">
        <v>1</v>
      </c>
      <c r="N467" s="280" t="s">
        <v>40</v>
      </c>
      <c r="O467" s="91"/>
      <c r="P467" s="244">
        <f>O467*H467</f>
        <v>0</v>
      </c>
      <c r="Q467" s="244">
        <v>0.017000000000000001</v>
      </c>
      <c r="R467" s="244">
        <f>Q467*H467</f>
        <v>0.034000000000000002</v>
      </c>
      <c r="S467" s="244">
        <v>0</v>
      </c>
      <c r="T467" s="24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46" t="s">
        <v>305</v>
      </c>
      <c r="AT467" s="246" t="s">
        <v>220</v>
      </c>
      <c r="AU467" s="246" t="s">
        <v>83</v>
      </c>
      <c r="AY467" s="16" t="s">
        <v>140</v>
      </c>
      <c r="BE467" s="247">
        <f>IF(N467="základní",J467,0)</f>
        <v>0</v>
      </c>
      <c r="BF467" s="247">
        <f>IF(N467="snížená",J467,0)</f>
        <v>0</v>
      </c>
      <c r="BG467" s="247">
        <f>IF(N467="zákl. přenesená",J467,0)</f>
        <v>0</v>
      </c>
      <c r="BH467" s="247">
        <f>IF(N467="sníž. přenesená",J467,0)</f>
        <v>0</v>
      </c>
      <c r="BI467" s="247">
        <f>IF(N467="nulová",J467,0)</f>
        <v>0</v>
      </c>
      <c r="BJ467" s="16" t="s">
        <v>147</v>
      </c>
      <c r="BK467" s="247">
        <f>ROUND(I467*H467,2)</f>
        <v>0</v>
      </c>
      <c r="BL467" s="16" t="s">
        <v>225</v>
      </c>
      <c r="BM467" s="246" t="s">
        <v>933</v>
      </c>
    </row>
    <row r="468" s="2" customFormat="1">
      <c r="A468" s="37"/>
      <c r="B468" s="38"/>
      <c r="C468" s="39"/>
      <c r="D468" s="250" t="s">
        <v>336</v>
      </c>
      <c r="E468" s="39"/>
      <c r="F468" s="281" t="s">
        <v>934</v>
      </c>
      <c r="G468" s="39"/>
      <c r="H468" s="39"/>
      <c r="I468" s="144"/>
      <c r="J468" s="39"/>
      <c r="K468" s="39"/>
      <c r="L468" s="43"/>
      <c r="M468" s="282"/>
      <c r="N468" s="283"/>
      <c r="O468" s="91"/>
      <c r="P468" s="91"/>
      <c r="Q468" s="91"/>
      <c r="R468" s="91"/>
      <c r="S468" s="91"/>
      <c r="T468" s="92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336</v>
      </c>
      <c r="AU468" s="16" t="s">
        <v>83</v>
      </c>
    </row>
    <row r="469" s="13" customFormat="1">
      <c r="A469" s="13"/>
      <c r="B469" s="248"/>
      <c r="C469" s="249"/>
      <c r="D469" s="250" t="s">
        <v>149</v>
      </c>
      <c r="E469" s="251" t="s">
        <v>1</v>
      </c>
      <c r="F469" s="252" t="s">
        <v>83</v>
      </c>
      <c r="G469" s="249"/>
      <c r="H469" s="253">
        <v>2</v>
      </c>
      <c r="I469" s="254"/>
      <c r="J469" s="249"/>
      <c r="K469" s="249"/>
      <c r="L469" s="255"/>
      <c r="M469" s="256"/>
      <c r="N469" s="257"/>
      <c r="O469" s="257"/>
      <c r="P469" s="257"/>
      <c r="Q469" s="257"/>
      <c r="R469" s="257"/>
      <c r="S469" s="257"/>
      <c r="T469" s="25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9" t="s">
        <v>149</v>
      </c>
      <c r="AU469" s="259" t="s">
        <v>83</v>
      </c>
      <c r="AV469" s="13" t="s">
        <v>83</v>
      </c>
      <c r="AW469" s="13" t="s">
        <v>30</v>
      </c>
      <c r="AX469" s="13" t="s">
        <v>81</v>
      </c>
      <c r="AY469" s="259" t="s">
        <v>140</v>
      </c>
    </row>
    <row r="470" s="2" customFormat="1" ht="21.75" customHeight="1">
      <c r="A470" s="37"/>
      <c r="B470" s="38"/>
      <c r="C470" s="271" t="s">
        <v>935</v>
      </c>
      <c r="D470" s="271" t="s">
        <v>220</v>
      </c>
      <c r="E470" s="272" t="s">
        <v>936</v>
      </c>
      <c r="F470" s="273" t="s">
        <v>937</v>
      </c>
      <c r="G470" s="274" t="s">
        <v>267</v>
      </c>
      <c r="H470" s="275">
        <v>2</v>
      </c>
      <c r="I470" s="276"/>
      <c r="J470" s="277">
        <f>ROUND(I470*H470,2)</f>
        <v>0</v>
      </c>
      <c r="K470" s="273" t="s">
        <v>146</v>
      </c>
      <c r="L470" s="278"/>
      <c r="M470" s="279" t="s">
        <v>1</v>
      </c>
      <c r="N470" s="280" t="s">
        <v>40</v>
      </c>
      <c r="O470" s="91"/>
      <c r="P470" s="244">
        <f>O470*H470</f>
        <v>0</v>
      </c>
      <c r="Q470" s="244">
        <v>0.0223</v>
      </c>
      <c r="R470" s="244">
        <f>Q470*H470</f>
        <v>0.044600000000000001</v>
      </c>
      <c r="S470" s="244">
        <v>0</v>
      </c>
      <c r="T470" s="24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46" t="s">
        <v>305</v>
      </c>
      <c r="AT470" s="246" t="s">
        <v>220</v>
      </c>
      <c r="AU470" s="246" t="s">
        <v>83</v>
      </c>
      <c r="AY470" s="16" t="s">
        <v>140</v>
      </c>
      <c r="BE470" s="247">
        <f>IF(N470="základní",J470,0)</f>
        <v>0</v>
      </c>
      <c r="BF470" s="247">
        <f>IF(N470="snížená",J470,0)</f>
        <v>0</v>
      </c>
      <c r="BG470" s="247">
        <f>IF(N470="zákl. přenesená",J470,0)</f>
        <v>0</v>
      </c>
      <c r="BH470" s="247">
        <f>IF(N470="sníž. přenesená",J470,0)</f>
        <v>0</v>
      </c>
      <c r="BI470" s="247">
        <f>IF(N470="nulová",J470,0)</f>
        <v>0</v>
      </c>
      <c r="BJ470" s="16" t="s">
        <v>147</v>
      </c>
      <c r="BK470" s="247">
        <f>ROUND(I470*H470,2)</f>
        <v>0</v>
      </c>
      <c r="BL470" s="16" t="s">
        <v>225</v>
      </c>
      <c r="BM470" s="246" t="s">
        <v>938</v>
      </c>
    </row>
    <row r="471" s="2" customFormat="1">
      <c r="A471" s="37"/>
      <c r="B471" s="38"/>
      <c r="C471" s="39"/>
      <c r="D471" s="250" t="s">
        <v>336</v>
      </c>
      <c r="E471" s="39"/>
      <c r="F471" s="281" t="s">
        <v>939</v>
      </c>
      <c r="G471" s="39"/>
      <c r="H471" s="39"/>
      <c r="I471" s="144"/>
      <c r="J471" s="39"/>
      <c r="K471" s="39"/>
      <c r="L471" s="43"/>
      <c r="M471" s="282"/>
      <c r="N471" s="283"/>
      <c r="O471" s="91"/>
      <c r="P471" s="91"/>
      <c r="Q471" s="91"/>
      <c r="R471" s="91"/>
      <c r="S471" s="91"/>
      <c r="T471" s="92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336</v>
      </c>
      <c r="AU471" s="16" t="s">
        <v>83</v>
      </c>
    </row>
    <row r="472" s="13" customFormat="1">
      <c r="A472" s="13"/>
      <c r="B472" s="248"/>
      <c r="C472" s="249"/>
      <c r="D472" s="250" t="s">
        <v>149</v>
      </c>
      <c r="E472" s="251" t="s">
        <v>1</v>
      </c>
      <c r="F472" s="252" t="s">
        <v>83</v>
      </c>
      <c r="G472" s="249"/>
      <c r="H472" s="253">
        <v>2</v>
      </c>
      <c r="I472" s="254"/>
      <c r="J472" s="249"/>
      <c r="K472" s="249"/>
      <c r="L472" s="255"/>
      <c r="M472" s="256"/>
      <c r="N472" s="257"/>
      <c r="O472" s="257"/>
      <c r="P472" s="257"/>
      <c r="Q472" s="257"/>
      <c r="R472" s="257"/>
      <c r="S472" s="257"/>
      <c r="T472" s="25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9" t="s">
        <v>149</v>
      </c>
      <c r="AU472" s="259" t="s">
        <v>83</v>
      </c>
      <c r="AV472" s="13" t="s">
        <v>83</v>
      </c>
      <c r="AW472" s="13" t="s">
        <v>30</v>
      </c>
      <c r="AX472" s="13" t="s">
        <v>81</v>
      </c>
      <c r="AY472" s="259" t="s">
        <v>140</v>
      </c>
    </row>
    <row r="473" s="2" customFormat="1" ht="44.25" customHeight="1">
      <c r="A473" s="37"/>
      <c r="B473" s="38"/>
      <c r="C473" s="235" t="s">
        <v>940</v>
      </c>
      <c r="D473" s="235" t="s">
        <v>142</v>
      </c>
      <c r="E473" s="236" t="s">
        <v>941</v>
      </c>
      <c r="F473" s="237" t="s">
        <v>942</v>
      </c>
      <c r="G473" s="238" t="s">
        <v>267</v>
      </c>
      <c r="H473" s="239">
        <v>1</v>
      </c>
      <c r="I473" s="240"/>
      <c r="J473" s="241">
        <f>ROUND(I473*H473,2)</f>
        <v>0</v>
      </c>
      <c r="K473" s="237" t="s">
        <v>146</v>
      </c>
      <c r="L473" s="43"/>
      <c r="M473" s="242" t="s">
        <v>1</v>
      </c>
      <c r="N473" s="243" t="s">
        <v>40</v>
      </c>
      <c r="O473" s="91"/>
      <c r="P473" s="244">
        <f>O473*H473</f>
        <v>0</v>
      </c>
      <c r="Q473" s="244">
        <v>0.00027</v>
      </c>
      <c r="R473" s="244">
        <f>Q473*H473</f>
        <v>0.00027</v>
      </c>
      <c r="S473" s="244">
        <v>0</v>
      </c>
      <c r="T473" s="24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46" t="s">
        <v>225</v>
      </c>
      <c r="AT473" s="246" t="s">
        <v>142</v>
      </c>
      <c r="AU473" s="246" t="s">
        <v>83</v>
      </c>
      <c r="AY473" s="16" t="s">
        <v>140</v>
      </c>
      <c r="BE473" s="247">
        <f>IF(N473="základní",J473,0)</f>
        <v>0</v>
      </c>
      <c r="BF473" s="247">
        <f>IF(N473="snížená",J473,0)</f>
        <v>0</v>
      </c>
      <c r="BG473" s="247">
        <f>IF(N473="zákl. přenesená",J473,0)</f>
        <v>0</v>
      </c>
      <c r="BH473" s="247">
        <f>IF(N473="sníž. přenesená",J473,0)</f>
        <v>0</v>
      </c>
      <c r="BI473" s="247">
        <f>IF(N473="nulová",J473,0)</f>
        <v>0</v>
      </c>
      <c r="BJ473" s="16" t="s">
        <v>147</v>
      </c>
      <c r="BK473" s="247">
        <f>ROUND(I473*H473,2)</f>
        <v>0</v>
      </c>
      <c r="BL473" s="16" t="s">
        <v>225</v>
      </c>
      <c r="BM473" s="246" t="s">
        <v>943</v>
      </c>
    </row>
    <row r="474" s="13" customFormat="1">
      <c r="A474" s="13"/>
      <c r="B474" s="248"/>
      <c r="C474" s="249"/>
      <c r="D474" s="250" t="s">
        <v>149</v>
      </c>
      <c r="E474" s="251" t="s">
        <v>1</v>
      </c>
      <c r="F474" s="252" t="s">
        <v>81</v>
      </c>
      <c r="G474" s="249"/>
      <c r="H474" s="253">
        <v>1</v>
      </c>
      <c r="I474" s="254"/>
      <c r="J474" s="249"/>
      <c r="K474" s="249"/>
      <c r="L474" s="255"/>
      <c r="M474" s="256"/>
      <c r="N474" s="257"/>
      <c r="O474" s="257"/>
      <c r="P474" s="257"/>
      <c r="Q474" s="257"/>
      <c r="R474" s="257"/>
      <c r="S474" s="257"/>
      <c r="T474" s="25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9" t="s">
        <v>149</v>
      </c>
      <c r="AU474" s="259" t="s">
        <v>83</v>
      </c>
      <c r="AV474" s="13" t="s">
        <v>83</v>
      </c>
      <c r="AW474" s="13" t="s">
        <v>30</v>
      </c>
      <c r="AX474" s="13" t="s">
        <v>81</v>
      </c>
      <c r="AY474" s="259" t="s">
        <v>140</v>
      </c>
    </row>
    <row r="475" s="2" customFormat="1" ht="21.75" customHeight="1">
      <c r="A475" s="37"/>
      <c r="B475" s="38"/>
      <c r="C475" s="271" t="s">
        <v>944</v>
      </c>
      <c r="D475" s="271" t="s">
        <v>220</v>
      </c>
      <c r="E475" s="272" t="s">
        <v>945</v>
      </c>
      <c r="F475" s="273" t="s">
        <v>946</v>
      </c>
      <c r="G475" s="274" t="s">
        <v>267</v>
      </c>
      <c r="H475" s="275">
        <v>1</v>
      </c>
      <c r="I475" s="276"/>
      <c r="J475" s="277">
        <f>ROUND(I475*H475,2)</f>
        <v>0</v>
      </c>
      <c r="K475" s="273" t="s">
        <v>146</v>
      </c>
      <c r="L475" s="278"/>
      <c r="M475" s="279" t="s">
        <v>1</v>
      </c>
      <c r="N475" s="280" t="s">
        <v>40</v>
      </c>
      <c r="O475" s="91"/>
      <c r="P475" s="244">
        <f>O475*H475</f>
        <v>0</v>
      </c>
      <c r="Q475" s="244">
        <v>0</v>
      </c>
      <c r="R475" s="244">
        <f>Q475*H475</f>
        <v>0</v>
      </c>
      <c r="S475" s="244">
        <v>0</v>
      </c>
      <c r="T475" s="24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46" t="s">
        <v>305</v>
      </c>
      <c r="AT475" s="246" t="s">
        <v>220</v>
      </c>
      <c r="AU475" s="246" t="s">
        <v>83</v>
      </c>
      <c r="AY475" s="16" t="s">
        <v>140</v>
      </c>
      <c r="BE475" s="247">
        <f>IF(N475="základní",J475,0)</f>
        <v>0</v>
      </c>
      <c r="BF475" s="247">
        <f>IF(N475="snížená",J475,0)</f>
        <v>0</v>
      </c>
      <c r="BG475" s="247">
        <f>IF(N475="zákl. přenesená",J475,0)</f>
        <v>0</v>
      </c>
      <c r="BH475" s="247">
        <f>IF(N475="sníž. přenesená",J475,0)</f>
        <v>0</v>
      </c>
      <c r="BI475" s="247">
        <f>IF(N475="nulová",J475,0)</f>
        <v>0</v>
      </c>
      <c r="BJ475" s="16" t="s">
        <v>147</v>
      </c>
      <c r="BK475" s="247">
        <f>ROUND(I475*H475,2)</f>
        <v>0</v>
      </c>
      <c r="BL475" s="16" t="s">
        <v>225</v>
      </c>
      <c r="BM475" s="246" t="s">
        <v>947</v>
      </c>
    </row>
    <row r="476" s="2" customFormat="1" ht="21.75" customHeight="1">
      <c r="A476" s="37"/>
      <c r="B476" s="38"/>
      <c r="C476" s="235" t="s">
        <v>948</v>
      </c>
      <c r="D476" s="235" t="s">
        <v>142</v>
      </c>
      <c r="E476" s="236" t="s">
        <v>949</v>
      </c>
      <c r="F476" s="237" t="s">
        <v>950</v>
      </c>
      <c r="G476" s="238" t="s">
        <v>267</v>
      </c>
      <c r="H476" s="239">
        <v>5</v>
      </c>
      <c r="I476" s="240"/>
      <c r="J476" s="241">
        <f>ROUND(I476*H476,2)</f>
        <v>0</v>
      </c>
      <c r="K476" s="237" t="s">
        <v>146</v>
      </c>
      <c r="L476" s="43"/>
      <c r="M476" s="242" t="s">
        <v>1</v>
      </c>
      <c r="N476" s="243" t="s">
        <v>40</v>
      </c>
      <c r="O476" s="91"/>
      <c r="P476" s="244">
        <f>O476*H476</f>
        <v>0</v>
      </c>
      <c r="Q476" s="244">
        <v>0.00046999999999999999</v>
      </c>
      <c r="R476" s="244">
        <f>Q476*H476</f>
        <v>0.0023500000000000001</v>
      </c>
      <c r="S476" s="244">
        <v>0</v>
      </c>
      <c r="T476" s="24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46" t="s">
        <v>225</v>
      </c>
      <c r="AT476" s="246" t="s">
        <v>142</v>
      </c>
      <c r="AU476" s="246" t="s">
        <v>83</v>
      </c>
      <c r="AY476" s="16" t="s">
        <v>140</v>
      </c>
      <c r="BE476" s="247">
        <f>IF(N476="základní",J476,0)</f>
        <v>0</v>
      </c>
      <c r="BF476" s="247">
        <f>IF(N476="snížená",J476,0)</f>
        <v>0</v>
      </c>
      <c r="BG476" s="247">
        <f>IF(N476="zákl. přenesená",J476,0)</f>
        <v>0</v>
      </c>
      <c r="BH476" s="247">
        <f>IF(N476="sníž. přenesená",J476,0)</f>
        <v>0</v>
      </c>
      <c r="BI476" s="247">
        <f>IF(N476="nulová",J476,0)</f>
        <v>0</v>
      </c>
      <c r="BJ476" s="16" t="s">
        <v>147</v>
      </c>
      <c r="BK476" s="247">
        <f>ROUND(I476*H476,2)</f>
        <v>0</v>
      </c>
      <c r="BL476" s="16" t="s">
        <v>225</v>
      </c>
      <c r="BM476" s="246" t="s">
        <v>951</v>
      </c>
    </row>
    <row r="477" s="13" customFormat="1">
      <c r="A477" s="13"/>
      <c r="B477" s="248"/>
      <c r="C477" s="249"/>
      <c r="D477" s="250" t="s">
        <v>149</v>
      </c>
      <c r="E477" s="251" t="s">
        <v>1</v>
      </c>
      <c r="F477" s="252" t="s">
        <v>166</v>
      </c>
      <c r="G477" s="249"/>
      <c r="H477" s="253">
        <v>5</v>
      </c>
      <c r="I477" s="254"/>
      <c r="J477" s="249"/>
      <c r="K477" s="249"/>
      <c r="L477" s="255"/>
      <c r="M477" s="256"/>
      <c r="N477" s="257"/>
      <c r="O477" s="257"/>
      <c r="P477" s="257"/>
      <c r="Q477" s="257"/>
      <c r="R477" s="257"/>
      <c r="S477" s="257"/>
      <c r="T477" s="25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9" t="s">
        <v>149</v>
      </c>
      <c r="AU477" s="259" t="s">
        <v>83</v>
      </c>
      <c r="AV477" s="13" t="s">
        <v>83</v>
      </c>
      <c r="AW477" s="13" t="s">
        <v>30</v>
      </c>
      <c r="AX477" s="13" t="s">
        <v>81</v>
      </c>
      <c r="AY477" s="259" t="s">
        <v>140</v>
      </c>
    </row>
    <row r="478" s="2" customFormat="1" ht="16.5" customHeight="1">
      <c r="A478" s="37"/>
      <c r="B478" s="38"/>
      <c r="C478" s="271" t="s">
        <v>952</v>
      </c>
      <c r="D478" s="271" t="s">
        <v>220</v>
      </c>
      <c r="E478" s="272" t="s">
        <v>953</v>
      </c>
      <c r="F478" s="273" t="s">
        <v>954</v>
      </c>
      <c r="G478" s="274" t="s">
        <v>267</v>
      </c>
      <c r="H478" s="275">
        <v>1</v>
      </c>
      <c r="I478" s="276"/>
      <c r="J478" s="277">
        <f>ROUND(I478*H478,2)</f>
        <v>0</v>
      </c>
      <c r="K478" s="273" t="s">
        <v>1</v>
      </c>
      <c r="L478" s="278"/>
      <c r="M478" s="279" t="s">
        <v>1</v>
      </c>
      <c r="N478" s="280" t="s">
        <v>40</v>
      </c>
      <c r="O478" s="91"/>
      <c r="P478" s="244">
        <f>O478*H478</f>
        <v>0</v>
      </c>
      <c r="Q478" s="244">
        <v>0.057000000000000002</v>
      </c>
      <c r="R478" s="244">
        <f>Q478*H478</f>
        <v>0.057000000000000002</v>
      </c>
      <c r="S478" s="244">
        <v>0</v>
      </c>
      <c r="T478" s="24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46" t="s">
        <v>305</v>
      </c>
      <c r="AT478" s="246" t="s">
        <v>220</v>
      </c>
      <c r="AU478" s="246" t="s">
        <v>83</v>
      </c>
      <c r="AY478" s="16" t="s">
        <v>140</v>
      </c>
      <c r="BE478" s="247">
        <f>IF(N478="základní",J478,0)</f>
        <v>0</v>
      </c>
      <c r="BF478" s="247">
        <f>IF(N478="snížená",J478,0)</f>
        <v>0</v>
      </c>
      <c r="BG478" s="247">
        <f>IF(N478="zákl. přenesená",J478,0)</f>
        <v>0</v>
      </c>
      <c r="BH478" s="247">
        <f>IF(N478="sníž. přenesená",J478,0)</f>
        <v>0</v>
      </c>
      <c r="BI478" s="247">
        <f>IF(N478="nulová",J478,0)</f>
        <v>0</v>
      </c>
      <c r="BJ478" s="16" t="s">
        <v>147</v>
      </c>
      <c r="BK478" s="247">
        <f>ROUND(I478*H478,2)</f>
        <v>0</v>
      </c>
      <c r="BL478" s="16" t="s">
        <v>225</v>
      </c>
      <c r="BM478" s="246" t="s">
        <v>955</v>
      </c>
    </row>
    <row r="479" s="13" customFormat="1">
      <c r="A479" s="13"/>
      <c r="B479" s="248"/>
      <c r="C479" s="249"/>
      <c r="D479" s="250" t="s">
        <v>149</v>
      </c>
      <c r="E479" s="251" t="s">
        <v>1</v>
      </c>
      <c r="F479" s="252" t="s">
        <v>81</v>
      </c>
      <c r="G479" s="249"/>
      <c r="H479" s="253">
        <v>1</v>
      </c>
      <c r="I479" s="254"/>
      <c r="J479" s="249"/>
      <c r="K479" s="249"/>
      <c r="L479" s="255"/>
      <c r="M479" s="256"/>
      <c r="N479" s="257"/>
      <c r="O479" s="257"/>
      <c r="P479" s="257"/>
      <c r="Q479" s="257"/>
      <c r="R479" s="257"/>
      <c r="S479" s="257"/>
      <c r="T479" s="25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9" t="s">
        <v>149</v>
      </c>
      <c r="AU479" s="259" t="s">
        <v>83</v>
      </c>
      <c r="AV479" s="13" t="s">
        <v>83</v>
      </c>
      <c r="AW479" s="13" t="s">
        <v>30</v>
      </c>
      <c r="AX479" s="13" t="s">
        <v>81</v>
      </c>
      <c r="AY479" s="259" t="s">
        <v>140</v>
      </c>
    </row>
    <row r="480" s="2" customFormat="1" ht="16.5" customHeight="1">
      <c r="A480" s="37"/>
      <c r="B480" s="38"/>
      <c r="C480" s="271" t="s">
        <v>956</v>
      </c>
      <c r="D480" s="271" t="s">
        <v>220</v>
      </c>
      <c r="E480" s="272" t="s">
        <v>957</v>
      </c>
      <c r="F480" s="273" t="s">
        <v>958</v>
      </c>
      <c r="G480" s="274" t="s">
        <v>267</v>
      </c>
      <c r="H480" s="275">
        <v>1</v>
      </c>
      <c r="I480" s="276"/>
      <c r="J480" s="277">
        <f>ROUND(I480*H480,2)</f>
        <v>0</v>
      </c>
      <c r="K480" s="273" t="s">
        <v>1</v>
      </c>
      <c r="L480" s="278"/>
      <c r="M480" s="279" t="s">
        <v>1</v>
      </c>
      <c r="N480" s="280" t="s">
        <v>40</v>
      </c>
      <c r="O480" s="91"/>
      <c r="P480" s="244">
        <f>O480*H480</f>
        <v>0</v>
      </c>
      <c r="Q480" s="244">
        <v>0.057000000000000002</v>
      </c>
      <c r="R480" s="244">
        <f>Q480*H480</f>
        <v>0.057000000000000002</v>
      </c>
      <c r="S480" s="244">
        <v>0</v>
      </c>
      <c r="T480" s="24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46" t="s">
        <v>305</v>
      </c>
      <c r="AT480" s="246" t="s">
        <v>220</v>
      </c>
      <c r="AU480" s="246" t="s">
        <v>83</v>
      </c>
      <c r="AY480" s="16" t="s">
        <v>140</v>
      </c>
      <c r="BE480" s="247">
        <f>IF(N480="základní",J480,0)</f>
        <v>0</v>
      </c>
      <c r="BF480" s="247">
        <f>IF(N480="snížená",J480,0)</f>
        <v>0</v>
      </c>
      <c r="BG480" s="247">
        <f>IF(N480="zákl. přenesená",J480,0)</f>
        <v>0</v>
      </c>
      <c r="BH480" s="247">
        <f>IF(N480="sníž. přenesená",J480,0)</f>
        <v>0</v>
      </c>
      <c r="BI480" s="247">
        <f>IF(N480="nulová",J480,0)</f>
        <v>0</v>
      </c>
      <c r="BJ480" s="16" t="s">
        <v>147</v>
      </c>
      <c r="BK480" s="247">
        <f>ROUND(I480*H480,2)</f>
        <v>0</v>
      </c>
      <c r="BL480" s="16" t="s">
        <v>225</v>
      </c>
      <c r="BM480" s="246" t="s">
        <v>959</v>
      </c>
    </row>
    <row r="481" s="13" customFormat="1">
      <c r="A481" s="13"/>
      <c r="B481" s="248"/>
      <c r="C481" s="249"/>
      <c r="D481" s="250" t="s">
        <v>149</v>
      </c>
      <c r="E481" s="251" t="s">
        <v>1</v>
      </c>
      <c r="F481" s="252" t="s">
        <v>81</v>
      </c>
      <c r="G481" s="249"/>
      <c r="H481" s="253">
        <v>1</v>
      </c>
      <c r="I481" s="254"/>
      <c r="J481" s="249"/>
      <c r="K481" s="249"/>
      <c r="L481" s="255"/>
      <c r="M481" s="256"/>
      <c r="N481" s="257"/>
      <c r="O481" s="257"/>
      <c r="P481" s="257"/>
      <c r="Q481" s="257"/>
      <c r="R481" s="257"/>
      <c r="S481" s="257"/>
      <c r="T481" s="25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9" t="s">
        <v>149</v>
      </c>
      <c r="AU481" s="259" t="s">
        <v>83</v>
      </c>
      <c r="AV481" s="13" t="s">
        <v>83</v>
      </c>
      <c r="AW481" s="13" t="s">
        <v>30</v>
      </c>
      <c r="AX481" s="13" t="s">
        <v>81</v>
      </c>
      <c r="AY481" s="259" t="s">
        <v>140</v>
      </c>
    </row>
    <row r="482" s="2" customFormat="1" ht="16.5" customHeight="1">
      <c r="A482" s="37"/>
      <c r="B482" s="38"/>
      <c r="C482" s="271" t="s">
        <v>960</v>
      </c>
      <c r="D482" s="271" t="s">
        <v>220</v>
      </c>
      <c r="E482" s="272" t="s">
        <v>961</v>
      </c>
      <c r="F482" s="273" t="s">
        <v>962</v>
      </c>
      <c r="G482" s="274" t="s">
        <v>267</v>
      </c>
      <c r="H482" s="275">
        <v>1</v>
      </c>
      <c r="I482" s="276"/>
      <c r="J482" s="277">
        <f>ROUND(I482*H482,2)</f>
        <v>0</v>
      </c>
      <c r="K482" s="273" t="s">
        <v>1</v>
      </c>
      <c r="L482" s="278"/>
      <c r="M482" s="279" t="s">
        <v>1</v>
      </c>
      <c r="N482" s="280" t="s">
        <v>40</v>
      </c>
      <c r="O482" s="91"/>
      <c r="P482" s="244">
        <f>O482*H482</f>
        <v>0</v>
      </c>
      <c r="Q482" s="244">
        <v>0.057000000000000002</v>
      </c>
      <c r="R482" s="244">
        <f>Q482*H482</f>
        <v>0.057000000000000002</v>
      </c>
      <c r="S482" s="244">
        <v>0</v>
      </c>
      <c r="T482" s="24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46" t="s">
        <v>305</v>
      </c>
      <c r="AT482" s="246" t="s">
        <v>220</v>
      </c>
      <c r="AU482" s="246" t="s">
        <v>83</v>
      </c>
      <c r="AY482" s="16" t="s">
        <v>140</v>
      </c>
      <c r="BE482" s="247">
        <f>IF(N482="základní",J482,0)</f>
        <v>0</v>
      </c>
      <c r="BF482" s="247">
        <f>IF(N482="snížená",J482,0)</f>
        <v>0</v>
      </c>
      <c r="BG482" s="247">
        <f>IF(N482="zákl. přenesená",J482,0)</f>
        <v>0</v>
      </c>
      <c r="BH482" s="247">
        <f>IF(N482="sníž. přenesená",J482,0)</f>
        <v>0</v>
      </c>
      <c r="BI482" s="247">
        <f>IF(N482="nulová",J482,0)</f>
        <v>0</v>
      </c>
      <c r="BJ482" s="16" t="s">
        <v>147</v>
      </c>
      <c r="BK482" s="247">
        <f>ROUND(I482*H482,2)</f>
        <v>0</v>
      </c>
      <c r="BL482" s="16" t="s">
        <v>225</v>
      </c>
      <c r="BM482" s="246" t="s">
        <v>963</v>
      </c>
    </row>
    <row r="483" s="13" customFormat="1">
      <c r="A483" s="13"/>
      <c r="B483" s="248"/>
      <c r="C483" s="249"/>
      <c r="D483" s="250" t="s">
        <v>149</v>
      </c>
      <c r="E483" s="251" t="s">
        <v>1</v>
      </c>
      <c r="F483" s="252" t="s">
        <v>81</v>
      </c>
      <c r="G483" s="249"/>
      <c r="H483" s="253">
        <v>1</v>
      </c>
      <c r="I483" s="254"/>
      <c r="J483" s="249"/>
      <c r="K483" s="249"/>
      <c r="L483" s="255"/>
      <c r="M483" s="256"/>
      <c r="N483" s="257"/>
      <c r="O483" s="257"/>
      <c r="P483" s="257"/>
      <c r="Q483" s="257"/>
      <c r="R483" s="257"/>
      <c r="S483" s="257"/>
      <c r="T483" s="25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9" t="s">
        <v>149</v>
      </c>
      <c r="AU483" s="259" t="s">
        <v>83</v>
      </c>
      <c r="AV483" s="13" t="s">
        <v>83</v>
      </c>
      <c r="AW483" s="13" t="s">
        <v>30</v>
      </c>
      <c r="AX483" s="13" t="s">
        <v>81</v>
      </c>
      <c r="AY483" s="259" t="s">
        <v>140</v>
      </c>
    </row>
    <row r="484" s="2" customFormat="1" ht="16.5" customHeight="1">
      <c r="A484" s="37"/>
      <c r="B484" s="38"/>
      <c r="C484" s="271" t="s">
        <v>964</v>
      </c>
      <c r="D484" s="271" t="s">
        <v>220</v>
      </c>
      <c r="E484" s="272" t="s">
        <v>965</v>
      </c>
      <c r="F484" s="273" t="s">
        <v>966</v>
      </c>
      <c r="G484" s="274" t="s">
        <v>267</v>
      </c>
      <c r="H484" s="275">
        <v>2</v>
      </c>
      <c r="I484" s="276"/>
      <c r="J484" s="277">
        <f>ROUND(I484*H484,2)</f>
        <v>0</v>
      </c>
      <c r="K484" s="273" t="s">
        <v>1</v>
      </c>
      <c r="L484" s="278"/>
      <c r="M484" s="279" t="s">
        <v>1</v>
      </c>
      <c r="N484" s="280" t="s">
        <v>40</v>
      </c>
      <c r="O484" s="91"/>
      <c r="P484" s="244">
        <f>O484*H484</f>
        <v>0</v>
      </c>
      <c r="Q484" s="244">
        <v>0.057000000000000002</v>
      </c>
      <c r="R484" s="244">
        <f>Q484*H484</f>
        <v>0.114</v>
      </c>
      <c r="S484" s="244">
        <v>0</v>
      </c>
      <c r="T484" s="24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46" t="s">
        <v>305</v>
      </c>
      <c r="AT484" s="246" t="s">
        <v>220</v>
      </c>
      <c r="AU484" s="246" t="s">
        <v>83</v>
      </c>
      <c r="AY484" s="16" t="s">
        <v>140</v>
      </c>
      <c r="BE484" s="247">
        <f>IF(N484="základní",J484,0)</f>
        <v>0</v>
      </c>
      <c r="BF484" s="247">
        <f>IF(N484="snížená",J484,0)</f>
        <v>0</v>
      </c>
      <c r="BG484" s="247">
        <f>IF(N484="zákl. přenesená",J484,0)</f>
        <v>0</v>
      </c>
      <c r="BH484" s="247">
        <f>IF(N484="sníž. přenesená",J484,0)</f>
        <v>0</v>
      </c>
      <c r="BI484" s="247">
        <f>IF(N484="nulová",J484,0)</f>
        <v>0</v>
      </c>
      <c r="BJ484" s="16" t="s">
        <v>147</v>
      </c>
      <c r="BK484" s="247">
        <f>ROUND(I484*H484,2)</f>
        <v>0</v>
      </c>
      <c r="BL484" s="16" t="s">
        <v>225</v>
      </c>
      <c r="BM484" s="246" t="s">
        <v>967</v>
      </c>
    </row>
    <row r="485" s="13" customFormat="1">
      <c r="A485" s="13"/>
      <c r="B485" s="248"/>
      <c r="C485" s="249"/>
      <c r="D485" s="250" t="s">
        <v>149</v>
      </c>
      <c r="E485" s="251" t="s">
        <v>1</v>
      </c>
      <c r="F485" s="252" t="s">
        <v>83</v>
      </c>
      <c r="G485" s="249"/>
      <c r="H485" s="253">
        <v>2</v>
      </c>
      <c r="I485" s="254"/>
      <c r="J485" s="249"/>
      <c r="K485" s="249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149</v>
      </c>
      <c r="AU485" s="259" t="s">
        <v>83</v>
      </c>
      <c r="AV485" s="13" t="s">
        <v>83</v>
      </c>
      <c r="AW485" s="13" t="s">
        <v>30</v>
      </c>
      <c r="AX485" s="13" t="s">
        <v>81</v>
      </c>
      <c r="AY485" s="259" t="s">
        <v>140</v>
      </c>
    </row>
    <row r="486" s="2" customFormat="1" ht="44.25" customHeight="1">
      <c r="A486" s="37"/>
      <c r="B486" s="38"/>
      <c r="C486" s="235" t="s">
        <v>968</v>
      </c>
      <c r="D486" s="235" t="s">
        <v>142</v>
      </c>
      <c r="E486" s="236" t="s">
        <v>969</v>
      </c>
      <c r="F486" s="237" t="s">
        <v>970</v>
      </c>
      <c r="G486" s="238" t="s">
        <v>267</v>
      </c>
      <c r="H486" s="239">
        <v>9</v>
      </c>
      <c r="I486" s="240"/>
      <c r="J486" s="241">
        <f>ROUND(I486*H486,2)</f>
        <v>0</v>
      </c>
      <c r="K486" s="237" t="s">
        <v>146</v>
      </c>
      <c r="L486" s="43"/>
      <c r="M486" s="242" t="s">
        <v>1</v>
      </c>
      <c r="N486" s="243" t="s">
        <v>40</v>
      </c>
      <c r="O486" s="91"/>
      <c r="P486" s="244">
        <f>O486*H486</f>
        <v>0</v>
      </c>
      <c r="Q486" s="244">
        <v>0</v>
      </c>
      <c r="R486" s="244">
        <f>Q486*H486</f>
        <v>0</v>
      </c>
      <c r="S486" s="244">
        <v>0.024</v>
      </c>
      <c r="T486" s="245">
        <f>S486*H486</f>
        <v>0.216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46" t="s">
        <v>225</v>
      </c>
      <c r="AT486" s="246" t="s">
        <v>142</v>
      </c>
      <c r="AU486" s="246" t="s">
        <v>83</v>
      </c>
      <c r="AY486" s="16" t="s">
        <v>140</v>
      </c>
      <c r="BE486" s="247">
        <f>IF(N486="základní",J486,0)</f>
        <v>0</v>
      </c>
      <c r="BF486" s="247">
        <f>IF(N486="snížená",J486,0)</f>
        <v>0</v>
      </c>
      <c r="BG486" s="247">
        <f>IF(N486="zákl. přenesená",J486,0)</f>
        <v>0</v>
      </c>
      <c r="BH486" s="247">
        <f>IF(N486="sníž. přenesená",J486,0)</f>
        <v>0</v>
      </c>
      <c r="BI486" s="247">
        <f>IF(N486="nulová",J486,0)</f>
        <v>0</v>
      </c>
      <c r="BJ486" s="16" t="s">
        <v>147</v>
      </c>
      <c r="BK486" s="247">
        <f>ROUND(I486*H486,2)</f>
        <v>0</v>
      </c>
      <c r="BL486" s="16" t="s">
        <v>225</v>
      </c>
      <c r="BM486" s="246" t="s">
        <v>971</v>
      </c>
    </row>
    <row r="487" s="13" customFormat="1">
      <c r="A487" s="13"/>
      <c r="B487" s="248"/>
      <c r="C487" s="249"/>
      <c r="D487" s="250" t="s">
        <v>149</v>
      </c>
      <c r="E487" s="251" t="s">
        <v>1</v>
      </c>
      <c r="F487" s="252" t="s">
        <v>188</v>
      </c>
      <c r="G487" s="249"/>
      <c r="H487" s="253">
        <v>9</v>
      </c>
      <c r="I487" s="254"/>
      <c r="J487" s="249"/>
      <c r="K487" s="249"/>
      <c r="L487" s="255"/>
      <c r="M487" s="256"/>
      <c r="N487" s="257"/>
      <c r="O487" s="257"/>
      <c r="P487" s="257"/>
      <c r="Q487" s="257"/>
      <c r="R487" s="257"/>
      <c r="S487" s="257"/>
      <c r="T487" s="25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9" t="s">
        <v>149</v>
      </c>
      <c r="AU487" s="259" t="s">
        <v>83</v>
      </c>
      <c r="AV487" s="13" t="s">
        <v>83</v>
      </c>
      <c r="AW487" s="13" t="s">
        <v>30</v>
      </c>
      <c r="AX487" s="13" t="s">
        <v>81</v>
      </c>
      <c r="AY487" s="259" t="s">
        <v>140</v>
      </c>
    </row>
    <row r="488" s="2" customFormat="1" ht="33" customHeight="1">
      <c r="A488" s="37"/>
      <c r="B488" s="38"/>
      <c r="C488" s="235" t="s">
        <v>972</v>
      </c>
      <c r="D488" s="235" t="s">
        <v>142</v>
      </c>
      <c r="E488" s="236" t="s">
        <v>973</v>
      </c>
      <c r="F488" s="237" t="s">
        <v>974</v>
      </c>
      <c r="G488" s="238" t="s">
        <v>267</v>
      </c>
      <c r="H488" s="239">
        <v>14</v>
      </c>
      <c r="I488" s="240"/>
      <c r="J488" s="241">
        <f>ROUND(I488*H488,2)</f>
        <v>0</v>
      </c>
      <c r="K488" s="237" t="s">
        <v>146</v>
      </c>
      <c r="L488" s="43"/>
      <c r="M488" s="242" t="s">
        <v>1</v>
      </c>
      <c r="N488" s="243" t="s">
        <v>40</v>
      </c>
      <c r="O488" s="91"/>
      <c r="P488" s="244">
        <f>O488*H488</f>
        <v>0</v>
      </c>
      <c r="Q488" s="244">
        <v>0</v>
      </c>
      <c r="R488" s="244">
        <f>Q488*H488</f>
        <v>0</v>
      </c>
      <c r="S488" s="244">
        <v>0</v>
      </c>
      <c r="T488" s="24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46" t="s">
        <v>225</v>
      </c>
      <c r="AT488" s="246" t="s">
        <v>142</v>
      </c>
      <c r="AU488" s="246" t="s">
        <v>83</v>
      </c>
      <c r="AY488" s="16" t="s">
        <v>140</v>
      </c>
      <c r="BE488" s="247">
        <f>IF(N488="základní",J488,0)</f>
        <v>0</v>
      </c>
      <c r="BF488" s="247">
        <f>IF(N488="snížená",J488,0)</f>
        <v>0</v>
      </c>
      <c r="BG488" s="247">
        <f>IF(N488="zákl. přenesená",J488,0)</f>
        <v>0</v>
      </c>
      <c r="BH488" s="247">
        <f>IF(N488="sníž. přenesená",J488,0)</f>
        <v>0</v>
      </c>
      <c r="BI488" s="247">
        <f>IF(N488="nulová",J488,0)</f>
        <v>0</v>
      </c>
      <c r="BJ488" s="16" t="s">
        <v>147</v>
      </c>
      <c r="BK488" s="247">
        <f>ROUND(I488*H488,2)</f>
        <v>0</v>
      </c>
      <c r="BL488" s="16" t="s">
        <v>225</v>
      </c>
      <c r="BM488" s="246" t="s">
        <v>975</v>
      </c>
    </row>
    <row r="489" s="13" customFormat="1">
      <c r="A489" s="13"/>
      <c r="B489" s="248"/>
      <c r="C489" s="249"/>
      <c r="D489" s="250" t="s">
        <v>149</v>
      </c>
      <c r="E489" s="251" t="s">
        <v>1</v>
      </c>
      <c r="F489" s="252" t="s">
        <v>215</v>
      </c>
      <c r="G489" s="249"/>
      <c r="H489" s="253">
        <v>14</v>
      </c>
      <c r="I489" s="254"/>
      <c r="J489" s="249"/>
      <c r="K489" s="249"/>
      <c r="L489" s="255"/>
      <c r="M489" s="256"/>
      <c r="N489" s="257"/>
      <c r="O489" s="257"/>
      <c r="P489" s="257"/>
      <c r="Q489" s="257"/>
      <c r="R489" s="257"/>
      <c r="S489" s="257"/>
      <c r="T489" s="25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9" t="s">
        <v>149</v>
      </c>
      <c r="AU489" s="259" t="s">
        <v>83</v>
      </c>
      <c r="AV489" s="13" t="s">
        <v>83</v>
      </c>
      <c r="AW489" s="13" t="s">
        <v>30</v>
      </c>
      <c r="AX489" s="13" t="s">
        <v>81</v>
      </c>
      <c r="AY489" s="259" t="s">
        <v>140</v>
      </c>
    </row>
    <row r="490" s="2" customFormat="1" ht="16.5" customHeight="1">
      <c r="A490" s="37"/>
      <c r="B490" s="38"/>
      <c r="C490" s="271" t="s">
        <v>976</v>
      </c>
      <c r="D490" s="271" t="s">
        <v>220</v>
      </c>
      <c r="E490" s="272" t="s">
        <v>977</v>
      </c>
      <c r="F490" s="273" t="s">
        <v>978</v>
      </c>
      <c r="G490" s="274" t="s">
        <v>185</v>
      </c>
      <c r="H490" s="275">
        <v>10.75</v>
      </c>
      <c r="I490" s="276"/>
      <c r="J490" s="277">
        <f>ROUND(I490*H490,2)</f>
        <v>0</v>
      </c>
      <c r="K490" s="273" t="s">
        <v>146</v>
      </c>
      <c r="L490" s="278"/>
      <c r="M490" s="279" t="s">
        <v>1</v>
      </c>
      <c r="N490" s="280" t="s">
        <v>40</v>
      </c>
      <c r="O490" s="91"/>
      <c r="P490" s="244">
        <f>O490*H490</f>
        <v>0</v>
      </c>
      <c r="Q490" s="244">
        <v>0.0018</v>
      </c>
      <c r="R490" s="244">
        <f>Q490*H490</f>
        <v>0.019349999999999999</v>
      </c>
      <c r="S490" s="244">
        <v>0</v>
      </c>
      <c r="T490" s="245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46" t="s">
        <v>305</v>
      </c>
      <c r="AT490" s="246" t="s">
        <v>220</v>
      </c>
      <c r="AU490" s="246" t="s">
        <v>83</v>
      </c>
      <c r="AY490" s="16" t="s">
        <v>140</v>
      </c>
      <c r="BE490" s="247">
        <f>IF(N490="základní",J490,0)</f>
        <v>0</v>
      </c>
      <c r="BF490" s="247">
        <f>IF(N490="snížená",J490,0)</f>
        <v>0</v>
      </c>
      <c r="BG490" s="247">
        <f>IF(N490="zákl. přenesená",J490,0)</f>
        <v>0</v>
      </c>
      <c r="BH490" s="247">
        <f>IF(N490="sníž. přenesená",J490,0)</f>
        <v>0</v>
      </c>
      <c r="BI490" s="247">
        <f>IF(N490="nulová",J490,0)</f>
        <v>0</v>
      </c>
      <c r="BJ490" s="16" t="s">
        <v>147</v>
      </c>
      <c r="BK490" s="247">
        <f>ROUND(I490*H490,2)</f>
        <v>0</v>
      </c>
      <c r="BL490" s="16" t="s">
        <v>225</v>
      </c>
      <c r="BM490" s="246" t="s">
        <v>979</v>
      </c>
    </row>
    <row r="491" s="13" customFormat="1">
      <c r="A491" s="13"/>
      <c r="B491" s="248"/>
      <c r="C491" s="249"/>
      <c r="D491" s="250" t="s">
        <v>149</v>
      </c>
      <c r="E491" s="251" t="s">
        <v>1</v>
      </c>
      <c r="F491" s="252" t="s">
        <v>980</v>
      </c>
      <c r="G491" s="249"/>
      <c r="H491" s="253">
        <v>10.75</v>
      </c>
      <c r="I491" s="254"/>
      <c r="J491" s="249"/>
      <c r="K491" s="249"/>
      <c r="L491" s="255"/>
      <c r="M491" s="256"/>
      <c r="N491" s="257"/>
      <c r="O491" s="257"/>
      <c r="P491" s="257"/>
      <c r="Q491" s="257"/>
      <c r="R491" s="257"/>
      <c r="S491" s="257"/>
      <c r="T491" s="25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9" t="s">
        <v>149</v>
      </c>
      <c r="AU491" s="259" t="s">
        <v>83</v>
      </c>
      <c r="AV491" s="13" t="s">
        <v>83</v>
      </c>
      <c r="AW491" s="13" t="s">
        <v>30</v>
      </c>
      <c r="AX491" s="13" t="s">
        <v>81</v>
      </c>
      <c r="AY491" s="259" t="s">
        <v>140</v>
      </c>
    </row>
    <row r="492" s="2" customFormat="1" ht="33" customHeight="1">
      <c r="A492" s="37"/>
      <c r="B492" s="38"/>
      <c r="C492" s="235" t="s">
        <v>981</v>
      </c>
      <c r="D492" s="235" t="s">
        <v>142</v>
      </c>
      <c r="E492" s="236" t="s">
        <v>982</v>
      </c>
      <c r="F492" s="237" t="s">
        <v>983</v>
      </c>
      <c r="G492" s="238" t="s">
        <v>267</v>
      </c>
      <c r="H492" s="239">
        <v>2</v>
      </c>
      <c r="I492" s="240"/>
      <c r="J492" s="241">
        <f>ROUND(I492*H492,2)</f>
        <v>0</v>
      </c>
      <c r="K492" s="237" t="s">
        <v>146</v>
      </c>
      <c r="L492" s="43"/>
      <c r="M492" s="242" t="s">
        <v>1</v>
      </c>
      <c r="N492" s="243" t="s">
        <v>40</v>
      </c>
      <c r="O492" s="91"/>
      <c r="P492" s="244">
        <f>O492*H492</f>
        <v>0</v>
      </c>
      <c r="Q492" s="244">
        <v>0</v>
      </c>
      <c r="R492" s="244">
        <f>Q492*H492</f>
        <v>0</v>
      </c>
      <c r="S492" s="244">
        <v>0</v>
      </c>
      <c r="T492" s="24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46" t="s">
        <v>225</v>
      </c>
      <c r="AT492" s="246" t="s">
        <v>142</v>
      </c>
      <c r="AU492" s="246" t="s">
        <v>83</v>
      </c>
      <c r="AY492" s="16" t="s">
        <v>140</v>
      </c>
      <c r="BE492" s="247">
        <f>IF(N492="základní",J492,0)</f>
        <v>0</v>
      </c>
      <c r="BF492" s="247">
        <f>IF(N492="snížená",J492,0)</f>
        <v>0</v>
      </c>
      <c r="BG492" s="247">
        <f>IF(N492="zákl. přenesená",J492,0)</f>
        <v>0</v>
      </c>
      <c r="BH492" s="247">
        <f>IF(N492="sníž. přenesená",J492,0)</f>
        <v>0</v>
      </c>
      <c r="BI492" s="247">
        <f>IF(N492="nulová",J492,0)</f>
        <v>0</v>
      </c>
      <c r="BJ492" s="16" t="s">
        <v>147</v>
      </c>
      <c r="BK492" s="247">
        <f>ROUND(I492*H492,2)</f>
        <v>0</v>
      </c>
      <c r="BL492" s="16" t="s">
        <v>225</v>
      </c>
      <c r="BM492" s="246" t="s">
        <v>984</v>
      </c>
    </row>
    <row r="493" s="13" customFormat="1">
      <c r="A493" s="13"/>
      <c r="B493" s="248"/>
      <c r="C493" s="249"/>
      <c r="D493" s="250" t="s">
        <v>149</v>
      </c>
      <c r="E493" s="251" t="s">
        <v>1</v>
      </c>
      <c r="F493" s="252" t="s">
        <v>83</v>
      </c>
      <c r="G493" s="249"/>
      <c r="H493" s="253">
        <v>2</v>
      </c>
      <c r="I493" s="254"/>
      <c r="J493" s="249"/>
      <c r="K493" s="249"/>
      <c r="L493" s="255"/>
      <c r="M493" s="256"/>
      <c r="N493" s="257"/>
      <c r="O493" s="257"/>
      <c r="P493" s="257"/>
      <c r="Q493" s="257"/>
      <c r="R493" s="257"/>
      <c r="S493" s="257"/>
      <c r="T493" s="25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9" t="s">
        <v>149</v>
      </c>
      <c r="AU493" s="259" t="s">
        <v>83</v>
      </c>
      <c r="AV493" s="13" t="s">
        <v>83</v>
      </c>
      <c r="AW493" s="13" t="s">
        <v>30</v>
      </c>
      <c r="AX493" s="13" t="s">
        <v>81</v>
      </c>
      <c r="AY493" s="259" t="s">
        <v>140</v>
      </c>
    </row>
    <row r="494" s="2" customFormat="1" ht="16.5" customHeight="1">
      <c r="A494" s="37"/>
      <c r="B494" s="38"/>
      <c r="C494" s="271" t="s">
        <v>985</v>
      </c>
      <c r="D494" s="271" t="s">
        <v>220</v>
      </c>
      <c r="E494" s="272" t="s">
        <v>986</v>
      </c>
      <c r="F494" s="273" t="s">
        <v>987</v>
      </c>
      <c r="G494" s="274" t="s">
        <v>185</v>
      </c>
      <c r="H494" s="275">
        <v>1.6499999999999999</v>
      </c>
      <c r="I494" s="276"/>
      <c r="J494" s="277">
        <f>ROUND(I494*H494,2)</f>
        <v>0</v>
      </c>
      <c r="K494" s="273" t="s">
        <v>146</v>
      </c>
      <c r="L494" s="278"/>
      <c r="M494" s="279" t="s">
        <v>1</v>
      </c>
      <c r="N494" s="280" t="s">
        <v>40</v>
      </c>
      <c r="O494" s="91"/>
      <c r="P494" s="244">
        <f>O494*H494</f>
        <v>0</v>
      </c>
      <c r="Q494" s="244">
        <v>0.0018</v>
      </c>
      <c r="R494" s="244">
        <f>Q494*H494</f>
        <v>0.0029699999999999996</v>
      </c>
      <c r="S494" s="244">
        <v>0</v>
      </c>
      <c r="T494" s="24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46" t="s">
        <v>305</v>
      </c>
      <c r="AT494" s="246" t="s">
        <v>220</v>
      </c>
      <c r="AU494" s="246" t="s">
        <v>83</v>
      </c>
      <c r="AY494" s="16" t="s">
        <v>140</v>
      </c>
      <c r="BE494" s="247">
        <f>IF(N494="základní",J494,0)</f>
        <v>0</v>
      </c>
      <c r="BF494" s="247">
        <f>IF(N494="snížená",J494,0)</f>
        <v>0</v>
      </c>
      <c r="BG494" s="247">
        <f>IF(N494="zákl. přenesená",J494,0)</f>
        <v>0</v>
      </c>
      <c r="BH494" s="247">
        <f>IF(N494="sníž. přenesená",J494,0)</f>
        <v>0</v>
      </c>
      <c r="BI494" s="247">
        <f>IF(N494="nulová",J494,0)</f>
        <v>0</v>
      </c>
      <c r="BJ494" s="16" t="s">
        <v>147</v>
      </c>
      <c r="BK494" s="247">
        <f>ROUND(I494*H494,2)</f>
        <v>0</v>
      </c>
      <c r="BL494" s="16" t="s">
        <v>225</v>
      </c>
      <c r="BM494" s="246" t="s">
        <v>988</v>
      </c>
    </row>
    <row r="495" s="13" customFormat="1">
      <c r="A495" s="13"/>
      <c r="B495" s="248"/>
      <c r="C495" s="249"/>
      <c r="D495" s="250" t="s">
        <v>149</v>
      </c>
      <c r="E495" s="251" t="s">
        <v>1</v>
      </c>
      <c r="F495" s="252" t="s">
        <v>989</v>
      </c>
      <c r="G495" s="249"/>
      <c r="H495" s="253">
        <v>1.6499999999999999</v>
      </c>
      <c r="I495" s="254"/>
      <c r="J495" s="249"/>
      <c r="K495" s="249"/>
      <c r="L495" s="255"/>
      <c r="M495" s="256"/>
      <c r="N495" s="257"/>
      <c r="O495" s="257"/>
      <c r="P495" s="257"/>
      <c r="Q495" s="257"/>
      <c r="R495" s="257"/>
      <c r="S495" s="257"/>
      <c r="T495" s="25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9" t="s">
        <v>149</v>
      </c>
      <c r="AU495" s="259" t="s">
        <v>83</v>
      </c>
      <c r="AV495" s="13" t="s">
        <v>83</v>
      </c>
      <c r="AW495" s="13" t="s">
        <v>30</v>
      </c>
      <c r="AX495" s="13" t="s">
        <v>81</v>
      </c>
      <c r="AY495" s="259" t="s">
        <v>140</v>
      </c>
    </row>
    <row r="496" s="2" customFormat="1" ht="16.5" customHeight="1">
      <c r="A496" s="37"/>
      <c r="B496" s="38"/>
      <c r="C496" s="271" t="s">
        <v>990</v>
      </c>
      <c r="D496" s="271" t="s">
        <v>220</v>
      </c>
      <c r="E496" s="272" t="s">
        <v>991</v>
      </c>
      <c r="F496" s="273" t="s">
        <v>992</v>
      </c>
      <c r="G496" s="274" t="s">
        <v>267</v>
      </c>
      <c r="H496" s="275">
        <v>16</v>
      </c>
      <c r="I496" s="276"/>
      <c r="J496" s="277">
        <f>ROUND(I496*H496,2)</f>
        <v>0</v>
      </c>
      <c r="K496" s="273" t="s">
        <v>146</v>
      </c>
      <c r="L496" s="278"/>
      <c r="M496" s="279" t="s">
        <v>1</v>
      </c>
      <c r="N496" s="280" t="s">
        <v>40</v>
      </c>
      <c r="O496" s="91"/>
      <c r="P496" s="244">
        <f>O496*H496</f>
        <v>0</v>
      </c>
      <c r="Q496" s="244">
        <v>6.0000000000000002E-05</v>
      </c>
      <c r="R496" s="244">
        <f>Q496*H496</f>
        <v>0.00096000000000000002</v>
      </c>
      <c r="S496" s="244">
        <v>0</v>
      </c>
      <c r="T496" s="24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46" t="s">
        <v>305</v>
      </c>
      <c r="AT496" s="246" t="s">
        <v>220</v>
      </c>
      <c r="AU496" s="246" t="s">
        <v>83</v>
      </c>
      <c r="AY496" s="16" t="s">
        <v>140</v>
      </c>
      <c r="BE496" s="247">
        <f>IF(N496="základní",J496,0)</f>
        <v>0</v>
      </c>
      <c r="BF496" s="247">
        <f>IF(N496="snížená",J496,0)</f>
        <v>0</v>
      </c>
      <c r="BG496" s="247">
        <f>IF(N496="zákl. přenesená",J496,0)</f>
        <v>0</v>
      </c>
      <c r="BH496" s="247">
        <f>IF(N496="sníž. přenesená",J496,0)</f>
        <v>0</v>
      </c>
      <c r="BI496" s="247">
        <f>IF(N496="nulová",J496,0)</f>
        <v>0</v>
      </c>
      <c r="BJ496" s="16" t="s">
        <v>147</v>
      </c>
      <c r="BK496" s="247">
        <f>ROUND(I496*H496,2)</f>
        <v>0</v>
      </c>
      <c r="BL496" s="16" t="s">
        <v>225</v>
      </c>
      <c r="BM496" s="246" t="s">
        <v>993</v>
      </c>
    </row>
    <row r="497" s="13" customFormat="1">
      <c r="A497" s="13"/>
      <c r="B497" s="248"/>
      <c r="C497" s="249"/>
      <c r="D497" s="250" t="s">
        <v>149</v>
      </c>
      <c r="E497" s="251" t="s">
        <v>1</v>
      </c>
      <c r="F497" s="252" t="s">
        <v>225</v>
      </c>
      <c r="G497" s="249"/>
      <c r="H497" s="253">
        <v>16</v>
      </c>
      <c r="I497" s="254"/>
      <c r="J497" s="249"/>
      <c r="K497" s="249"/>
      <c r="L497" s="255"/>
      <c r="M497" s="256"/>
      <c r="N497" s="257"/>
      <c r="O497" s="257"/>
      <c r="P497" s="257"/>
      <c r="Q497" s="257"/>
      <c r="R497" s="257"/>
      <c r="S497" s="257"/>
      <c r="T497" s="25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9" t="s">
        <v>149</v>
      </c>
      <c r="AU497" s="259" t="s">
        <v>83</v>
      </c>
      <c r="AV497" s="13" t="s">
        <v>83</v>
      </c>
      <c r="AW497" s="13" t="s">
        <v>30</v>
      </c>
      <c r="AX497" s="13" t="s">
        <v>81</v>
      </c>
      <c r="AY497" s="259" t="s">
        <v>140</v>
      </c>
    </row>
    <row r="498" s="12" customFormat="1" ht="22.8" customHeight="1">
      <c r="A498" s="12"/>
      <c r="B498" s="219"/>
      <c r="C498" s="220"/>
      <c r="D498" s="221" t="s">
        <v>72</v>
      </c>
      <c r="E498" s="233" t="s">
        <v>994</v>
      </c>
      <c r="F498" s="233" t="s">
        <v>995</v>
      </c>
      <c r="G498" s="220"/>
      <c r="H498" s="220"/>
      <c r="I498" s="223"/>
      <c r="J498" s="234">
        <f>BK498</f>
        <v>0</v>
      </c>
      <c r="K498" s="220"/>
      <c r="L498" s="225"/>
      <c r="M498" s="226"/>
      <c r="N498" s="227"/>
      <c r="O498" s="227"/>
      <c r="P498" s="228">
        <f>SUM(P499:P506)</f>
        <v>0</v>
      </c>
      <c r="Q498" s="227"/>
      <c r="R498" s="228">
        <f>SUM(R499:R506)</f>
        <v>0.026399999999999996</v>
      </c>
      <c r="S498" s="227"/>
      <c r="T498" s="229">
        <f>SUM(T499:T506)</f>
        <v>0.23619999999999999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30" t="s">
        <v>83</v>
      </c>
      <c r="AT498" s="231" t="s">
        <v>72</v>
      </c>
      <c r="AU498" s="231" t="s">
        <v>81</v>
      </c>
      <c r="AY498" s="230" t="s">
        <v>140</v>
      </c>
      <c r="BK498" s="232">
        <f>SUM(BK499:BK506)</f>
        <v>0</v>
      </c>
    </row>
    <row r="499" s="2" customFormat="1" ht="16.5" customHeight="1">
      <c r="A499" s="37"/>
      <c r="B499" s="38"/>
      <c r="C499" s="235" t="s">
        <v>996</v>
      </c>
      <c r="D499" s="235" t="s">
        <v>142</v>
      </c>
      <c r="E499" s="236" t="s">
        <v>997</v>
      </c>
      <c r="F499" s="237" t="s">
        <v>998</v>
      </c>
      <c r="G499" s="238" t="s">
        <v>169</v>
      </c>
      <c r="H499" s="239">
        <v>9.1600000000000001</v>
      </c>
      <c r="I499" s="240"/>
      <c r="J499" s="241">
        <f>ROUND(I499*H499,2)</f>
        <v>0</v>
      </c>
      <c r="K499" s="237" t="s">
        <v>146</v>
      </c>
      <c r="L499" s="43"/>
      <c r="M499" s="242" t="s">
        <v>1</v>
      </c>
      <c r="N499" s="243" t="s">
        <v>40</v>
      </c>
      <c r="O499" s="91"/>
      <c r="P499" s="244">
        <f>O499*H499</f>
        <v>0</v>
      </c>
      <c r="Q499" s="244">
        <v>0</v>
      </c>
      <c r="R499" s="244">
        <f>Q499*H499</f>
        <v>0</v>
      </c>
      <c r="S499" s="244">
        <v>0.02</v>
      </c>
      <c r="T499" s="245">
        <f>S499*H499</f>
        <v>0.1832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46" t="s">
        <v>225</v>
      </c>
      <c r="AT499" s="246" t="s">
        <v>142</v>
      </c>
      <c r="AU499" s="246" t="s">
        <v>83</v>
      </c>
      <c r="AY499" s="16" t="s">
        <v>140</v>
      </c>
      <c r="BE499" s="247">
        <f>IF(N499="základní",J499,0)</f>
        <v>0</v>
      </c>
      <c r="BF499" s="247">
        <f>IF(N499="snížená",J499,0)</f>
        <v>0</v>
      </c>
      <c r="BG499" s="247">
        <f>IF(N499="zákl. přenesená",J499,0)</f>
        <v>0</v>
      </c>
      <c r="BH499" s="247">
        <f>IF(N499="sníž. přenesená",J499,0)</f>
        <v>0</v>
      </c>
      <c r="BI499" s="247">
        <f>IF(N499="nulová",J499,0)</f>
        <v>0</v>
      </c>
      <c r="BJ499" s="16" t="s">
        <v>147</v>
      </c>
      <c r="BK499" s="247">
        <f>ROUND(I499*H499,2)</f>
        <v>0</v>
      </c>
      <c r="BL499" s="16" t="s">
        <v>225</v>
      </c>
      <c r="BM499" s="246" t="s">
        <v>999</v>
      </c>
    </row>
    <row r="500" s="13" customFormat="1">
      <c r="A500" s="13"/>
      <c r="B500" s="248"/>
      <c r="C500" s="249"/>
      <c r="D500" s="250" t="s">
        <v>149</v>
      </c>
      <c r="E500" s="251" t="s">
        <v>1</v>
      </c>
      <c r="F500" s="252" t="s">
        <v>1000</v>
      </c>
      <c r="G500" s="249"/>
      <c r="H500" s="253">
        <v>9.1600000000000001</v>
      </c>
      <c r="I500" s="254"/>
      <c r="J500" s="249"/>
      <c r="K500" s="249"/>
      <c r="L500" s="255"/>
      <c r="M500" s="256"/>
      <c r="N500" s="257"/>
      <c r="O500" s="257"/>
      <c r="P500" s="257"/>
      <c r="Q500" s="257"/>
      <c r="R500" s="257"/>
      <c r="S500" s="257"/>
      <c r="T500" s="25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9" t="s">
        <v>149</v>
      </c>
      <c r="AU500" s="259" t="s">
        <v>83</v>
      </c>
      <c r="AV500" s="13" t="s">
        <v>83</v>
      </c>
      <c r="AW500" s="13" t="s">
        <v>30</v>
      </c>
      <c r="AX500" s="13" t="s">
        <v>81</v>
      </c>
      <c r="AY500" s="259" t="s">
        <v>140</v>
      </c>
    </row>
    <row r="501" s="2" customFormat="1" ht="21.75" customHeight="1">
      <c r="A501" s="37"/>
      <c r="B501" s="38"/>
      <c r="C501" s="235" t="s">
        <v>1001</v>
      </c>
      <c r="D501" s="235" t="s">
        <v>142</v>
      </c>
      <c r="E501" s="236" t="s">
        <v>1002</v>
      </c>
      <c r="F501" s="237" t="s">
        <v>1003</v>
      </c>
      <c r="G501" s="238" t="s">
        <v>1004</v>
      </c>
      <c r="H501" s="239">
        <v>60</v>
      </c>
      <c r="I501" s="240"/>
      <c r="J501" s="241">
        <f>ROUND(I501*H501,2)</f>
        <v>0</v>
      </c>
      <c r="K501" s="237" t="s">
        <v>146</v>
      </c>
      <c r="L501" s="43"/>
      <c r="M501" s="242" t="s">
        <v>1</v>
      </c>
      <c r="N501" s="243" t="s">
        <v>40</v>
      </c>
      <c r="O501" s="91"/>
      <c r="P501" s="244">
        <f>O501*H501</f>
        <v>0</v>
      </c>
      <c r="Q501" s="244">
        <v>5.0000000000000002E-05</v>
      </c>
      <c r="R501" s="244">
        <f>Q501*H501</f>
        <v>0.0030000000000000001</v>
      </c>
      <c r="S501" s="244">
        <v>0</v>
      </c>
      <c r="T501" s="245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46" t="s">
        <v>225</v>
      </c>
      <c r="AT501" s="246" t="s">
        <v>142</v>
      </c>
      <c r="AU501" s="246" t="s">
        <v>83</v>
      </c>
      <c r="AY501" s="16" t="s">
        <v>140</v>
      </c>
      <c r="BE501" s="247">
        <f>IF(N501="základní",J501,0)</f>
        <v>0</v>
      </c>
      <c r="BF501" s="247">
        <f>IF(N501="snížená",J501,0)</f>
        <v>0</v>
      </c>
      <c r="BG501" s="247">
        <f>IF(N501="zákl. přenesená",J501,0)</f>
        <v>0</v>
      </c>
      <c r="BH501" s="247">
        <f>IF(N501="sníž. přenesená",J501,0)</f>
        <v>0</v>
      </c>
      <c r="BI501" s="247">
        <f>IF(N501="nulová",J501,0)</f>
        <v>0</v>
      </c>
      <c r="BJ501" s="16" t="s">
        <v>147</v>
      </c>
      <c r="BK501" s="247">
        <f>ROUND(I501*H501,2)</f>
        <v>0</v>
      </c>
      <c r="BL501" s="16" t="s">
        <v>225</v>
      </c>
      <c r="BM501" s="246" t="s">
        <v>1005</v>
      </c>
    </row>
    <row r="502" s="13" customFormat="1">
      <c r="A502" s="13"/>
      <c r="B502" s="248"/>
      <c r="C502" s="249"/>
      <c r="D502" s="250" t="s">
        <v>149</v>
      </c>
      <c r="E502" s="251" t="s">
        <v>1</v>
      </c>
      <c r="F502" s="252" t="s">
        <v>1006</v>
      </c>
      <c r="G502" s="249"/>
      <c r="H502" s="253">
        <v>60</v>
      </c>
      <c r="I502" s="254"/>
      <c r="J502" s="249"/>
      <c r="K502" s="249"/>
      <c r="L502" s="255"/>
      <c r="M502" s="256"/>
      <c r="N502" s="257"/>
      <c r="O502" s="257"/>
      <c r="P502" s="257"/>
      <c r="Q502" s="257"/>
      <c r="R502" s="257"/>
      <c r="S502" s="257"/>
      <c r="T502" s="25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9" t="s">
        <v>149</v>
      </c>
      <c r="AU502" s="259" t="s">
        <v>83</v>
      </c>
      <c r="AV502" s="13" t="s">
        <v>83</v>
      </c>
      <c r="AW502" s="13" t="s">
        <v>30</v>
      </c>
      <c r="AX502" s="13" t="s">
        <v>81</v>
      </c>
      <c r="AY502" s="259" t="s">
        <v>140</v>
      </c>
    </row>
    <row r="503" s="2" customFormat="1" ht="45" customHeight="1">
      <c r="A503" s="37"/>
      <c r="B503" s="38"/>
      <c r="C503" s="271" t="s">
        <v>1007</v>
      </c>
      <c r="D503" s="271" t="s">
        <v>220</v>
      </c>
      <c r="E503" s="272" t="s">
        <v>1008</v>
      </c>
      <c r="F503" s="273" t="s">
        <v>1009</v>
      </c>
      <c r="G503" s="274" t="s">
        <v>267</v>
      </c>
      <c r="H503" s="275">
        <v>3</v>
      </c>
      <c r="I503" s="276"/>
      <c r="J503" s="277">
        <f>ROUND(I503*H503,2)</f>
        <v>0</v>
      </c>
      <c r="K503" s="273" t="s">
        <v>1</v>
      </c>
      <c r="L503" s="278"/>
      <c r="M503" s="279" t="s">
        <v>1</v>
      </c>
      <c r="N503" s="280" t="s">
        <v>40</v>
      </c>
      <c r="O503" s="91"/>
      <c r="P503" s="244">
        <f>O503*H503</f>
        <v>0</v>
      </c>
      <c r="Q503" s="244">
        <v>0.0077999999999999996</v>
      </c>
      <c r="R503" s="244">
        <f>Q503*H503</f>
        <v>0.023399999999999997</v>
      </c>
      <c r="S503" s="244">
        <v>0</v>
      </c>
      <c r="T503" s="245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46" t="s">
        <v>305</v>
      </c>
      <c r="AT503" s="246" t="s">
        <v>220</v>
      </c>
      <c r="AU503" s="246" t="s">
        <v>83</v>
      </c>
      <c r="AY503" s="16" t="s">
        <v>140</v>
      </c>
      <c r="BE503" s="247">
        <f>IF(N503="základní",J503,0)</f>
        <v>0</v>
      </c>
      <c r="BF503" s="247">
        <f>IF(N503="snížená",J503,0)</f>
        <v>0</v>
      </c>
      <c r="BG503" s="247">
        <f>IF(N503="zákl. přenesená",J503,0)</f>
        <v>0</v>
      </c>
      <c r="BH503" s="247">
        <f>IF(N503="sníž. přenesená",J503,0)</f>
        <v>0</v>
      </c>
      <c r="BI503" s="247">
        <f>IF(N503="nulová",J503,0)</f>
        <v>0</v>
      </c>
      <c r="BJ503" s="16" t="s">
        <v>147</v>
      </c>
      <c r="BK503" s="247">
        <f>ROUND(I503*H503,2)</f>
        <v>0</v>
      </c>
      <c r="BL503" s="16" t="s">
        <v>225</v>
      </c>
      <c r="BM503" s="246" t="s">
        <v>1010</v>
      </c>
    </row>
    <row r="504" s="13" customFormat="1">
      <c r="A504" s="13"/>
      <c r="B504" s="248"/>
      <c r="C504" s="249"/>
      <c r="D504" s="250" t="s">
        <v>149</v>
      </c>
      <c r="E504" s="251" t="s">
        <v>1</v>
      </c>
      <c r="F504" s="252" t="s">
        <v>156</v>
      </c>
      <c r="G504" s="249"/>
      <c r="H504" s="253">
        <v>3</v>
      </c>
      <c r="I504" s="254"/>
      <c r="J504" s="249"/>
      <c r="K504" s="249"/>
      <c r="L504" s="255"/>
      <c r="M504" s="256"/>
      <c r="N504" s="257"/>
      <c r="O504" s="257"/>
      <c r="P504" s="257"/>
      <c r="Q504" s="257"/>
      <c r="R504" s="257"/>
      <c r="S504" s="257"/>
      <c r="T504" s="25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9" t="s">
        <v>149</v>
      </c>
      <c r="AU504" s="259" t="s">
        <v>83</v>
      </c>
      <c r="AV504" s="13" t="s">
        <v>83</v>
      </c>
      <c r="AW504" s="13" t="s">
        <v>30</v>
      </c>
      <c r="AX504" s="13" t="s">
        <v>81</v>
      </c>
      <c r="AY504" s="259" t="s">
        <v>140</v>
      </c>
    </row>
    <row r="505" s="2" customFormat="1" ht="21.75" customHeight="1">
      <c r="A505" s="37"/>
      <c r="B505" s="38"/>
      <c r="C505" s="235" t="s">
        <v>1011</v>
      </c>
      <c r="D505" s="235" t="s">
        <v>142</v>
      </c>
      <c r="E505" s="236" t="s">
        <v>1012</v>
      </c>
      <c r="F505" s="237" t="s">
        <v>1013</v>
      </c>
      <c r="G505" s="238" t="s">
        <v>1004</v>
      </c>
      <c r="H505" s="239">
        <v>53</v>
      </c>
      <c r="I505" s="240"/>
      <c r="J505" s="241">
        <f>ROUND(I505*H505,2)</f>
        <v>0</v>
      </c>
      <c r="K505" s="237" t="s">
        <v>146</v>
      </c>
      <c r="L505" s="43"/>
      <c r="M505" s="242" t="s">
        <v>1</v>
      </c>
      <c r="N505" s="243" t="s">
        <v>40</v>
      </c>
      <c r="O505" s="91"/>
      <c r="P505" s="244">
        <f>O505*H505</f>
        <v>0</v>
      </c>
      <c r="Q505" s="244">
        <v>0</v>
      </c>
      <c r="R505" s="244">
        <f>Q505*H505</f>
        <v>0</v>
      </c>
      <c r="S505" s="244">
        <v>0.001</v>
      </c>
      <c r="T505" s="245">
        <f>S505*H505</f>
        <v>0.052999999999999998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46" t="s">
        <v>225</v>
      </c>
      <c r="AT505" s="246" t="s">
        <v>142</v>
      </c>
      <c r="AU505" s="246" t="s">
        <v>83</v>
      </c>
      <c r="AY505" s="16" t="s">
        <v>140</v>
      </c>
      <c r="BE505" s="247">
        <f>IF(N505="základní",J505,0)</f>
        <v>0</v>
      </c>
      <c r="BF505" s="247">
        <f>IF(N505="snížená",J505,0)</f>
        <v>0</v>
      </c>
      <c r="BG505" s="247">
        <f>IF(N505="zákl. přenesená",J505,0)</f>
        <v>0</v>
      </c>
      <c r="BH505" s="247">
        <f>IF(N505="sníž. přenesená",J505,0)</f>
        <v>0</v>
      </c>
      <c r="BI505" s="247">
        <f>IF(N505="nulová",J505,0)</f>
        <v>0</v>
      </c>
      <c r="BJ505" s="16" t="s">
        <v>147</v>
      </c>
      <c r="BK505" s="247">
        <f>ROUND(I505*H505,2)</f>
        <v>0</v>
      </c>
      <c r="BL505" s="16" t="s">
        <v>225</v>
      </c>
      <c r="BM505" s="246" t="s">
        <v>1014</v>
      </c>
    </row>
    <row r="506" s="13" customFormat="1">
      <c r="A506" s="13"/>
      <c r="B506" s="248"/>
      <c r="C506" s="249"/>
      <c r="D506" s="250" t="s">
        <v>149</v>
      </c>
      <c r="E506" s="251" t="s">
        <v>1</v>
      </c>
      <c r="F506" s="252" t="s">
        <v>1015</v>
      </c>
      <c r="G506" s="249"/>
      <c r="H506" s="253">
        <v>53</v>
      </c>
      <c r="I506" s="254"/>
      <c r="J506" s="249"/>
      <c r="K506" s="249"/>
      <c r="L506" s="255"/>
      <c r="M506" s="256"/>
      <c r="N506" s="257"/>
      <c r="O506" s="257"/>
      <c r="P506" s="257"/>
      <c r="Q506" s="257"/>
      <c r="R506" s="257"/>
      <c r="S506" s="257"/>
      <c r="T506" s="25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9" t="s">
        <v>149</v>
      </c>
      <c r="AU506" s="259" t="s">
        <v>83</v>
      </c>
      <c r="AV506" s="13" t="s">
        <v>83</v>
      </c>
      <c r="AW506" s="13" t="s">
        <v>30</v>
      </c>
      <c r="AX506" s="13" t="s">
        <v>81</v>
      </c>
      <c r="AY506" s="259" t="s">
        <v>140</v>
      </c>
    </row>
    <row r="507" s="12" customFormat="1" ht="22.8" customHeight="1">
      <c r="A507" s="12"/>
      <c r="B507" s="219"/>
      <c r="C507" s="220"/>
      <c r="D507" s="221" t="s">
        <v>72</v>
      </c>
      <c r="E507" s="233" t="s">
        <v>1016</v>
      </c>
      <c r="F507" s="233" t="s">
        <v>1017</v>
      </c>
      <c r="G507" s="220"/>
      <c r="H507" s="220"/>
      <c r="I507" s="223"/>
      <c r="J507" s="234">
        <f>BK507</f>
        <v>0</v>
      </c>
      <c r="K507" s="220"/>
      <c r="L507" s="225"/>
      <c r="M507" s="226"/>
      <c r="N507" s="227"/>
      <c r="O507" s="227"/>
      <c r="P507" s="228">
        <f>SUM(P508:P523)</f>
        <v>0</v>
      </c>
      <c r="Q507" s="227"/>
      <c r="R507" s="228">
        <f>SUM(R508:R523)</f>
        <v>1.4821817000000002</v>
      </c>
      <c r="S507" s="227"/>
      <c r="T507" s="229">
        <f>SUM(T508:T523)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30" t="s">
        <v>83</v>
      </c>
      <c r="AT507" s="231" t="s">
        <v>72</v>
      </c>
      <c r="AU507" s="231" t="s">
        <v>81</v>
      </c>
      <c r="AY507" s="230" t="s">
        <v>140</v>
      </c>
      <c r="BK507" s="232">
        <f>SUM(BK508:BK523)</f>
        <v>0</v>
      </c>
    </row>
    <row r="508" s="2" customFormat="1" ht="33" customHeight="1">
      <c r="A508" s="37"/>
      <c r="B508" s="38"/>
      <c r="C508" s="235" t="s">
        <v>1018</v>
      </c>
      <c r="D508" s="235" t="s">
        <v>142</v>
      </c>
      <c r="E508" s="236" t="s">
        <v>1019</v>
      </c>
      <c r="F508" s="237" t="s">
        <v>1020</v>
      </c>
      <c r="G508" s="238" t="s">
        <v>169</v>
      </c>
      <c r="H508" s="239">
        <v>37.615000000000002</v>
      </c>
      <c r="I508" s="240"/>
      <c r="J508" s="241">
        <f>ROUND(I508*H508,2)</f>
        <v>0</v>
      </c>
      <c r="K508" s="237" t="s">
        <v>146</v>
      </c>
      <c r="L508" s="43"/>
      <c r="M508" s="242" t="s">
        <v>1</v>
      </c>
      <c r="N508" s="243" t="s">
        <v>40</v>
      </c>
      <c r="O508" s="91"/>
      <c r="P508" s="244">
        <f>O508*H508</f>
        <v>0</v>
      </c>
      <c r="Q508" s="244">
        <v>0.0074999999999999997</v>
      </c>
      <c r="R508" s="244">
        <f>Q508*H508</f>
        <v>0.28211249999999999</v>
      </c>
      <c r="S508" s="244">
        <v>0</v>
      </c>
      <c r="T508" s="245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46" t="s">
        <v>225</v>
      </c>
      <c r="AT508" s="246" t="s">
        <v>142</v>
      </c>
      <c r="AU508" s="246" t="s">
        <v>83</v>
      </c>
      <c r="AY508" s="16" t="s">
        <v>140</v>
      </c>
      <c r="BE508" s="247">
        <f>IF(N508="základní",J508,0)</f>
        <v>0</v>
      </c>
      <c r="BF508" s="247">
        <f>IF(N508="snížená",J508,0)</f>
        <v>0</v>
      </c>
      <c r="BG508" s="247">
        <f>IF(N508="zákl. přenesená",J508,0)</f>
        <v>0</v>
      </c>
      <c r="BH508" s="247">
        <f>IF(N508="sníž. přenesená",J508,0)</f>
        <v>0</v>
      </c>
      <c r="BI508" s="247">
        <f>IF(N508="nulová",J508,0)</f>
        <v>0</v>
      </c>
      <c r="BJ508" s="16" t="s">
        <v>147</v>
      </c>
      <c r="BK508" s="247">
        <f>ROUND(I508*H508,2)</f>
        <v>0</v>
      </c>
      <c r="BL508" s="16" t="s">
        <v>225</v>
      </c>
      <c r="BM508" s="246" t="s">
        <v>1021</v>
      </c>
    </row>
    <row r="509" s="13" customFormat="1">
      <c r="A509" s="13"/>
      <c r="B509" s="248"/>
      <c r="C509" s="249"/>
      <c r="D509" s="250" t="s">
        <v>149</v>
      </c>
      <c r="E509" s="251" t="s">
        <v>1</v>
      </c>
      <c r="F509" s="252" t="s">
        <v>1022</v>
      </c>
      <c r="G509" s="249"/>
      <c r="H509" s="253">
        <v>37.615000000000002</v>
      </c>
      <c r="I509" s="254"/>
      <c r="J509" s="249"/>
      <c r="K509" s="249"/>
      <c r="L509" s="255"/>
      <c r="M509" s="256"/>
      <c r="N509" s="257"/>
      <c r="O509" s="257"/>
      <c r="P509" s="257"/>
      <c r="Q509" s="257"/>
      <c r="R509" s="257"/>
      <c r="S509" s="257"/>
      <c r="T509" s="25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9" t="s">
        <v>149</v>
      </c>
      <c r="AU509" s="259" t="s">
        <v>83</v>
      </c>
      <c r="AV509" s="13" t="s">
        <v>83</v>
      </c>
      <c r="AW509" s="13" t="s">
        <v>30</v>
      </c>
      <c r="AX509" s="13" t="s">
        <v>81</v>
      </c>
      <c r="AY509" s="259" t="s">
        <v>140</v>
      </c>
    </row>
    <row r="510" s="2" customFormat="1" ht="21.75" customHeight="1">
      <c r="A510" s="37"/>
      <c r="B510" s="38"/>
      <c r="C510" s="235" t="s">
        <v>1023</v>
      </c>
      <c r="D510" s="235" t="s">
        <v>142</v>
      </c>
      <c r="E510" s="236" t="s">
        <v>1024</v>
      </c>
      <c r="F510" s="237" t="s">
        <v>1025</v>
      </c>
      <c r="G510" s="238" t="s">
        <v>185</v>
      </c>
      <c r="H510" s="239">
        <v>18.699999999999999</v>
      </c>
      <c r="I510" s="240"/>
      <c r="J510" s="241">
        <f>ROUND(I510*H510,2)</f>
        <v>0</v>
      </c>
      <c r="K510" s="237" t="s">
        <v>146</v>
      </c>
      <c r="L510" s="43"/>
      <c r="M510" s="242" t="s">
        <v>1</v>
      </c>
      <c r="N510" s="243" t="s">
        <v>40</v>
      </c>
      <c r="O510" s="91"/>
      <c r="P510" s="244">
        <f>O510*H510</f>
        <v>0</v>
      </c>
      <c r="Q510" s="244">
        <v>0.0037399999999999998</v>
      </c>
      <c r="R510" s="244">
        <f>Q510*H510</f>
        <v>0.069938</v>
      </c>
      <c r="S510" s="244">
        <v>0</v>
      </c>
      <c r="T510" s="245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46" t="s">
        <v>225</v>
      </c>
      <c r="AT510" s="246" t="s">
        <v>142</v>
      </c>
      <c r="AU510" s="246" t="s">
        <v>83</v>
      </c>
      <c r="AY510" s="16" t="s">
        <v>140</v>
      </c>
      <c r="BE510" s="247">
        <f>IF(N510="základní",J510,0)</f>
        <v>0</v>
      </c>
      <c r="BF510" s="247">
        <f>IF(N510="snížená",J510,0)</f>
        <v>0</v>
      </c>
      <c r="BG510" s="247">
        <f>IF(N510="zákl. přenesená",J510,0)</f>
        <v>0</v>
      </c>
      <c r="BH510" s="247">
        <f>IF(N510="sníž. přenesená",J510,0)</f>
        <v>0</v>
      </c>
      <c r="BI510" s="247">
        <f>IF(N510="nulová",J510,0)</f>
        <v>0</v>
      </c>
      <c r="BJ510" s="16" t="s">
        <v>147</v>
      </c>
      <c r="BK510" s="247">
        <f>ROUND(I510*H510,2)</f>
        <v>0</v>
      </c>
      <c r="BL510" s="16" t="s">
        <v>225</v>
      </c>
      <c r="BM510" s="246" t="s">
        <v>1026</v>
      </c>
    </row>
    <row r="511" s="13" customFormat="1">
      <c r="A511" s="13"/>
      <c r="B511" s="248"/>
      <c r="C511" s="249"/>
      <c r="D511" s="250" t="s">
        <v>149</v>
      </c>
      <c r="E511" s="251" t="s">
        <v>1</v>
      </c>
      <c r="F511" s="252" t="s">
        <v>1027</v>
      </c>
      <c r="G511" s="249"/>
      <c r="H511" s="253">
        <v>18.699999999999999</v>
      </c>
      <c r="I511" s="254"/>
      <c r="J511" s="249"/>
      <c r="K511" s="249"/>
      <c r="L511" s="255"/>
      <c r="M511" s="256"/>
      <c r="N511" s="257"/>
      <c r="O511" s="257"/>
      <c r="P511" s="257"/>
      <c r="Q511" s="257"/>
      <c r="R511" s="257"/>
      <c r="S511" s="257"/>
      <c r="T511" s="25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9" t="s">
        <v>149</v>
      </c>
      <c r="AU511" s="259" t="s">
        <v>83</v>
      </c>
      <c r="AV511" s="13" t="s">
        <v>83</v>
      </c>
      <c r="AW511" s="13" t="s">
        <v>30</v>
      </c>
      <c r="AX511" s="13" t="s">
        <v>81</v>
      </c>
      <c r="AY511" s="259" t="s">
        <v>140</v>
      </c>
    </row>
    <row r="512" s="2" customFormat="1" ht="21.75" customHeight="1">
      <c r="A512" s="37"/>
      <c r="B512" s="38"/>
      <c r="C512" s="271" t="s">
        <v>1028</v>
      </c>
      <c r="D512" s="271" t="s">
        <v>220</v>
      </c>
      <c r="E512" s="272" t="s">
        <v>1029</v>
      </c>
      <c r="F512" s="273" t="s">
        <v>1030</v>
      </c>
      <c r="G512" s="274" t="s">
        <v>267</v>
      </c>
      <c r="H512" s="275">
        <v>46.223999999999997</v>
      </c>
      <c r="I512" s="276"/>
      <c r="J512" s="277">
        <f>ROUND(I512*H512,2)</f>
        <v>0</v>
      </c>
      <c r="K512" s="273" t="s">
        <v>146</v>
      </c>
      <c r="L512" s="278"/>
      <c r="M512" s="279" t="s">
        <v>1</v>
      </c>
      <c r="N512" s="280" t="s">
        <v>40</v>
      </c>
      <c r="O512" s="91"/>
      <c r="P512" s="244">
        <f>O512*H512</f>
        <v>0</v>
      </c>
      <c r="Q512" s="244">
        <v>0.00089999999999999998</v>
      </c>
      <c r="R512" s="244">
        <f>Q512*H512</f>
        <v>0.041601599999999996</v>
      </c>
      <c r="S512" s="244">
        <v>0</v>
      </c>
      <c r="T512" s="245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46" t="s">
        <v>305</v>
      </c>
      <c r="AT512" s="246" t="s">
        <v>220</v>
      </c>
      <c r="AU512" s="246" t="s">
        <v>83</v>
      </c>
      <c r="AY512" s="16" t="s">
        <v>140</v>
      </c>
      <c r="BE512" s="247">
        <f>IF(N512="základní",J512,0)</f>
        <v>0</v>
      </c>
      <c r="BF512" s="247">
        <f>IF(N512="snížená",J512,0)</f>
        <v>0</v>
      </c>
      <c r="BG512" s="247">
        <f>IF(N512="zákl. přenesená",J512,0)</f>
        <v>0</v>
      </c>
      <c r="BH512" s="247">
        <f>IF(N512="sníž. přenesená",J512,0)</f>
        <v>0</v>
      </c>
      <c r="BI512" s="247">
        <f>IF(N512="nulová",J512,0)</f>
        <v>0</v>
      </c>
      <c r="BJ512" s="16" t="s">
        <v>147</v>
      </c>
      <c r="BK512" s="247">
        <f>ROUND(I512*H512,2)</f>
        <v>0</v>
      </c>
      <c r="BL512" s="16" t="s">
        <v>225</v>
      </c>
      <c r="BM512" s="246" t="s">
        <v>1031</v>
      </c>
    </row>
    <row r="513" s="13" customFormat="1">
      <c r="A513" s="13"/>
      <c r="B513" s="248"/>
      <c r="C513" s="249"/>
      <c r="D513" s="250" t="s">
        <v>149</v>
      </c>
      <c r="E513" s="251" t="s">
        <v>1</v>
      </c>
      <c r="F513" s="252" t="s">
        <v>1032</v>
      </c>
      <c r="G513" s="249"/>
      <c r="H513" s="253">
        <v>42.021999999999998</v>
      </c>
      <c r="I513" s="254"/>
      <c r="J513" s="249"/>
      <c r="K513" s="249"/>
      <c r="L513" s="255"/>
      <c r="M513" s="256"/>
      <c r="N513" s="257"/>
      <c r="O513" s="257"/>
      <c r="P513" s="257"/>
      <c r="Q513" s="257"/>
      <c r="R513" s="257"/>
      <c r="S513" s="257"/>
      <c r="T513" s="25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9" t="s">
        <v>149</v>
      </c>
      <c r="AU513" s="259" t="s">
        <v>83</v>
      </c>
      <c r="AV513" s="13" t="s">
        <v>83</v>
      </c>
      <c r="AW513" s="13" t="s">
        <v>30</v>
      </c>
      <c r="AX513" s="13" t="s">
        <v>73</v>
      </c>
      <c r="AY513" s="259" t="s">
        <v>140</v>
      </c>
    </row>
    <row r="514" s="13" customFormat="1">
      <c r="A514" s="13"/>
      <c r="B514" s="248"/>
      <c r="C514" s="249"/>
      <c r="D514" s="250" t="s">
        <v>149</v>
      </c>
      <c r="E514" s="251" t="s">
        <v>1</v>
      </c>
      <c r="F514" s="252" t="s">
        <v>1033</v>
      </c>
      <c r="G514" s="249"/>
      <c r="H514" s="253">
        <v>46.223999999999997</v>
      </c>
      <c r="I514" s="254"/>
      <c r="J514" s="249"/>
      <c r="K514" s="249"/>
      <c r="L514" s="255"/>
      <c r="M514" s="256"/>
      <c r="N514" s="257"/>
      <c r="O514" s="257"/>
      <c r="P514" s="257"/>
      <c r="Q514" s="257"/>
      <c r="R514" s="257"/>
      <c r="S514" s="257"/>
      <c r="T514" s="25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9" t="s">
        <v>149</v>
      </c>
      <c r="AU514" s="259" t="s">
        <v>83</v>
      </c>
      <c r="AV514" s="13" t="s">
        <v>83</v>
      </c>
      <c r="AW514" s="13" t="s">
        <v>30</v>
      </c>
      <c r="AX514" s="13" t="s">
        <v>81</v>
      </c>
      <c r="AY514" s="259" t="s">
        <v>140</v>
      </c>
    </row>
    <row r="515" s="2" customFormat="1" ht="33" customHeight="1">
      <c r="A515" s="37"/>
      <c r="B515" s="38"/>
      <c r="C515" s="235" t="s">
        <v>1034</v>
      </c>
      <c r="D515" s="235" t="s">
        <v>142</v>
      </c>
      <c r="E515" s="236" t="s">
        <v>1035</v>
      </c>
      <c r="F515" s="237" t="s">
        <v>1036</v>
      </c>
      <c r="G515" s="238" t="s">
        <v>169</v>
      </c>
      <c r="H515" s="239">
        <v>37.615000000000002</v>
      </c>
      <c r="I515" s="240"/>
      <c r="J515" s="241">
        <f>ROUND(I515*H515,2)</f>
        <v>0</v>
      </c>
      <c r="K515" s="237" t="s">
        <v>146</v>
      </c>
      <c r="L515" s="43"/>
      <c r="M515" s="242" t="s">
        <v>1</v>
      </c>
      <c r="N515" s="243" t="s">
        <v>40</v>
      </c>
      <c r="O515" s="91"/>
      <c r="P515" s="244">
        <f>O515*H515</f>
        <v>0</v>
      </c>
      <c r="Q515" s="244">
        <v>0.0063</v>
      </c>
      <c r="R515" s="244">
        <f>Q515*H515</f>
        <v>0.23697450000000001</v>
      </c>
      <c r="S515" s="244">
        <v>0</v>
      </c>
      <c r="T515" s="245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46" t="s">
        <v>225</v>
      </c>
      <c r="AT515" s="246" t="s">
        <v>142</v>
      </c>
      <c r="AU515" s="246" t="s">
        <v>83</v>
      </c>
      <c r="AY515" s="16" t="s">
        <v>140</v>
      </c>
      <c r="BE515" s="247">
        <f>IF(N515="základní",J515,0)</f>
        <v>0</v>
      </c>
      <c r="BF515" s="247">
        <f>IF(N515="snížená",J515,0)</f>
        <v>0</v>
      </c>
      <c r="BG515" s="247">
        <f>IF(N515="zákl. přenesená",J515,0)</f>
        <v>0</v>
      </c>
      <c r="BH515" s="247">
        <f>IF(N515="sníž. přenesená",J515,0)</f>
        <v>0</v>
      </c>
      <c r="BI515" s="247">
        <f>IF(N515="nulová",J515,0)</f>
        <v>0</v>
      </c>
      <c r="BJ515" s="16" t="s">
        <v>147</v>
      </c>
      <c r="BK515" s="247">
        <f>ROUND(I515*H515,2)</f>
        <v>0</v>
      </c>
      <c r="BL515" s="16" t="s">
        <v>225</v>
      </c>
      <c r="BM515" s="246" t="s">
        <v>1037</v>
      </c>
    </row>
    <row r="516" s="13" customFormat="1">
      <c r="A516" s="13"/>
      <c r="B516" s="248"/>
      <c r="C516" s="249"/>
      <c r="D516" s="250" t="s">
        <v>149</v>
      </c>
      <c r="E516" s="251" t="s">
        <v>1</v>
      </c>
      <c r="F516" s="252" t="s">
        <v>1038</v>
      </c>
      <c r="G516" s="249"/>
      <c r="H516" s="253">
        <v>37.615000000000002</v>
      </c>
      <c r="I516" s="254"/>
      <c r="J516" s="249"/>
      <c r="K516" s="249"/>
      <c r="L516" s="255"/>
      <c r="M516" s="256"/>
      <c r="N516" s="257"/>
      <c r="O516" s="257"/>
      <c r="P516" s="257"/>
      <c r="Q516" s="257"/>
      <c r="R516" s="257"/>
      <c r="S516" s="257"/>
      <c r="T516" s="25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9" t="s">
        <v>149</v>
      </c>
      <c r="AU516" s="259" t="s">
        <v>83</v>
      </c>
      <c r="AV516" s="13" t="s">
        <v>83</v>
      </c>
      <c r="AW516" s="13" t="s">
        <v>30</v>
      </c>
      <c r="AX516" s="13" t="s">
        <v>81</v>
      </c>
      <c r="AY516" s="259" t="s">
        <v>140</v>
      </c>
    </row>
    <row r="517" s="2" customFormat="1" ht="16.5" customHeight="1">
      <c r="A517" s="37"/>
      <c r="B517" s="38"/>
      <c r="C517" s="271" t="s">
        <v>1039</v>
      </c>
      <c r="D517" s="271" t="s">
        <v>220</v>
      </c>
      <c r="E517" s="272" t="s">
        <v>1040</v>
      </c>
      <c r="F517" s="273" t="s">
        <v>1041</v>
      </c>
      <c r="G517" s="274" t="s">
        <v>169</v>
      </c>
      <c r="H517" s="275">
        <v>41.377000000000002</v>
      </c>
      <c r="I517" s="276"/>
      <c r="J517" s="277">
        <f>ROUND(I517*H517,2)</f>
        <v>0</v>
      </c>
      <c r="K517" s="273" t="s">
        <v>1</v>
      </c>
      <c r="L517" s="278"/>
      <c r="M517" s="279" t="s">
        <v>1</v>
      </c>
      <c r="N517" s="280" t="s">
        <v>40</v>
      </c>
      <c r="O517" s="91"/>
      <c r="P517" s="244">
        <f>O517*H517</f>
        <v>0</v>
      </c>
      <c r="Q517" s="244">
        <v>0.019199999999999998</v>
      </c>
      <c r="R517" s="244">
        <f>Q517*H517</f>
        <v>0.79443839999999999</v>
      </c>
      <c r="S517" s="244">
        <v>0</v>
      </c>
      <c r="T517" s="245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46" t="s">
        <v>305</v>
      </c>
      <c r="AT517" s="246" t="s">
        <v>220</v>
      </c>
      <c r="AU517" s="246" t="s">
        <v>83</v>
      </c>
      <c r="AY517" s="16" t="s">
        <v>140</v>
      </c>
      <c r="BE517" s="247">
        <f>IF(N517="základní",J517,0)</f>
        <v>0</v>
      </c>
      <c r="BF517" s="247">
        <f>IF(N517="snížená",J517,0)</f>
        <v>0</v>
      </c>
      <c r="BG517" s="247">
        <f>IF(N517="zákl. přenesená",J517,0)</f>
        <v>0</v>
      </c>
      <c r="BH517" s="247">
        <f>IF(N517="sníž. přenesená",J517,0)</f>
        <v>0</v>
      </c>
      <c r="BI517" s="247">
        <f>IF(N517="nulová",J517,0)</f>
        <v>0</v>
      </c>
      <c r="BJ517" s="16" t="s">
        <v>147</v>
      </c>
      <c r="BK517" s="247">
        <f>ROUND(I517*H517,2)</f>
        <v>0</v>
      </c>
      <c r="BL517" s="16" t="s">
        <v>225</v>
      </c>
      <c r="BM517" s="246" t="s">
        <v>1042</v>
      </c>
    </row>
    <row r="518" s="13" customFormat="1">
      <c r="A518" s="13"/>
      <c r="B518" s="248"/>
      <c r="C518" s="249"/>
      <c r="D518" s="250" t="s">
        <v>149</v>
      </c>
      <c r="E518" s="251" t="s">
        <v>1</v>
      </c>
      <c r="F518" s="252" t="s">
        <v>1043</v>
      </c>
      <c r="G518" s="249"/>
      <c r="H518" s="253">
        <v>41.377000000000002</v>
      </c>
      <c r="I518" s="254"/>
      <c r="J518" s="249"/>
      <c r="K518" s="249"/>
      <c r="L518" s="255"/>
      <c r="M518" s="256"/>
      <c r="N518" s="257"/>
      <c r="O518" s="257"/>
      <c r="P518" s="257"/>
      <c r="Q518" s="257"/>
      <c r="R518" s="257"/>
      <c r="S518" s="257"/>
      <c r="T518" s="25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9" t="s">
        <v>149</v>
      </c>
      <c r="AU518" s="259" t="s">
        <v>83</v>
      </c>
      <c r="AV518" s="13" t="s">
        <v>83</v>
      </c>
      <c r="AW518" s="13" t="s">
        <v>30</v>
      </c>
      <c r="AX518" s="13" t="s">
        <v>81</v>
      </c>
      <c r="AY518" s="259" t="s">
        <v>140</v>
      </c>
    </row>
    <row r="519" s="2" customFormat="1" ht="21.75" customHeight="1">
      <c r="A519" s="37"/>
      <c r="B519" s="38"/>
      <c r="C519" s="235" t="s">
        <v>1044</v>
      </c>
      <c r="D519" s="235" t="s">
        <v>142</v>
      </c>
      <c r="E519" s="236" t="s">
        <v>1045</v>
      </c>
      <c r="F519" s="237" t="s">
        <v>1046</v>
      </c>
      <c r="G519" s="238" t="s">
        <v>169</v>
      </c>
      <c r="H519" s="239">
        <v>37.615000000000002</v>
      </c>
      <c r="I519" s="240"/>
      <c r="J519" s="241">
        <f>ROUND(I519*H519,2)</f>
        <v>0</v>
      </c>
      <c r="K519" s="237" t="s">
        <v>146</v>
      </c>
      <c r="L519" s="43"/>
      <c r="M519" s="242" t="s">
        <v>1</v>
      </c>
      <c r="N519" s="243" t="s">
        <v>40</v>
      </c>
      <c r="O519" s="91"/>
      <c r="P519" s="244">
        <f>O519*H519</f>
        <v>0</v>
      </c>
      <c r="Q519" s="244">
        <v>0.0015</v>
      </c>
      <c r="R519" s="244">
        <f>Q519*H519</f>
        <v>0.056422500000000007</v>
      </c>
      <c r="S519" s="244">
        <v>0</v>
      </c>
      <c r="T519" s="245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46" t="s">
        <v>225</v>
      </c>
      <c r="AT519" s="246" t="s">
        <v>142</v>
      </c>
      <c r="AU519" s="246" t="s">
        <v>83</v>
      </c>
      <c r="AY519" s="16" t="s">
        <v>140</v>
      </c>
      <c r="BE519" s="247">
        <f>IF(N519="základní",J519,0)</f>
        <v>0</v>
      </c>
      <c r="BF519" s="247">
        <f>IF(N519="snížená",J519,0)</f>
        <v>0</v>
      </c>
      <c r="BG519" s="247">
        <f>IF(N519="zákl. přenesená",J519,0)</f>
        <v>0</v>
      </c>
      <c r="BH519" s="247">
        <f>IF(N519="sníž. přenesená",J519,0)</f>
        <v>0</v>
      </c>
      <c r="BI519" s="247">
        <f>IF(N519="nulová",J519,0)</f>
        <v>0</v>
      </c>
      <c r="BJ519" s="16" t="s">
        <v>147</v>
      </c>
      <c r="BK519" s="247">
        <f>ROUND(I519*H519,2)</f>
        <v>0</v>
      </c>
      <c r="BL519" s="16" t="s">
        <v>225</v>
      </c>
      <c r="BM519" s="246" t="s">
        <v>1047</v>
      </c>
    </row>
    <row r="520" s="13" customFormat="1">
      <c r="A520" s="13"/>
      <c r="B520" s="248"/>
      <c r="C520" s="249"/>
      <c r="D520" s="250" t="s">
        <v>149</v>
      </c>
      <c r="E520" s="251" t="s">
        <v>1</v>
      </c>
      <c r="F520" s="252" t="s">
        <v>1038</v>
      </c>
      <c r="G520" s="249"/>
      <c r="H520" s="253">
        <v>37.615000000000002</v>
      </c>
      <c r="I520" s="254"/>
      <c r="J520" s="249"/>
      <c r="K520" s="249"/>
      <c r="L520" s="255"/>
      <c r="M520" s="256"/>
      <c r="N520" s="257"/>
      <c r="O520" s="257"/>
      <c r="P520" s="257"/>
      <c r="Q520" s="257"/>
      <c r="R520" s="257"/>
      <c r="S520" s="257"/>
      <c r="T520" s="25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9" t="s">
        <v>149</v>
      </c>
      <c r="AU520" s="259" t="s">
        <v>83</v>
      </c>
      <c r="AV520" s="13" t="s">
        <v>83</v>
      </c>
      <c r="AW520" s="13" t="s">
        <v>30</v>
      </c>
      <c r="AX520" s="13" t="s">
        <v>81</v>
      </c>
      <c r="AY520" s="259" t="s">
        <v>140</v>
      </c>
    </row>
    <row r="521" s="2" customFormat="1" ht="16.5" customHeight="1">
      <c r="A521" s="37"/>
      <c r="B521" s="38"/>
      <c r="C521" s="235" t="s">
        <v>1048</v>
      </c>
      <c r="D521" s="235" t="s">
        <v>142</v>
      </c>
      <c r="E521" s="236" t="s">
        <v>1049</v>
      </c>
      <c r="F521" s="237" t="s">
        <v>1050</v>
      </c>
      <c r="G521" s="238" t="s">
        <v>185</v>
      </c>
      <c r="H521" s="239">
        <v>23.140000000000001</v>
      </c>
      <c r="I521" s="240"/>
      <c r="J521" s="241">
        <f>ROUND(I521*H521,2)</f>
        <v>0</v>
      </c>
      <c r="K521" s="237" t="s">
        <v>146</v>
      </c>
      <c r="L521" s="43"/>
      <c r="M521" s="242" t="s">
        <v>1</v>
      </c>
      <c r="N521" s="243" t="s">
        <v>40</v>
      </c>
      <c r="O521" s="91"/>
      <c r="P521" s="244">
        <f>O521*H521</f>
        <v>0</v>
      </c>
      <c r="Q521" s="244">
        <v>3.0000000000000001E-05</v>
      </c>
      <c r="R521" s="244">
        <f>Q521*H521</f>
        <v>0.00069420000000000007</v>
      </c>
      <c r="S521" s="244">
        <v>0</v>
      </c>
      <c r="T521" s="245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46" t="s">
        <v>225</v>
      </c>
      <c r="AT521" s="246" t="s">
        <v>142</v>
      </c>
      <c r="AU521" s="246" t="s">
        <v>83</v>
      </c>
      <c r="AY521" s="16" t="s">
        <v>140</v>
      </c>
      <c r="BE521" s="247">
        <f>IF(N521="základní",J521,0)</f>
        <v>0</v>
      </c>
      <c r="BF521" s="247">
        <f>IF(N521="snížená",J521,0)</f>
        <v>0</v>
      </c>
      <c r="BG521" s="247">
        <f>IF(N521="zákl. přenesená",J521,0)</f>
        <v>0</v>
      </c>
      <c r="BH521" s="247">
        <f>IF(N521="sníž. přenesená",J521,0)</f>
        <v>0</v>
      </c>
      <c r="BI521" s="247">
        <f>IF(N521="nulová",J521,0)</f>
        <v>0</v>
      </c>
      <c r="BJ521" s="16" t="s">
        <v>147</v>
      </c>
      <c r="BK521" s="247">
        <f>ROUND(I521*H521,2)</f>
        <v>0</v>
      </c>
      <c r="BL521" s="16" t="s">
        <v>225</v>
      </c>
      <c r="BM521" s="246" t="s">
        <v>1051</v>
      </c>
    </row>
    <row r="522" s="13" customFormat="1">
      <c r="A522" s="13"/>
      <c r="B522" s="248"/>
      <c r="C522" s="249"/>
      <c r="D522" s="250" t="s">
        <v>149</v>
      </c>
      <c r="E522" s="251" t="s">
        <v>1</v>
      </c>
      <c r="F522" s="252" t="s">
        <v>1052</v>
      </c>
      <c r="G522" s="249"/>
      <c r="H522" s="253">
        <v>23.140000000000001</v>
      </c>
      <c r="I522" s="254"/>
      <c r="J522" s="249"/>
      <c r="K522" s="249"/>
      <c r="L522" s="255"/>
      <c r="M522" s="256"/>
      <c r="N522" s="257"/>
      <c r="O522" s="257"/>
      <c r="P522" s="257"/>
      <c r="Q522" s="257"/>
      <c r="R522" s="257"/>
      <c r="S522" s="257"/>
      <c r="T522" s="25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9" t="s">
        <v>149</v>
      </c>
      <c r="AU522" s="259" t="s">
        <v>83</v>
      </c>
      <c r="AV522" s="13" t="s">
        <v>83</v>
      </c>
      <c r="AW522" s="13" t="s">
        <v>30</v>
      </c>
      <c r="AX522" s="13" t="s">
        <v>81</v>
      </c>
      <c r="AY522" s="259" t="s">
        <v>140</v>
      </c>
    </row>
    <row r="523" s="2" customFormat="1" ht="33" customHeight="1">
      <c r="A523" s="37"/>
      <c r="B523" s="38"/>
      <c r="C523" s="235" t="s">
        <v>1053</v>
      </c>
      <c r="D523" s="235" t="s">
        <v>142</v>
      </c>
      <c r="E523" s="236" t="s">
        <v>1054</v>
      </c>
      <c r="F523" s="237" t="s">
        <v>1055</v>
      </c>
      <c r="G523" s="238" t="s">
        <v>153</v>
      </c>
      <c r="H523" s="239">
        <v>1.482</v>
      </c>
      <c r="I523" s="240"/>
      <c r="J523" s="241">
        <f>ROUND(I523*H523,2)</f>
        <v>0</v>
      </c>
      <c r="K523" s="237" t="s">
        <v>146</v>
      </c>
      <c r="L523" s="43"/>
      <c r="M523" s="242" t="s">
        <v>1</v>
      </c>
      <c r="N523" s="243" t="s">
        <v>40</v>
      </c>
      <c r="O523" s="91"/>
      <c r="P523" s="244">
        <f>O523*H523</f>
        <v>0</v>
      </c>
      <c r="Q523" s="244">
        <v>0</v>
      </c>
      <c r="R523" s="244">
        <f>Q523*H523</f>
        <v>0</v>
      </c>
      <c r="S523" s="244">
        <v>0</v>
      </c>
      <c r="T523" s="245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46" t="s">
        <v>225</v>
      </c>
      <c r="AT523" s="246" t="s">
        <v>142</v>
      </c>
      <c r="AU523" s="246" t="s">
        <v>83</v>
      </c>
      <c r="AY523" s="16" t="s">
        <v>140</v>
      </c>
      <c r="BE523" s="247">
        <f>IF(N523="základní",J523,0)</f>
        <v>0</v>
      </c>
      <c r="BF523" s="247">
        <f>IF(N523="snížená",J523,0)</f>
        <v>0</v>
      </c>
      <c r="BG523" s="247">
        <f>IF(N523="zákl. přenesená",J523,0)</f>
        <v>0</v>
      </c>
      <c r="BH523" s="247">
        <f>IF(N523="sníž. přenesená",J523,0)</f>
        <v>0</v>
      </c>
      <c r="BI523" s="247">
        <f>IF(N523="nulová",J523,0)</f>
        <v>0</v>
      </c>
      <c r="BJ523" s="16" t="s">
        <v>147</v>
      </c>
      <c r="BK523" s="247">
        <f>ROUND(I523*H523,2)</f>
        <v>0</v>
      </c>
      <c r="BL523" s="16" t="s">
        <v>225</v>
      </c>
      <c r="BM523" s="246" t="s">
        <v>1056</v>
      </c>
    </row>
    <row r="524" s="12" customFormat="1" ht="22.8" customHeight="1">
      <c r="A524" s="12"/>
      <c r="B524" s="219"/>
      <c r="C524" s="220"/>
      <c r="D524" s="221" t="s">
        <v>72</v>
      </c>
      <c r="E524" s="233" t="s">
        <v>1057</v>
      </c>
      <c r="F524" s="233" t="s">
        <v>1058</v>
      </c>
      <c r="G524" s="220"/>
      <c r="H524" s="220"/>
      <c r="I524" s="223"/>
      <c r="J524" s="234">
        <f>BK524</f>
        <v>0</v>
      </c>
      <c r="K524" s="220"/>
      <c r="L524" s="225"/>
      <c r="M524" s="226"/>
      <c r="N524" s="227"/>
      <c r="O524" s="227"/>
      <c r="P524" s="228">
        <f>SUM(P525:P540)</f>
        <v>0</v>
      </c>
      <c r="Q524" s="227"/>
      <c r="R524" s="228">
        <f>SUM(R525:R540)</f>
        <v>0.046840140000000002</v>
      </c>
      <c r="S524" s="227"/>
      <c r="T524" s="229">
        <f>SUM(T525:T540)</f>
        <v>0.087809999999999999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30" t="s">
        <v>83</v>
      </c>
      <c r="AT524" s="231" t="s">
        <v>72</v>
      </c>
      <c r="AU524" s="231" t="s">
        <v>81</v>
      </c>
      <c r="AY524" s="230" t="s">
        <v>140</v>
      </c>
      <c r="BK524" s="232">
        <f>SUM(BK525:BK540)</f>
        <v>0</v>
      </c>
    </row>
    <row r="525" s="2" customFormat="1" ht="21.75" customHeight="1">
      <c r="A525" s="37"/>
      <c r="B525" s="38"/>
      <c r="C525" s="235" t="s">
        <v>1059</v>
      </c>
      <c r="D525" s="235" t="s">
        <v>142</v>
      </c>
      <c r="E525" s="236" t="s">
        <v>1060</v>
      </c>
      <c r="F525" s="237" t="s">
        <v>1061</v>
      </c>
      <c r="G525" s="238" t="s">
        <v>169</v>
      </c>
      <c r="H525" s="239">
        <v>26.800000000000001</v>
      </c>
      <c r="I525" s="240"/>
      <c r="J525" s="241">
        <f>ROUND(I525*H525,2)</f>
        <v>0</v>
      </c>
      <c r="K525" s="237" t="s">
        <v>146</v>
      </c>
      <c r="L525" s="43"/>
      <c r="M525" s="242" t="s">
        <v>1</v>
      </c>
      <c r="N525" s="243" t="s">
        <v>40</v>
      </c>
      <c r="O525" s="91"/>
      <c r="P525" s="244">
        <f>O525*H525</f>
        <v>0</v>
      </c>
      <c r="Q525" s="244">
        <v>0</v>
      </c>
      <c r="R525" s="244">
        <f>Q525*H525</f>
        <v>0</v>
      </c>
      <c r="S525" s="244">
        <v>0.0030000000000000001</v>
      </c>
      <c r="T525" s="245">
        <f>S525*H525</f>
        <v>0.080399999999999999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46" t="s">
        <v>225</v>
      </c>
      <c r="AT525" s="246" t="s">
        <v>142</v>
      </c>
      <c r="AU525" s="246" t="s">
        <v>83</v>
      </c>
      <c r="AY525" s="16" t="s">
        <v>140</v>
      </c>
      <c r="BE525" s="247">
        <f>IF(N525="základní",J525,0)</f>
        <v>0</v>
      </c>
      <c r="BF525" s="247">
        <f>IF(N525="snížená",J525,0)</f>
        <v>0</v>
      </c>
      <c r="BG525" s="247">
        <f>IF(N525="zákl. přenesená",J525,0)</f>
        <v>0</v>
      </c>
      <c r="BH525" s="247">
        <f>IF(N525="sníž. přenesená",J525,0)</f>
        <v>0</v>
      </c>
      <c r="BI525" s="247">
        <f>IF(N525="nulová",J525,0)</f>
        <v>0</v>
      </c>
      <c r="BJ525" s="16" t="s">
        <v>147</v>
      </c>
      <c r="BK525" s="247">
        <f>ROUND(I525*H525,2)</f>
        <v>0</v>
      </c>
      <c r="BL525" s="16" t="s">
        <v>225</v>
      </c>
      <c r="BM525" s="246" t="s">
        <v>1062</v>
      </c>
    </row>
    <row r="526" s="13" customFormat="1">
      <c r="A526" s="13"/>
      <c r="B526" s="248"/>
      <c r="C526" s="249"/>
      <c r="D526" s="250" t="s">
        <v>149</v>
      </c>
      <c r="E526" s="251" t="s">
        <v>1</v>
      </c>
      <c r="F526" s="252" t="s">
        <v>1063</v>
      </c>
      <c r="G526" s="249"/>
      <c r="H526" s="253">
        <v>26.800000000000001</v>
      </c>
      <c r="I526" s="254"/>
      <c r="J526" s="249"/>
      <c r="K526" s="249"/>
      <c r="L526" s="255"/>
      <c r="M526" s="256"/>
      <c r="N526" s="257"/>
      <c r="O526" s="257"/>
      <c r="P526" s="257"/>
      <c r="Q526" s="257"/>
      <c r="R526" s="257"/>
      <c r="S526" s="257"/>
      <c r="T526" s="25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9" t="s">
        <v>149</v>
      </c>
      <c r="AU526" s="259" t="s">
        <v>83</v>
      </c>
      <c r="AV526" s="13" t="s">
        <v>83</v>
      </c>
      <c r="AW526" s="13" t="s">
        <v>30</v>
      </c>
      <c r="AX526" s="13" t="s">
        <v>81</v>
      </c>
      <c r="AY526" s="259" t="s">
        <v>140</v>
      </c>
    </row>
    <row r="527" s="2" customFormat="1" ht="21.75" customHeight="1">
      <c r="A527" s="37"/>
      <c r="B527" s="38"/>
      <c r="C527" s="235" t="s">
        <v>1064</v>
      </c>
      <c r="D527" s="235" t="s">
        <v>142</v>
      </c>
      <c r="E527" s="236" t="s">
        <v>1065</v>
      </c>
      <c r="F527" s="237" t="s">
        <v>1066</v>
      </c>
      <c r="G527" s="238" t="s">
        <v>169</v>
      </c>
      <c r="H527" s="239">
        <v>11.1</v>
      </c>
      <c r="I527" s="240"/>
      <c r="J527" s="241">
        <f>ROUND(I527*H527,2)</f>
        <v>0</v>
      </c>
      <c r="K527" s="237" t="s">
        <v>146</v>
      </c>
      <c r="L527" s="43"/>
      <c r="M527" s="242" t="s">
        <v>1</v>
      </c>
      <c r="N527" s="243" t="s">
        <v>40</v>
      </c>
      <c r="O527" s="91"/>
      <c r="P527" s="244">
        <f>O527*H527</f>
        <v>0</v>
      </c>
      <c r="Q527" s="244">
        <v>0.00069999999999999999</v>
      </c>
      <c r="R527" s="244">
        <f>Q527*H527</f>
        <v>0.00777</v>
      </c>
      <c r="S527" s="244">
        <v>0</v>
      </c>
      <c r="T527" s="245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46" t="s">
        <v>225</v>
      </c>
      <c r="AT527" s="246" t="s">
        <v>142</v>
      </c>
      <c r="AU527" s="246" t="s">
        <v>83</v>
      </c>
      <c r="AY527" s="16" t="s">
        <v>140</v>
      </c>
      <c r="BE527" s="247">
        <f>IF(N527="základní",J527,0)</f>
        <v>0</v>
      </c>
      <c r="BF527" s="247">
        <f>IF(N527="snížená",J527,0)</f>
        <v>0</v>
      </c>
      <c r="BG527" s="247">
        <f>IF(N527="zákl. přenesená",J527,0)</f>
        <v>0</v>
      </c>
      <c r="BH527" s="247">
        <f>IF(N527="sníž. přenesená",J527,0)</f>
        <v>0</v>
      </c>
      <c r="BI527" s="247">
        <f>IF(N527="nulová",J527,0)</f>
        <v>0</v>
      </c>
      <c r="BJ527" s="16" t="s">
        <v>147</v>
      </c>
      <c r="BK527" s="247">
        <f>ROUND(I527*H527,2)</f>
        <v>0</v>
      </c>
      <c r="BL527" s="16" t="s">
        <v>225</v>
      </c>
      <c r="BM527" s="246" t="s">
        <v>1067</v>
      </c>
    </row>
    <row r="528" s="13" customFormat="1">
      <c r="A528" s="13"/>
      <c r="B528" s="248"/>
      <c r="C528" s="249"/>
      <c r="D528" s="250" t="s">
        <v>149</v>
      </c>
      <c r="E528" s="251" t="s">
        <v>1</v>
      </c>
      <c r="F528" s="252" t="s">
        <v>1068</v>
      </c>
      <c r="G528" s="249"/>
      <c r="H528" s="253">
        <v>11.1</v>
      </c>
      <c r="I528" s="254"/>
      <c r="J528" s="249"/>
      <c r="K528" s="249"/>
      <c r="L528" s="255"/>
      <c r="M528" s="256"/>
      <c r="N528" s="257"/>
      <c r="O528" s="257"/>
      <c r="P528" s="257"/>
      <c r="Q528" s="257"/>
      <c r="R528" s="257"/>
      <c r="S528" s="257"/>
      <c r="T528" s="25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9" t="s">
        <v>149</v>
      </c>
      <c r="AU528" s="259" t="s">
        <v>83</v>
      </c>
      <c r="AV528" s="13" t="s">
        <v>83</v>
      </c>
      <c r="AW528" s="13" t="s">
        <v>30</v>
      </c>
      <c r="AX528" s="13" t="s">
        <v>81</v>
      </c>
      <c r="AY528" s="259" t="s">
        <v>140</v>
      </c>
    </row>
    <row r="529" s="2" customFormat="1" ht="33" customHeight="1">
      <c r="A529" s="37"/>
      <c r="B529" s="38"/>
      <c r="C529" s="271" t="s">
        <v>1069</v>
      </c>
      <c r="D529" s="271" t="s">
        <v>220</v>
      </c>
      <c r="E529" s="272" t="s">
        <v>1070</v>
      </c>
      <c r="F529" s="273" t="s">
        <v>1071</v>
      </c>
      <c r="G529" s="274" t="s">
        <v>169</v>
      </c>
      <c r="H529" s="275">
        <v>12.210000000000001</v>
      </c>
      <c r="I529" s="276"/>
      <c r="J529" s="277">
        <f>ROUND(I529*H529,2)</f>
        <v>0</v>
      </c>
      <c r="K529" s="273" t="s">
        <v>146</v>
      </c>
      <c r="L529" s="278"/>
      <c r="M529" s="279" t="s">
        <v>1</v>
      </c>
      <c r="N529" s="280" t="s">
        <v>40</v>
      </c>
      <c r="O529" s="91"/>
      <c r="P529" s="244">
        <f>O529*H529</f>
        <v>0</v>
      </c>
      <c r="Q529" s="244">
        <v>0.0027699999999999999</v>
      </c>
      <c r="R529" s="244">
        <f>Q529*H529</f>
        <v>0.033821700000000003</v>
      </c>
      <c r="S529" s="244">
        <v>0</v>
      </c>
      <c r="T529" s="245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46" t="s">
        <v>305</v>
      </c>
      <c r="AT529" s="246" t="s">
        <v>220</v>
      </c>
      <c r="AU529" s="246" t="s">
        <v>83</v>
      </c>
      <c r="AY529" s="16" t="s">
        <v>140</v>
      </c>
      <c r="BE529" s="247">
        <f>IF(N529="základní",J529,0)</f>
        <v>0</v>
      </c>
      <c r="BF529" s="247">
        <f>IF(N529="snížená",J529,0)</f>
        <v>0</v>
      </c>
      <c r="BG529" s="247">
        <f>IF(N529="zákl. přenesená",J529,0)</f>
        <v>0</v>
      </c>
      <c r="BH529" s="247">
        <f>IF(N529="sníž. přenesená",J529,0)</f>
        <v>0</v>
      </c>
      <c r="BI529" s="247">
        <f>IF(N529="nulová",J529,0)</f>
        <v>0</v>
      </c>
      <c r="BJ529" s="16" t="s">
        <v>147</v>
      </c>
      <c r="BK529" s="247">
        <f>ROUND(I529*H529,2)</f>
        <v>0</v>
      </c>
      <c r="BL529" s="16" t="s">
        <v>225</v>
      </c>
      <c r="BM529" s="246" t="s">
        <v>1072</v>
      </c>
    </row>
    <row r="530" s="13" customFormat="1">
      <c r="A530" s="13"/>
      <c r="B530" s="248"/>
      <c r="C530" s="249"/>
      <c r="D530" s="250" t="s">
        <v>149</v>
      </c>
      <c r="E530" s="251" t="s">
        <v>1</v>
      </c>
      <c r="F530" s="252" t="s">
        <v>1073</v>
      </c>
      <c r="G530" s="249"/>
      <c r="H530" s="253">
        <v>12.210000000000001</v>
      </c>
      <c r="I530" s="254"/>
      <c r="J530" s="249"/>
      <c r="K530" s="249"/>
      <c r="L530" s="255"/>
      <c r="M530" s="256"/>
      <c r="N530" s="257"/>
      <c r="O530" s="257"/>
      <c r="P530" s="257"/>
      <c r="Q530" s="257"/>
      <c r="R530" s="257"/>
      <c r="S530" s="257"/>
      <c r="T530" s="25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9" t="s">
        <v>149</v>
      </c>
      <c r="AU530" s="259" t="s">
        <v>83</v>
      </c>
      <c r="AV530" s="13" t="s">
        <v>83</v>
      </c>
      <c r="AW530" s="13" t="s">
        <v>30</v>
      </c>
      <c r="AX530" s="13" t="s">
        <v>81</v>
      </c>
      <c r="AY530" s="259" t="s">
        <v>140</v>
      </c>
    </row>
    <row r="531" s="2" customFormat="1" ht="16.5" customHeight="1">
      <c r="A531" s="37"/>
      <c r="B531" s="38"/>
      <c r="C531" s="235" t="s">
        <v>1074</v>
      </c>
      <c r="D531" s="235" t="s">
        <v>142</v>
      </c>
      <c r="E531" s="236" t="s">
        <v>1075</v>
      </c>
      <c r="F531" s="237" t="s">
        <v>1076</v>
      </c>
      <c r="G531" s="238" t="s">
        <v>185</v>
      </c>
      <c r="H531" s="239">
        <v>24.699999999999999</v>
      </c>
      <c r="I531" s="240"/>
      <c r="J531" s="241">
        <f>ROUND(I531*H531,2)</f>
        <v>0</v>
      </c>
      <c r="K531" s="237" t="s">
        <v>146</v>
      </c>
      <c r="L531" s="43"/>
      <c r="M531" s="242" t="s">
        <v>1</v>
      </c>
      <c r="N531" s="243" t="s">
        <v>40</v>
      </c>
      <c r="O531" s="91"/>
      <c r="P531" s="244">
        <f>O531*H531</f>
        <v>0</v>
      </c>
      <c r="Q531" s="244">
        <v>0</v>
      </c>
      <c r="R531" s="244">
        <f>Q531*H531</f>
        <v>0</v>
      </c>
      <c r="S531" s="244">
        <v>0.00029999999999999997</v>
      </c>
      <c r="T531" s="245">
        <f>S531*H531</f>
        <v>0.0074099999999999991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46" t="s">
        <v>225</v>
      </c>
      <c r="AT531" s="246" t="s">
        <v>142</v>
      </c>
      <c r="AU531" s="246" t="s">
        <v>83</v>
      </c>
      <c r="AY531" s="16" t="s">
        <v>140</v>
      </c>
      <c r="BE531" s="247">
        <f>IF(N531="základní",J531,0)</f>
        <v>0</v>
      </c>
      <c r="BF531" s="247">
        <f>IF(N531="snížená",J531,0)</f>
        <v>0</v>
      </c>
      <c r="BG531" s="247">
        <f>IF(N531="zákl. přenesená",J531,0)</f>
        <v>0</v>
      </c>
      <c r="BH531" s="247">
        <f>IF(N531="sníž. přenesená",J531,0)</f>
        <v>0</v>
      </c>
      <c r="BI531" s="247">
        <f>IF(N531="nulová",J531,0)</f>
        <v>0</v>
      </c>
      <c r="BJ531" s="16" t="s">
        <v>147</v>
      </c>
      <c r="BK531" s="247">
        <f>ROUND(I531*H531,2)</f>
        <v>0</v>
      </c>
      <c r="BL531" s="16" t="s">
        <v>225</v>
      </c>
      <c r="BM531" s="246" t="s">
        <v>1077</v>
      </c>
    </row>
    <row r="532" s="13" customFormat="1">
      <c r="A532" s="13"/>
      <c r="B532" s="248"/>
      <c r="C532" s="249"/>
      <c r="D532" s="250" t="s">
        <v>149</v>
      </c>
      <c r="E532" s="251" t="s">
        <v>1</v>
      </c>
      <c r="F532" s="252" t="s">
        <v>1078</v>
      </c>
      <c r="G532" s="249"/>
      <c r="H532" s="253">
        <v>24.699999999999999</v>
      </c>
      <c r="I532" s="254"/>
      <c r="J532" s="249"/>
      <c r="K532" s="249"/>
      <c r="L532" s="255"/>
      <c r="M532" s="256"/>
      <c r="N532" s="257"/>
      <c r="O532" s="257"/>
      <c r="P532" s="257"/>
      <c r="Q532" s="257"/>
      <c r="R532" s="257"/>
      <c r="S532" s="257"/>
      <c r="T532" s="25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9" t="s">
        <v>149</v>
      </c>
      <c r="AU532" s="259" t="s">
        <v>83</v>
      </c>
      <c r="AV532" s="13" t="s">
        <v>83</v>
      </c>
      <c r="AW532" s="13" t="s">
        <v>30</v>
      </c>
      <c r="AX532" s="13" t="s">
        <v>81</v>
      </c>
      <c r="AY532" s="259" t="s">
        <v>140</v>
      </c>
    </row>
    <row r="533" s="2" customFormat="1" ht="16.5" customHeight="1">
      <c r="A533" s="37"/>
      <c r="B533" s="38"/>
      <c r="C533" s="235" t="s">
        <v>1079</v>
      </c>
      <c r="D533" s="235" t="s">
        <v>142</v>
      </c>
      <c r="E533" s="236" t="s">
        <v>1080</v>
      </c>
      <c r="F533" s="237" t="s">
        <v>1081</v>
      </c>
      <c r="G533" s="238" t="s">
        <v>185</v>
      </c>
      <c r="H533" s="239">
        <v>12.6</v>
      </c>
      <c r="I533" s="240"/>
      <c r="J533" s="241">
        <f>ROUND(I533*H533,2)</f>
        <v>0</v>
      </c>
      <c r="K533" s="237" t="s">
        <v>146</v>
      </c>
      <c r="L533" s="43"/>
      <c r="M533" s="242" t="s">
        <v>1</v>
      </c>
      <c r="N533" s="243" t="s">
        <v>40</v>
      </c>
      <c r="O533" s="91"/>
      <c r="P533" s="244">
        <f>O533*H533</f>
        <v>0</v>
      </c>
      <c r="Q533" s="244">
        <v>1.0000000000000001E-05</v>
      </c>
      <c r="R533" s="244">
        <f>Q533*H533</f>
        <v>0.000126</v>
      </c>
      <c r="S533" s="244">
        <v>0</v>
      </c>
      <c r="T533" s="245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46" t="s">
        <v>225</v>
      </c>
      <c r="AT533" s="246" t="s">
        <v>142</v>
      </c>
      <c r="AU533" s="246" t="s">
        <v>83</v>
      </c>
      <c r="AY533" s="16" t="s">
        <v>140</v>
      </c>
      <c r="BE533" s="247">
        <f>IF(N533="základní",J533,0)</f>
        <v>0</v>
      </c>
      <c r="BF533" s="247">
        <f>IF(N533="snížená",J533,0)</f>
        <v>0</v>
      </c>
      <c r="BG533" s="247">
        <f>IF(N533="zákl. přenesená",J533,0)</f>
        <v>0</v>
      </c>
      <c r="BH533" s="247">
        <f>IF(N533="sníž. přenesená",J533,0)</f>
        <v>0</v>
      </c>
      <c r="BI533" s="247">
        <f>IF(N533="nulová",J533,0)</f>
        <v>0</v>
      </c>
      <c r="BJ533" s="16" t="s">
        <v>147</v>
      </c>
      <c r="BK533" s="247">
        <f>ROUND(I533*H533,2)</f>
        <v>0</v>
      </c>
      <c r="BL533" s="16" t="s">
        <v>225</v>
      </c>
      <c r="BM533" s="246" t="s">
        <v>1082</v>
      </c>
    </row>
    <row r="534" s="13" customFormat="1">
      <c r="A534" s="13"/>
      <c r="B534" s="248"/>
      <c r="C534" s="249"/>
      <c r="D534" s="250" t="s">
        <v>149</v>
      </c>
      <c r="E534" s="251" t="s">
        <v>1</v>
      </c>
      <c r="F534" s="252" t="s">
        <v>804</v>
      </c>
      <c r="G534" s="249"/>
      <c r="H534" s="253">
        <v>12.6</v>
      </c>
      <c r="I534" s="254"/>
      <c r="J534" s="249"/>
      <c r="K534" s="249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149</v>
      </c>
      <c r="AU534" s="259" t="s">
        <v>83</v>
      </c>
      <c r="AV534" s="13" t="s">
        <v>83</v>
      </c>
      <c r="AW534" s="13" t="s">
        <v>30</v>
      </c>
      <c r="AX534" s="13" t="s">
        <v>81</v>
      </c>
      <c r="AY534" s="259" t="s">
        <v>140</v>
      </c>
    </row>
    <row r="535" s="2" customFormat="1" ht="16.5" customHeight="1">
      <c r="A535" s="37"/>
      <c r="B535" s="38"/>
      <c r="C535" s="271" t="s">
        <v>1083</v>
      </c>
      <c r="D535" s="271" t="s">
        <v>220</v>
      </c>
      <c r="E535" s="272" t="s">
        <v>1084</v>
      </c>
      <c r="F535" s="273" t="s">
        <v>1085</v>
      </c>
      <c r="G535" s="274" t="s">
        <v>185</v>
      </c>
      <c r="H535" s="275">
        <v>12.852</v>
      </c>
      <c r="I535" s="276"/>
      <c r="J535" s="277">
        <f>ROUND(I535*H535,2)</f>
        <v>0</v>
      </c>
      <c r="K535" s="273" t="s">
        <v>146</v>
      </c>
      <c r="L535" s="278"/>
      <c r="M535" s="279" t="s">
        <v>1</v>
      </c>
      <c r="N535" s="280" t="s">
        <v>40</v>
      </c>
      <c r="O535" s="91"/>
      <c r="P535" s="244">
        <f>O535*H535</f>
        <v>0</v>
      </c>
      <c r="Q535" s="244">
        <v>0.00035</v>
      </c>
      <c r="R535" s="244">
        <f>Q535*H535</f>
        <v>0.0044981999999999999</v>
      </c>
      <c r="S535" s="244">
        <v>0</v>
      </c>
      <c r="T535" s="245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46" t="s">
        <v>305</v>
      </c>
      <c r="AT535" s="246" t="s">
        <v>220</v>
      </c>
      <c r="AU535" s="246" t="s">
        <v>83</v>
      </c>
      <c r="AY535" s="16" t="s">
        <v>140</v>
      </c>
      <c r="BE535" s="247">
        <f>IF(N535="základní",J535,0)</f>
        <v>0</v>
      </c>
      <c r="BF535" s="247">
        <f>IF(N535="snížená",J535,0)</f>
        <v>0</v>
      </c>
      <c r="BG535" s="247">
        <f>IF(N535="zákl. přenesená",J535,0)</f>
        <v>0</v>
      </c>
      <c r="BH535" s="247">
        <f>IF(N535="sníž. přenesená",J535,0)</f>
        <v>0</v>
      </c>
      <c r="BI535" s="247">
        <f>IF(N535="nulová",J535,0)</f>
        <v>0</v>
      </c>
      <c r="BJ535" s="16" t="s">
        <v>147</v>
      </c>
      <c r="BK535" s="247">
        <f>ROUND(I535*H535,2)</f>
        <v>0</v>
      </c>
      <c r="BL535" s="16" t="s">
        <v>225</v>
      </c>
      <c r="BM535" s="246" t="s">
        <v>1086</v>
      </c>
    </row>
    <row r="536" s="13" customFormat="1">
      <c r="A536" s="13"/>
      <c r="B536" s="248"/>
      <c r="C536" s="249"/>
      <c r="D536" s="250" t="s">
        <v>149</v>
      </c>
      <c r="E536" s="251" t="s">
        <v>1</v>
      </c>
      <c r="F536" s="252" t="s">
        <v>1087</v>
      </c>
      <c r="G536" s="249"/>
      <c r="H536" s="253">
        <v>12.852</v>
      </c>
      <c r="I536" s="254"/>
      <c r="J536" s="249"/>
      <c r="K536" s="249"/>
      <c r="L536" s="255"/>
      <c r="M536" s="256"/>
      <c r="N536" s="257"/>
      <c r="O536" s="257"/>
      <c r="P536" s="257"/>
      <c r="Q536" s="257"/>
      <c r="R536" s="257"/>
      <c r="S536" s="257"/>
      <c r="T536" s="25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9" t="s">
        <v>149</v>
      </c>
      <c r="AU536" s="259" t="s">
        <v>83</v>
      </c>
      <c r="AV536" s="13" t="s">
        <v>83</v>
      </c>
      <c r="AW536" s="13" t="s">
        <v>30</v>
      </c>
      <c r="AX536" s="13" t="s">
        <v>81</v>
      </c>
      <c r="AY536" s="259" t="s">
        <v>140</v>
      </c>
    </row>
    <row r="537" s="2" customFormat="1" ht="16.5" customHeight="1">
      <c r="A537" s="37"/>
      <c r="B537" s="38"/>
      <c r="C537" s="235" t="s">
        <v>1088</v>
      </c>
      <c r="D537" s="235" t="s">
        <v>142</v>
      </c>
      <c r="E537" s="236" t="s">
        <v>1089</v>
      </c>
      <c r="F537" s="237" t="s">
        <v>1090</v>
      </c>
      <c r="G537" s="238" t="s">
        <v>185</v>
      </c>
      <c r="H537" s="239">
        <v>3.6000000000000001</v>
      </c>
      <c r="I537" s="240"/>
      <c r="J537" s="241">
        <f>ROUND(I537*H537,2)</f>
        <v>0</v>
      </c>
      <c r="K537" s="237" t="s">
        <v>146</v>
      </c>
      <c r="L537" s="43"/>
      <c r="M537" s="242" t="s">
        <v>1</v>
      </c>
      <c r="N537" s="243" t="s">
        <v>40</v>
      </c>
      <c r="O537" s="91"/>
      <c r="P537" s="244">
        <f>O537*H537</f>
        <v>0</v>
      </c>
      <c r="Q537" s="244">
        <v>0</v>
      </c>
      <c r="R537" s="244">
        <f>Q537*H537</f>
        <v>0</v>
      </c>
      <c r="S537" s="244">
        <v>0</v>
      </c>
      <c r="T537" s="245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46" t="s">
        <v>225</v>
      </c>
      <c r="AT537" s="246" t="s">
        <v>142</v>
      </c>
      <c r="AU537" s="246" t="s">
        <v>83</v>
      </c>
      <c r="AY537" s="16" t="s">
        <v>140</v>
      </c>
      <c r="BE537" s="247">
        <f>IF(N537="základní",J537,0)</f>
        <v>0</v>
      </c>
      <c r="BF537" s="247">
        <f>IF(N537="snížená",J537,0)</f>
        <v>0</v>
      </c>
      <c r="BG537" s="247">
        <f>IF(N537="zákl. přenesená",J537,0)</f>
        <v>0</v>
      </c>
      <c r="BH537" s="247">
        <f>IF(N537="sníž. přenesená",J537,0)</f>
        <v>0</v>
      </c>
      <c r="BI537" s="247">
        <f>IF(N537="nulová",J537,0)</f>
        <v>0</v>
      </c>
      <c r="BJ537" s="16" t="s">
        <v>147</v>
      </c>
      <c r="BK537" s="247">
        <f>ROUND(I537*H537,2)</f>
        <v>0</v>
      </c>
      <c r="BL537" s="16" t="s">
        <v>225</v>
      </c>
      <c r="BM537" s="246" t="s">
        <v>1091</v>
      </c>
    </row>
    <row r="538" s="13" customFormat="1">
      <c r="A538" s="13"/>
      <c r="B538" s="248"/>
      <c r="C538" s="249"/>
      <c r="D538" s="250" t="s">
        <v>149</v>
      </c>
      <c r="E538" s="251" t="s">
        <v>1</v>
      </c>
      <c r="F538" s="252" t="s">
        <v>1092</v>
      </c>
      <c r="G538" s="249"/>
      <c r="H538" s="253">
        <v>3.6000000000000001</v>
      </c>
      <c r="I538" s="254"/>
      <c r="J538" s="249"/>
      <c r="K538" s="249"/>
      <c r="L538" s="255"/>
      <c r="M538" s="256"/>
      <c r="N538" s="257"/>
      <c r="O538" s="257"/>
      <c r="P538" s="257"/>
      <c r="Q538" s="257"/>
      <c r="R538" s="257"/>
      <c r="S538" s="257"/>
      <c r="T538" s="25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9" t="s">
        <v>149</v>
      </c>
      <c r="AU538" s="259" t="s">
        <v>83</v>
      </c>
      <c r="AV538" s="13" t="s">
        <v>83</v>
      </c>
      <c r="AW538" s="13" t="s">
        <v>30</v>
      </c>
      <c r="AX538" s="13" t="s">
        <v>81</v>
      </c>
      <c r="AY538" s="259" t="s">
        <v>140</v>
      </c>
    </row>
    <row r="539" s="2" customFormat="1" ht="16.5" customHeight="1">
      <c r="A539" s="37"/>
      <c r="B539" s="38"/>
      <c r="C539" s="271" t="s">
        <v>1093</v>
      </c>
      <c r="D539" s="271" t="s">
        <v>220</v>
      </c>
      <c r="E539" s="272" t="s">
        <v>1094</v>
      </c>
      <c r="F539" s="273" t="s">
        <v>1095</v>
      </c>
      <c r="G539" s="274" t="s">
        <v>185</v>
      </c>
      <c r="H539" s="275">
        <v>3.6720000000000002</v>
      </c>
      <c r="I539" s="276"/>
      <c r="J539" s="277">
        <f>ROUND(I539*H539,2)</f>
        <v>0</v>
      </c>
      <c r="K539" s="273" t="s">
        <v>146</v>
      </c>
      <c r="L539" s="278"/>
      <c r="M539" s="279" t="s">
        <v>1</v>
      </c>
      <c r="N539" s="280" t="s">
        <v>40</v>
      </c>
      <c r="O539" s="91"/>
      <c r="P539" s="244">
        <f>O539*H539</f>
        <v>0</v>
      </c>
      <c r="Q539" s="244">
        <v>0.00017000000000000001</v>
      </c>
      <c r="R539" s="244">
        <f>Q539*H539</f>
        <v>0.00062424000000000008</v>
      </c>
      <c r="S539" s="244">
        <v>0</v>
      </c>
      <c r="T539" s="245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46" t="s">
        <v>305</v>
      </c>
      <c r="AT539" s="246" t="s">
        <v>220</v>
      </c>
      <c r="AU539" s="246" t="s">
        <v>83</v>
      </c>
      <c r="AY539" s="16" t="s">
        <v>140</v>
      </c>
      <c r="BE539" s="247">
        <f>IF(N539="základní",J539,0)</f>
        <v>0</v>
      </c>
      <c r="BF539" s="247">
        <f>IF(N539="snížená",J539,0)</f>
        <v>0</v>
      </c>
      <c r="BG539" s="247">
        <f>IF(N539="zákl. přenesená",J539,0)</f>
        <v>0</v>
      </c>
      <c r="BH539" s="247">
        <f>IF(N539="sníž. přenesená",J539,0)</f>
        <v>0</v>
      </c>
      <c r="BI539" s="247">
        <f>IF(N539="nulová",J539,0)</f>
        <v>0</v>
      </c>
      <c r="BJ539" s="16" t="s">
        <v>147</v>
      </c>
      <c r="BK539" s="247">
        <f>ROUND(I539*H539,2)</f>
        <v>0</v>
      </c>
      <c r="BL539" s="16" t="s">
        <v>225</v>
      </c>
      <c r="BM539" s="246" t="s">
        <v>1096</v>
      </c>
    </row>
    <row r="540" s="13" customFormat="1">
      <c r="A540" s="13"/>
      <c r="B540" s="248"/>
      <c r="C540" s="249"/>
      <c r="D540" s="250" t="s">
        <v>149</v>
      </c>
      <c r="E540" s="251" t="s">
        <v>1</v>
      </c>
      <c r="F540" s="252" t="s">
        <v>1097</v>
      </c>
      <c r="G540" s="249"/>
      <c r="H540" s="253">
        <v>3.6720000000000002</v>
      </c>
      <c r="I540" s="254"/>
      <c r="J540" s="249"/>
      <c r="K540" s="249"/>
      <c r="L540" s="255"/>
      <c r="M540" s="256"/>
      <c r="N540" s="257"/>
      <c r="O540" s="257"/>
      <c r="P540" s="257"/>
      <c r="Q540" s="257"/>
      <c r="R540" s="257"/>
      <c r="S540" s="257"/>
      <c r="T540" s="25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9" t="s">
        <v>149</v>
      </c>
      <c r="AU540" s="259" t="s">
        <v>83</v>
      </c>
      <c r="AV540" s="13" t="s">
        <v>83</v>
      </c>
      <c r="AW540" s="13" t="s">
        <v>30</v>
      </c>
      <c r="AX540" s="13" t="s">
        <v>81</v>
      </c>
      <c r="AY540" s="259" t="s">
        <v>140</v>
      </c>
    </row>
    <row r="541" s="12" customFormat="1" ht="22.8" customHeight="1">
      <c r="A541" s="12"/>
      <c r="B541" s="219"/>
      <c r="C541" s="220"/>
      <c r="D541" s="221" t="s">
        <v>72</v>
      </c>
      <c r="E541" s="233" t="s">
        <v>1098</v>
      </c>
      <c r="F541" s="233" t="s">
        <v>1099</v>
      </c>
      <c r="G541" s="220"/>
      <c r="H541" s="220"/>
      <c r="I541" s="223"/>
      <c r="J541" s="234">
        <f>BK541</f>
        <v>0</v>
      </c>
      <c r="K541" s="220"/>
      <c r="L541" s="225"/>
      <c r="M541" s="226"/>
      <c r="N541" s="227"/>
      <c r="O541" s="227"/>
      <c r="P541" s="228">
        <f>SUM(P542:P552)</f>
        <v>0</v>
      </c>
      <c r="Q541" s="227"/>
      <c r="R541" s="228">
        <f>SUM(R542:R552)</f>
        <v>3.177934</v>
      </c>
      <c r="S541" s="227"/>
      <c r="T541" s="229">
        <f>SUM(T542:T552)</f>
        <v>0.94411199999999995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30" t="s">
        <v>83</v>
      </c>
      <c r="AT541" s="231" t="s">
        <v>72</v>
      </c>
      <c r="AU541" s="231" t="s">
        <v>81</v>
      </c>
      <c r="AY541" s="230" t="s">
        <v>140</v>
      </c>
      <c r="BK541" s="232">
        <f>SUM(BK542:BK552)</f>
        <v>0</v>
      </c>
    </row>
    <row r="542" s="2" customFormat="1" ht="21.75" customHeight="1">
      <c r="A542" s="37"/>
      <c r="B542" s="38"/>
      <c r="C542" s="235" t="s">
        <v>1100</v>
      </c>
      <c r="D542" s="235" t="s">
        <v>142</v>
      </c>
      <c r="E542" s="236" t="s">
        <v>1101</v>
      </c>
      <c r="F542" s="237" t="s">
        <v>1102</v>
      </c>
      <c r="G542" s="238" t="s">
        <v>169</v>
      </c>
      <c r="H542" s="239">
        <v>46.280000000000001</v>
      </c>
      <c r="I542" s="240"/>
      <c r="J542" s="241">
        <f>ROUND(I542*H542,2)</f>
        <v>0</v>
      </c>
      <c r="K542" s="237" t="s">
        <v>146</v>
      </c>
      <c r="L542" s="43"/>
      <c r="M542" s="242" t="s">
        <v>1</v>
      </c>
      <c r="N542" s="243" t="s">
        <v>40</v>
      </c>
      <c r="O542" s="91"/>
      <c r="P542" s="244">
        <f>O542*H542</f>
        <v>0</v>
      </c>
      <c r="Q542" s="244">
        <v>0.00029999999999999997</v>
      </c>
      <c r="R542" s="244">
        <f>Q542*H542</f>
        <v>0.013883999999999999</v>
      </c>
      <c r="S542" s="244">
        <v>0</v>
      </c>
      <c r="T542" s="245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46" t="s">
        <v>225</v>
      </c>
      <c r="AT542" s="246" t="s">
        <v>142</v>
      </c>
      <c r="AU542" s="246" t="s">
        <v>83</v>
      </c>
      <c r="AY542" s="16" t="s">
        <v>140</v>
      </c>
      <c r="BE542" s="247">
        <f>IF(N542="základní",J542,0)</f>
        <v>0</v>
      </c>
      <c r="BF542" s="247">
        <f>IF(N542="snížená",J542,0)</f>
        <v>0</v>
      </c>
      <c r="BG542" s="247">
        <f>IF(N542="zákl. přenesená",J542,0)</f>
        <v>0</v>
      </c>
      <c r="BH542" s="247">
        <f>IF(N542="sníž. přenesená",J542,0)</f>
        <v>0</v>
      </c>
      <c r="BI542" s="247">
        <f>IF(N542="nulová",J542,0)</f>
        <v>0</v>
      </c>
      <c r="BJ542" s="16" t="s">
        <v>147</v>
      </c>
      <c r="BK542" s="247">
        <f>ROUND(I542*H542,2)</f>
        <v>0</v>
      </c>
      <c r="BL542" s="16" t="s">
        <v>225</v>
      </c>
      <c r="BM542" s="246" t="s">
        <v>1103</v>
      </c>
    </row>
    <row r="543" s="13" customFormat="1">
      <c r="A543" s="13"/>
      <c r="B543" s="248"/>
      <c r="C543" s="249"/>
      <c r="D543" s="250" t="s">
        <v>149</v>
      </c>
      <c r="E543" s="251" t="s">
        <v>1</v>
      </c>
      <c r="F543" s="252" t="s">
        <v>1104</v>
      </c>
      <c r="G543" s="249"/>
      <c r="H543" s="253">
        <v>46.280000000000001</v>
      </c>
      <c r="I543" s="254"/>
      <c r="J543" s="249"/>
      <c r="K543" s="249"/>
      <c r="L543" s="255"/>
      <c r="M543" s="256"/>
      <c r="N543" s="257"/>
      <c r="O543" s="257"/>
      <c r="P543" s="257"/>
      <c r="Q543" s="257"/>
      <c r="R543" s="257"/>
      <c r="S543" s="257"/>
      <c r="T543" s="25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9" t="s">
        <v>149</v>
      </c>
      <c r="AU543" s="259" t="s">
        <v>83</v>
      </c>
      <c r="AV543" s="13" t="s">
        <v>83</v>
      </c>
      <c r="AW543" s="13" t="s">
        <v>30</v>
      </c>
      <c r="AX543" s="13" t="s">
        <v>81</v>
      </c>
      <c r="AY543" s="259" t="s">
        <v>140</v>
      </c>
    </row>
    <row r="544" s="2" customFormat="1" ht="16.5" customHeight="1">
      <c r="A544" s="37"/>
      <c r="B544" s="38"/>
      <c r="C544" s="235" t="s">
        <v>1105</v>
      </c>
      <c r="D544" s="235" t="s">
        <v>142</v>
      </c>
      <c r="E544" s="236" t="s">
        <v>1106</v>
      </c>
      <c r="F544" s="237" t="s">
        <v>1107</v>
      </c>
      <c r="G544" s="238" t="s">
        <v>169</v>
      </c>
      <c r="H544" s="239">
        <v>34.710000000000001</v>
      </c>
      <c r="I544" s="240"/>
      <c r="J544" s="241">
        <f>ROUND(I544*H544,2)</f>
        <v>0</v>
      </c>
      <c r="K544" s="237" t="s">
        <v>146</v>
      </c>
      <c r="L544" s="43"/>
      <c r="M544" s="242" t="s">
        <v>1</v>
      </c>
      <c r="N544" s="243" t="s">
        <v>40</v>
      </c>
      <c r="O544" s="91"/>
      <c r="P544" s="244">
        <f>O544*H544</f>
        <v>0</v>
      </c>
      <c r="Q544" s="244">
        <v>0</v>
      </c>
      <c r="R544" s="244">
        <f>Q544*H544</f>
        <v>0</v>
      </c>
      <c r="S544" s="244">
        <v>0.027199999999999998</v>
      </c>
      <c r="T544" s="245">
        <f>S544*H544</f>
        <v>0.94411199999999995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46" t="s">
        <v>225</v>
      </c>
      <c r="AT544" s="246" t="s">
        <v>142</v>
      </c>
      <c r="AU544" s="246" t="s">
        <v>83</v>
      </c>
      <c r="AY544" s="16" t="s">
        <v>140</v>
      </c>
      <c r="BE544" s="247">
        <f>IF(N544="základní",J544,0)</f>
        <v>0</v>
      </c>
      <c r="BF544" s="247">
        <f>IF(N544="snížená",J544,0)</f>
        <v>0</v>
      </c>
      <c r="BG544" s="247">
        <f>IF(N544="zákl. přenesená",J544,0)</f>
        <v>0</v>
      </c>
      <c r="BH544" s="247">
        <f>IF(N544="sníž. přenesená",J544,0)</f>
        <v>0</v>
      </c>
      <c r="BI544" s="247">
        <f>IF(N544="nulová",J544,0)</f>
        <v>0</v>
      </c>
      <c r="BJ544" s="16" t="s">
        <v>147</v>
      </c>
      <c r="BK544" s="247">
        <f>ROUND(I544*H544,2)</f>
        <v>0</v>
      </c>
      <c r="BL544" s="16" t="s">
        <v>225</v>
      </c>
      <c r="BM544" s="246" t="s">
        <v>1108</v>
      </c>
    </row>
    <row r="545" s="13" customFormat="1">
      <c r="A545" s="13"/>
      <c r="B545" s="248"/>
      <c r="C545" s="249"/>
      <c r="D545" s="250" t="s">
        <v>149</v>
      </c>
      <c r="E545" s="251" t="s">
        <v>1</v>
      </c>
      <c r="F545" s="252" t="s">
        <v>1109</v>
      </c>
      <c r="G545" s="249"/>
      <c r="H545" s="253">
        <v>34.710000000000001</v>
      </c>
      <c r="I545" s="254"/>
      <c r="J545" s="249"/>
      <c r="K545" s="249"/>
      <c r="L545" s="255"/>
      <c r="M545" s="256"/>
      <c r="N545" s="257"/>
      <c r="O545" s="257"/>
      <c r="P545" s="257"/>
      <c r="Q545" s="257"/>
      <c r="R545" s="257"/>
      <c r="S545" s="257"/>
      <c r="T545" s="25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9" t="s">
        <v>149</v>
      </c>
      <c r="AU545" s="259" t="s">
        <v>83</v>
      </c>
      <c r="AV545" s="13" t="s">
        <v>83</v>
      </c>
      <c r="AW545" s="13" t="s">
        <v>30</v>
      </c>
      <c r="AX545" s="13" t="s">
        <v>81</v>
      </c>
      <c r="AY545" s="259" t="s">
        <v>140</v>
      </c>
    </row>
    <row r="546" s="2" customFormat="1" ht="33" customHeight="1">
      <c r="A546" s="37"/>
      <c r="B546" s="38"/>
      <c r="C546" s="235" t="s">
        <v>1110</v>
      </c>
      <c r="D546" s="235" t="s">
        <v>142</v>
      </c>
      <c r="E546" s="236" t="s">
        <v>1111</v>
      </c>
      <c r="F546" s="237" t="s">
        <v>1112</v>
      </c>
      <c r="G546" s="238" t="s">
        <v>169</v>
      </c>
      <c r="H546" s="239">
        <v>131.93000000000001</v>
      </c>
      <c r="I546" s="240"/>
      <c r="J546" s="241">
        <f>ROUND(I546*H546,2)</f>
        <v>0</v>
      </c>
      <c r="K546" s="237" t="s">
        <v>146</v>
      </c>
      <c r="L546" s="43"/>
      <c r="M546" s="242" t="s">
        <v>1</v>
      </c>
      <c r="N546" s="243" t="s">
        <v>40</v>
      </c>
      <c r="O546" s="91"/>
      <c r="P546" s="244">
        <f>O546*H546</f>
        <v>0</v>
      </c>
      <c r="Q546" s="244">
        <v>0.0089999999999999993</v>
      </c>
      <c r="R546" s="244">
        <f>Q546*H546</f>
        <v>1.18737</v>
      </c>
      <c r="S546" s="244">
        <v>0</v>
      </c>
      <c r="T546" s="245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46" t="s">
        <v>225</v>
      </c>
      <c r="AT546" s="246" t="s">
        <v>142</v>
      </c>
      <c r="AU546" s="246" t="s">
        <v>83</v>
      </c>
      <c r="AY546" s="16" t="s">
        <v>140</v>
      </c>
      <c r="BE546" s="247">
        <f>IF(N546="základní",J546,0)</f>
        <v>0</v>
      </c>
      <c r="BF546" s="247">
        <f>IF(N546="snížená",J546,0)</f>
        <v>0</v>
      </c>
      <c r="BG546" s="247">
        <f>IF(N546="zákl. přenesená",J546,0)</f>
        <v>0</v>
      </c>
      <c r="BH546" s="247">
        <f>IF(N546="sníž. přenesená",J546,0)</f>
        <v>0</v>
      </c>
      <c r="BI546" s="247">
        <f>IF(N546="nulová",J546,0)</f>
        <v>0</v>
      </c>
      <c r="BJ546" s="16" t="s">
        <v>147</v>
      </c>
      <c r="BK546" s="247">
        <f>ROUND(I546*H546,2)</f>
        <v>0</v>
      </c>
      <c r="BL546" s="16" t="s">
        <v>225</v>
      </c>
      <c r="BM546" s="246" t="s">
        <v>1113</v>
      </c>
    </row>
    <row r="547" s="13" customFormat="1">
      <c r="A547" s="13"/>
      <c r="B547" s="248"/>
      <c r="C547" s="249"/>
      <c r="D547" s="250" t="s">
        <v>149</v>
      </c>
      <c r="E547" s="251" t="s">
        <v>1</v>
      </c>
      <c r="F547" s="252" t="s">
        <v>1114</v>
      </c>
      <c r="G547" s="249"/>
      <c r="H547" s="253">
        <v>131.93000000000001</v>
      </c>
      <c r="I547" s="254"/>
      <c r="J547" s="249"/>
      <c r="K547" s="249"/>
      <c r="L547" s="255"/>
      <c r="M547" s="256"/>
      <c r="N547" s="257"/>
      <c r="O547" s="257"/>
      <c r="P547" s="257"/>
      <c r="Q547" s="257"/>
      <c r="R547" s="257"/>
      <c r="S547" s="257"/>
      <c r="T547" s="25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9" t="s">
        <v>149</v>
      </c>
      <c r="AU547" s="259" t="s">
        <v>83</v>
      </c>
      <c r="AV547" s="13" t="s">
        <v>83</v>
      </c>
      <c r="AW547" s="13" t="s">
        <v>30</v>
      </c>
      <c r="AX547" s="13" t="s">
        <v>81</v>
      </c>
      <c r="AY547" s="259" t="s">
        <v>140</v>
      </c>
    </row>
    <row r="548" s="2" customFormat="1" ht="16.5" customHeight="1">
      <c r="A548" s="37"/>
      <c r="B548" s="38"/>
      <c r="C548" s="271" t="s">
        <v>1115</v>
      </c>
      <c r="D548" s="271" t="s">
        <v>220</v>
      </c>
      <c r="E548" s="272" t="s">
        <v>1116</v>
      </c>
      <c r="F548" s="273" t="s">
        <v>1117</v>
      </c>
      <c r="G548" s="274" t="s">
        <v>169</v>
      </c>
      <c r="H548" s="275">
        <v>151.72</v>
      </c>
      <c r="I548" s="276"/>
      <c r="J548" s="277">
        <f>ROUND(I548*H548,2)</f>
        <v>0</v>
      </c>
      <c r="K548" s="273" t="s">
        <v>146</v>
      </c>
      <c r="L548" s="278"/>
      <c r="M548" s="279" t="s">
        <v>1</v>
      </c>
      <c r="N548" s="280" t="s">
        <v>40</v>
      </c>
      <c r="O548" s="91"/>
      <c r="P548" s="244">
        <f>O548*H548</f>
        <v>0</v>
      </c>
      <c r="Q548" s="244">
        <v>0.0129</v>
      </c>
      <c r="R548" s="244">
        <f>Q548*H548</f>
        <v>1.9571879999999999</v>
      </c>
      <c r="S548" s="244">
        <v>0</v>
      </c>
      <c r="T548" s="245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46" t="s">
        <v>305</v>
      </c>
      <c r="AT548" s="246" t="s">
        <v>220</v>
      </c>
      <c r="AU548" s="246" t="s">
        <v>83</v>
      </c>
      <c r="AY548" s="16" t="s">
        <v>140</v>
      </c>
      <c r="BE548" s="247">
        <f>IF(N548="základní",J548,0)</f>
        <v>0</v>
      </c>
      <c r="BF548" s="247">
        <f>IF(N548="snížená",J548,0)</f>
        <v>0</v>
      </c>
      <c r="BG548" s="247">
        <f>IF(N548="zákl. přenesená",J548,0)</f>
        <v>0</v>
      </c>
      <c r="BH548" s="247">
        <f>IF(N548="sníž. přenesená",J548,0)</f>
        <v>0</v>
      </c>
      <c r="BI548" s="247">
        <f>IF(N548="nulová",J548,0)</f>
        <v>0</v>
      </c>
      <c r="BJ548" s="16" t="s">
        <v>147</v>
      </c>
      <c r="BK548" s="247">
        <f>ROUND(I548*H548,2)</f>
        <v>0</v>
      </c>
      <c r="BL548" s="16" t="s">
        <v>225</v>
      </c>
      <c r="BM548" s="246" t="s">
        <v>1118</v>
      </c>
    </row>
    <row r="549" s="13" customFormat="1">
      <c r="A549" s="13"/>
      <c r="B549" s="248"/>
      <c r="C549" s="249"/>
      <c r="D549" s="250" t="s">
        <v>149</v>
      </c>
      <c r="E549" s="251" t="s">
        <v>1</v>
      </c>
      <c r="F549" s="252" t="s">
        <v>1119</v>
      </c>
      <c r="G549" s="249"/>
      <c r="H549" s="253">
        <v>151.72</v>
      </c>
      <c r="I549" s="254"/>
      <c r="J549" s="249"/>
      <c r="K549" s="249"/>
      <c r="L549" s="255"/>
      <c r="M549" s="256"/>
      <c r="N549" s="257"/>
      <c r="O549" s="257"/>
      <c r="P549" s="257"/>
      <c r="Q549" s="257"/>
      <c r="R549" s="257"/>
      <c r="S549" s="257"/>
      <c r="T549" s="25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9" t="s">
        <v>149</v>
      </c>
      <c r="AU549" s="259" t="s">
        <v>83</v>
      </c>
      <c r="AV549" s="13" t="s">
        <v>83</v>
      </c>
      <c r="AW549" s="13" t="s">
        <v>30</v>
      </c>
      <c r="AX549" s="13" t="s">
        <v>81</v>
      </c>
      <c r="AY549" s="259" t="s">
        <v>140</v>
      </c>
    </row>
    <row r="550" s="2" customFormat="1" ht="21.75" customHeight="1">
      <c r="A550" s="37"/>
      <c r="B550" s="38"/>
      <c r="C550" s="235" t="s">
        <v>1120</v>
      </c>
      <c r="D550" s="235" t="s">
        <v>142</v>
      </c>
      <c r="E550" s="236" t="s">
        <v>1121</v>
      </c>
      <c r="F550" s="237" t="s">
        <v>1122</v>
      </c>
      <c r="G550" s="238" t="s">
        <v>185</v>
      </c>
      <c r="H550" s="239">
        <v>38.984000000000002</v>
      </c>
      <c r="I550" s="240"/>
      <c r="J550" s="241">
        <f>ROUND(I550*H550,2)</f>
        <v>0</v>
      </c>
      <c r="K550" s="237" t="s">
        <v>146</v>
      </c>
      <c r="L550" s="43"/>
      <c r="M550" s="242" t="s">
        <v>1</v>
      </c>
      <c r="N550" s="243" t="s">
        <v>40</v>
      </c>
      <c r="O550" s="91"/>
      <c r="P550" s="244">
        <f>O550*H550</f>
        <v>0</v>
      </c>
      <c r="Q550" s="244">
        <v>0.00050000000000000001</v>
      </c>
      <c r="R550" s="244">
        <f>Q550*H550</f>
        <v>0.019492000000000002</v>
      </c>
      <c r="S550" s="244">
        <v>0</v>
      </c>
      <c r="T550" s="245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46" t="s">
        <v>225</v>
      </c>
      <c r="AT550" s="246" t="s">
        <v>142</v>
      </c>
      <c r="AU550" s="246" t="s">
        <v>83</v>
      </c>
      <c r="AY550" s="16" t="s">
        <v>140</v>
      </c>
      <c r="BE550" s="247">
        <f>IF(N550="základní",J550,0)</f>
        <v>0</v>
      </c>
      <c r="BF550" s="247">
        <f>IF(N550="snížená",J550,0)</f>
        <v>0</v>
      </c>
      <c r="BG550" s="247">
        <f>IF(N550="zákl. přenesená",J550,0)</f>
        <v>0</v>
      </c>
      <c r="BH550" s="247">
        <f>IF(N550="sníž. přenesená",J550,0)</f>
        <v>0</v>
      </c>
      <c r="BI550" s="247">
        <f>IF(N550="nulová",J550,0)</f>
        <v>0</v>
      </c>
      <c r="BJ550" s="16" t="s">
        <v>147</v>
      </c>
      <c r="BK550" s="247">
        <f>ROUND(I550*H550,2)</f>
        <v>0</v>
      </c>
      <c r="BL550" s="16" t="s">
        <v>225</v>
      </c>
      <c r="BM550" s="246" t="s">
        <v>1123</v>
      </c>
    </row>
    <row r="551" s="13" customFormat="1">
      <c r="A551" s="13"/>
      <c r="B551" s="248"/>
      <c r="C551" s="249"/>
      <c r="D551" s="250" t="s">
        <v>149</v>
      </c>
      <c r="E551" s="251" t="s">
        <v>1</v>
      </c>
      <c r="F551" s="252" t="s">
        <v>1124</v>
      </c>
      <c r="G551" s="249"/>
      <c r="H551" s="253">
        <v>38.984000000000002</v>
      </c>
      <c r="I551" s="254"/>
      <c r="J551" s="249"/>
      <c r="K551" s="249"/>
      <c r="L551" s="255"/>
      <c r="M551" s="256"/>
      <c r="N551" s="257"/>
      <c r="O551" s="257"/>
      <c r="P551" s="257"/>
      <c r="Q551" s="257"/>
      <c r="R551" s="257"/>
      <c r="S551" s="257"/>
      <c r="T551" s="25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9" t="s">
        <v>149</v>
      </c>
      <c r="AU551" s="259" t="s">
        <v>83</v>
      </c>
      <c r="AV551" s="13" t="s">
        <v>83</v>
      </c>
      <c r="AW551" s="13" t="s">
        <v>30</v>
      </c>
      <c r="AX551" s="13" t="s">
        <v>81</v>
      </c>
      <c r="AY551" s="259" t="s">
        <v>140</v>
      </c>
    </row>
    <row r="552" s="2" customFormat="1" ht="33" customHeight="1">
      <c r="A552" s="37"/>
      <c r="B552" s="38"/>
      <c r="C552" s="235" t="s">
        <v>1125</v>
      </c>
      <c r="D552" s="235" t="s">
        <v>142</v>
      </c>
      <c r="E552" s="236" t="s">
        <v>1126</v>
      </c>
      <c r="F552" s="237" t="s">
        <v>1127</v>
      </c>
      <c r="G552" s="238" t="s">
        <v>153</v>
      </c>
      <c r="H552" s="239">
        <v>4.2549999999999999</v>
      </c>
      <c r="I552" s="240"/>
      <c r="J552" s="241">
        <f>ROUND(I552*H552,2)</f>
        <v>0</v>
      </c>
      <c r="K552" s="237" t="s">
        <v>146</v>
      </c>
      <c r="L552" s="43"/>
      <c r="M552" s="242" t="s">
        <v>1</v>
      </c>
      <c r="N552" s="243" t="s">
        <v>40</v>
      </c>
      <c r="O552" s="91"/>
      <c r="P552" s="244">
        <f>O552*H552</f>
        <v>0</v>
      </c>
      <c r="Q552" s="244">
        <v>0</v>
      </c>
      <c r="R552" s="244">
        <f>Q552*H552</f>
        <v>0</v>
      </c>
      <c r="S552" s="244">
        <v>0</v>
      </c>
      <c r="T552" s="245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46" t="s">
        <v>225</v>
      </c>
      <c r="AT552" s="246" t="s">
        <v>142</v>
      </c>
      <c r="AU552" s="246" t="s">
        <v>83</v>
      </c>
      <c r="AY552" s="16" t="s">
        <v>140</v>
      </c>
      <c r="BE552" s="247">
        <f>IF(N552="základní",J552,0)</f>
        <v>0</v>
      </c>
      <c r="BF552" s="247">
        <f>IF(N552="snížená",J552,0)</f>
        <v>0</v>
      </c>
      <c r="BG552" s="247">
        <f>IF(N552="zákl. přenesená",J552,0)</f>
        <v>0</v>
      </c>
      <c r="BH552" s="247">
        <f>IF(N552="sníž. přenesená",J552,0)</f>
        <v>0</v>
      </c>
      <c r="BI552" s="247">
        <f>IF(N552="nulová",J552,0)</f>
        <v>0</v>
      </c>
      <c r="BJ552" s="16" t="s">
        <v>147</v>
      </c>
      <c r="BK552" s="247">
        <f>ROUND(I552*H552,2)</f>
        <v>0</v>
      </c>
      <c r="BL552" s="16" t="s">
        <v>225</v>
      </c>
      <c r="BM552" s="246" t="s">
        <v>1128</v>
      </c>
    </row>
    <row r="553" s="12" customFormat="1" ht="22.8" customHeight="1">
      <c r="A553" s="12"/>
      <c r="B553" s="219"/>
      <c r="C553" s="220"/>
      <c r="D553" s="221" t="s">
        <v>72</v>
      </c>
      <c r="E553" s="233" t="s">
        <v>1129</v>
      </c>
      <c r="F553" s="233" t="s">
        <v>1130</v>
      </c>
      <c r="G553" s="220"/>
      <c r="H553" s="220"/>
      <c r="I553" s="223"/>
      <c r="J553" s="234">
        <f>BK553</f>
        <v>0</v>
      </c>
      <c r="K553" s="220"/>
      <c r="L553" s="225"/>
      <c r="M553" s="226"/>
      <c r="N553" s="227"/>
      <c r="O553" s="227"/>
      <c r="P553" s="228">
        <f>SUM(P554:P570)</f>
        <v>0</v>
      </c>
      <c r="Q553" s="227"/>
      <c r="R553" s="228">
        <f>SUM(R554:R570)</f>
        <v>0.23503816999999999</v>
      </c>
      <c r="S553" s="227"/>
      <c r="T553" s="229">
        <f>SUM(T554:T570)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30" t="s">
        <v>83</v>
      </c>
      <c r="AT553" s="231" t="s">
        <v>72</v>
      </c>
      <c r="AU553" s="231" t="s">
        <v>81</v>
      </c>
      <c r="AY553" s="230" t="s">
        <v>140</v>
      </c>
      <c r="BK553" s="232">
        <f>SUM(BK554:BK570)</f>
        <v>0</v>
      </c>
    </row>
    <row r="554" s="2" customFormat="1" ht="21.75" customHeight="1">
      <c r="A554" s="37"/>
      <c r="B554" s="38"/>
      <c r="C554" s="235" t="s">
        <v>1131</v>
      </c>
      <c r="D554" s="235" t="s">
        <v>142</v>
      </c>
      <c r="E554" s="236" t="s">
        <v>1132</v>
      </c>
      <c r="F554" s="237" t="s">
        <v>1133</v>
      </c>
      <c r="G554" s="238" t="s">
        <v>267</v>
      </c>
      <c r="H554" s="239">
        <v>18</v>
      </c>
      <c r="I554" s="240"/>
      <c r="J554" s="241">
        <f>ROUND(I554*H554,2)</f>
        <v>0</v>
      </c>
      <c r="K554" s="237" t="s">
        <v>146</v>
      </c>
      <c r="L554" s="43"/>
      <c r="M554" s="242" t="s">
        <v>1</v>
      </c>
      <c r="N554" s="243" t="s">
        <v>40</v>
      </c>
      <c r="O554" s="91"/>
      <c r="P554" s="244">
        <f>O554*H554</f>
        <v>0</v>
      </c>
      <c r="Q554" s="244">
        <v>6.0000000000000002E-05</v>
      </c>
      <c r="R554" s="244">
        <f>Q554*H554</f>
        <v>0.00108</v>
      </c>
      <c r="S554" s="244">
        <v>0</v>
      </c>
      <c r="T554" s="245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46" t="s">
        <v>225</v>
      </c>
      <c r="AT554" s="246" t="s">
        <v>142</v>
      </c>
      <c r="AU554" s="246" t="s">
        <v>83</v>
      </c>
      <c r="AY554" s="16" t="s">
        <v>140</v>
      </c>
      <c r="BE554" s="247">
        <f>IF(N554="základní",J554,0)</f>
        <v>0</v>
      </c>
      <c r="BF554" s="247">
        <f>IF(N554="snížená",J554,0)</f>
        <v>0</v>
      </c>
      <c r="BG554" s="247">
        <f>IF(N554="zákl. přenesená",J554,0)</f>
        <v>0</v>
      </c>
      <c r="BH554" s="247">
        <f>IF(N554="sníž. přenesená",J554,0)</f>
        <v>0</v>
      </c>
      <c r="BI554" s="247">
        <f>IF(N554="nulová",J554,0)</f>
        <v>0</v>
      </c>
      <c r="BJ554" s="16" t="s">
        <v>147</v>
      </c>
      <c r="BK554" s="247">
        <f>ROUND(I554*H554,2)</f>
        <v>0</v>
      </c>
      <c r="BL554" s="16" t="s">
        <v>225</v>
      </c>
      <c r="BM554" s="246" t="s">
        <v>1134</v>
      </c>
    </row>
    <row r="555" s="13" customFormat="1">
      <c r="A555" s="13"/>
      <c r="B555" s="248"/>
      <c r="C555" s="249"/>
      <c r="D555" s="250" t="s">
        <v>149</v>
      </c>
      <c r="E555" s="251" t="s">
        <v>1</v>
      </c>
      <c r="F555" s="252" t="s">
        <v>1135</v>
      </c>
      <c r="G555" s="249"/>
      <c r="H555" s="253">
        <v>18</v>
      </c>
      <c r="I555" s="254"/>
      <c r="J555" s="249"/>
      <c r="K555" s="249"/>
      <c r="L555" s="255"/>
      <c r="M555" s="256"/>
      <c r="N555" s="257"/>
      <c r="O555" s="257"/>
      <c r="P555" s="257"/>
      <c r="Q555" s="257"/>
      <c r="R555" s="257"/>
      <c r="S555" s="257"/>
      <c r="T555" s="25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9" t="s">
        <v>149</v>
      </c>
      <c r="AU555" s="259" t="s">
        <v>83</v>
      </c>
      <c r="AV555" s="13" t="s">
        <v>83</v>
      </c>
      <c r="AW555" s="13" t="s">
        <v>30</v>
      </c>
      <c r="AX555" s="13" t="s">
        <v>81</v>
      </c>
      <c r="AY555" s="259" t="s">
        <v>140</v>
      </c>
    </row>
    <row r="556" s="2" customFormat="1" ht="21.75" customHeight="1">
      <c r="A556" s="37"/>
      <c r="B556" s="38"/>
      <c r="C556" s="235" t="s">
        <v>1136</v>
      </c>
      <c r="D556" s="235" t="s">
        <v>142</v>
      </c>
      <c r="E556" s="236" t="s">
        <v>1137</v>
      </c>
      <c r="F556" s="237" t="s">
        <v>1138</v>
      </c>
      <c r="G556" s="238" t="s">
        <v>169</v>
      </c>
      <c r="H556" s="239">
        <v>26.399999999999999</v>
      </c>
      <c r="I556" s="240"/>
      <c r="J556" s="241">
        <f>ROUND(I556*H556,2)</f>
        <v>0</v>
      </c>
      <c r="K556" s="237" t="s">
        <v>146</v>
      </c>
      <c r="L556" s="43"/>
      <c r="M556" s="242" t="s">
        <v>1</v>
      </c>
      <c r="N556" s="243" t="s">
        <v>40</v>
      </c>
      <c r="O556" s="91"/>
      <c r="P556" s="244">
        <f>O556*H556</f>
        <v>0</v>
      </c>
      <c r="Q556" s="244">
        <v>2.0000000000000002E-05</v>
      </c>
      <c r="R556" s="244">
        <f>Q556*H556</f>
        <v>0.00052800000000000004</v>
      </c>
      <c r="S556" s="244">
        <v>0</v>
      </c>
      <c r="T556" s="245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46" t="s">
        <v>225</v>
      </c>
      <c r="AT556" s="246" t="s">
        <v>142</v>
      </c>
      <c r="AU556" s="246" t="s">
        <v>83</v>
      </c>
      <c r="AY556" s="16" t="s">
        <v>140</v>
      </c>
      <c r="BE556" s="247">
        <f>IF(N556="základní",J556,0)</f>
        <v>0</v>
      </c>
      <c r="BF556" s="247">
        <f>IF(N556="snížená",J556,0)</f>
        <v>0</v>
      </c>
      <c r="BG556" s="247">
        <f>IF(N556="zákl. přenesená",J556,0)</f>
        <v>0</v>
      </c>
      <c r="BH556" s="247">
        <f>IF(N556="sníž. přenesená",J556,0)</f>
        <v>0</v>
      </c>
      <c r="BI556" s="247">
        <f>IF(N556="nulová",J556,0)</f>
        <v>0</v>
      </c>
      <c r="BJ556" s="16" t="s">
        <v>147</v>
      </c>
      <c r="BK556" s="247">
        <f>ROUND(I556*H556,2)</f>
        <v>0</v>
      </c>
      <c r="BL556" s="16" t="s">
        <v>225</v>
      </c>
      <c r="BM556" s="246" t="s">
        <v>1139</v>
      </c>
    </row>
    <row r="557" s="13" customFormat="1">
      <c r="A557" s="13"/>
      <c r="B557" s="248"/>
      <c r="C557" s="249"/>
      <c r="D557" s="250" t="s">
        <v>149</v>
      </c>
      <c r="E557" s="251" t="s">
        <v>1</v>
      </c>
      <c r="F557" s="252" t="s">
        <v>1140</v>
      </c>
      <c r="G557" s="249"/>
      <c r="H557" s="253">
        <v>26.399999999999999</v>
      </c>
      <c r="I557" s="254"/>
      <c r="J557" s="249"/>
      <c r="K557" s="249"/>
      <c r="L557" s="255"/>
      <c r="M557" s="256"/>
      <c r="N557" s="257"/>
      <c r="O557" s="257"/>
      <c r="P557" s="257"/>
      <c r="Q557" s="257"/>
      <c r="R557" s="257"/>
      <c r="S557" s="257"/>
      <c r="T557" s="25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9" t="s">
        <v>149</v>
      </c>
      <c r="AU557" s="259" t="s">
        <v>83</v>
      </c>
      <c r="AV557" s="13" t="s">
        <v>83</v>
      </c>
      <c r="AW557" s="13" t="s">
        <v>30</v>
      </c>
      <c r="AX557" s="13" t="s">
        <v>81</v>
      </c>
      <c r="AY557" s="259" t="s">
        <v>140</v>
      </c>
    </row>
    <row r="558" s="2" customFormat="1" ht="33" customHeight="1">
      <c r="A558" s="37"/>
      <c r="B558" s="38"/>
      <c r="C558" s="235" t="s">
        <v>1141</v>
      </c>
      <c r="D558" s="235" t="s">
        <v>142</v>
      </c>
      <c r="E558" s="236" t="s">
        <v>1142</v>
      </c>
      <c r="F558" s="237" t="s">
        <v>1143</v>
      </c>
      <c r="G558" s="238" t="s">
        <v>169</v>
      </c>
      <c r="H558" s="239">
        <v>26.399999999999999</v>
      </c>
      <c r="I558" s="240"/>
      <c r="J558" s="241">
        <f>ROUND(I558*H558,2)</f>
        <v>0</v>
      </c>
      <c r="K558" s="237" t="s">
        <v>146</v>
      </c>
      <c r="L558" s="43"/>
      <c r="M558" s="242" t="s">
        <v>1</v>
      </c>
      <c r="N558" s="243" t="s">
        <v>40</v>
      </c>
      <c r="O558" s="91"/>
      <c r="P558" s="244">
        <f>O558*H558</f>
        <v>0</v>
      </c>
      <c r="Q558" s="244">
        <v>0.00032000000000000003</v>
      </c>
      <c r="R558" s="244">
        <f>Q558*H558</f>
        <v>0.0084480000000000006</v>
      </c>
      <c r="S558" s="244">
        <v>0</v>
      </c>
      <c r="T558" s="245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46" t="s">
        <v>225</v>
      </c>
      <c r="AT558" s="246" t="s">
        <v>142</v>
      </c>
      <c r="AU558" s="246" t="s">
        <v>83</v>
      </c>
      <c r="AY558" s="16" t="s">
        <v>140</v>
      </c>
      <c r="BE558" s="247">
        <f>IF(N558="základní",J558,0)</f>
        <v>0</v>
      </c>
      <c r="BF558" s="247">
        <f>IF(N558="snížená",J558,0)</f>
        <v>0</v>
      </c>
      <c r="BG558" s="247">
        <f>IF(N558="zákl. přenesená",J558,0)</f>
        <v>0</v>
      </c>
      <c r="BH558" s="247">
        <f>IF(N558="sníž. přenesená",J558,0)</f>
        <v>0</v>
      </c>
      <c r="BI558" s="247">
        <f>IF(N558="nulová",J558,0)</f>
        <v>0</v>
      </c>
      <c r="BJ558" s="16" t="s">
        <v>147</v>
      </c>
      <c r="BK558" s="247">
        <f>ROUND(I558*H558,2)</f>
        <v>0</v>
      </c>
      <c r="BL558" s="16" t="s">
        <v>225</v>
      </c>
      <c r="BM558" s="246" t="s">
        <v>1144</v>
      </c>
    </row>
    <row r="559" s="13" customFormat="1">
      <c r="A559" s="13"/>
      <c r="B559" s="248"/>
      <c r="C559" s="249"/>
      <c r="D559" s="250" t="s">
        <v>149</v>
      </c>
      <c r="E559" s="251" t="s">
        <v>1</v>
      </c>
      <c r="F559" s="252" t="s">
        <v>1145</v>
      </c>
      <c r="G559" s="249"/>
      <c r="H559" s="253">
        <v>26.399999999999999</v>
      </c>
      <c r="I559" s="254"/>
      <c r="J559" s="249"/>
      <c r="K559" s="249"/>
      <c r="L559" s="255"/>
      <c r="M559" s="256"/>
      <c r="N559" s="257"/>
      <c r="O559" s="257"/>
      <c r="P559" s="257"/>
      <c r="Q559" s="257"/>
      <c r="R559" s="257"/>
      <c r="S559" s="257"/>
      <c r="T559" s="25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9" t="s">
        <v>149</v>
      </c>
      <c r="AU559" s="259" t="s">
        <v>83</v>
      </c>
      <c r="AV559" s="13" t="s">
        <v>83</v>
      </c>
      <c r="AW559" s="13" t="s">
        <v>30</v>
      </c>
      <c r="AX559" s="13" t="s">
        <v>81</v>
      </c>
      <c r="AY559" s="259" t="s">
        <v>140</v>
      </c>
    </row>
    <row r="560" s="2" customFormat="1" ht="21.75" customHeight="1">
      <c r="A560" s="37"/>
      <c r="B560" s="38"/>
      <c r="C560" s="235" t="s">
        <v>1146</v>
      </c>
      <c r="D560" s="235" t="s">
        <v>142</v>
      </c>
      <c r="E560" s="236" t="s">
        <v>1147</v>
      </c>
      <c r="F560" s="237" t="s">
        <v>1148</v>
      </c>
      <c r="G560" s="238" t="s">
        <v>169</v>
      </c>
      <c r="H560" s="239">
        <v>26.399999999999999</v>
      </c>
      <c r="I560" s="240"/>
      <c r="J560" s="241">
        <f>ROUND(I560*H560,2)</f>
        <v>0</v>
      </c>
      <c r="K560" s="237" t="s">
        <v>146</v>
      </c>
      <c r="L560" s="43"/>
      <c r="M560" s="242" t="s">
        <v>1</v>
      </c>
      <c r="N560" s="243" t="s">
        <v>40</v>
      </c>
      <c r="O560" s="91"/>
      <c r="P560" s="244">
        <f>O560*H560</f>
        <v>0</v>
      </c>
      <c r="Q560" s="244">
        <v>0.00036999999999999999</v>
      </c>
      <c r="R560" s="244">
        <f>Q560*H560</f>
        <v>0.0097679999999999989</v>
      </c>
      <c r="S560" s="244">
        <v>0</v>
      </c>
      <c r="T560" s="245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46" t="s">
        <v>225</v>
      </c>
      <c r="AT560" s="246" t="s">
        <v>142</v>
      </c>
      <c r="AU560" s="246" t="s">
        <v>83</v>
      </c>
      <c r="AY560" s="16" t="s">
        <v>140</v>
      </c>
      <c r="BE560" s="247">
        <f>IF(N560="základní",J560,0)</f>
        <v>0</v>
      </c>
      <c r="BF560" s="247">
        <f>IF(N560="snížená",J560,0)</f>
        <v>0</v>
      </c>
      <c r="BG560" s="247">
        <f>IF(N560="zákl. přenesená",J560,0)</f>
        <v>0</v>
      </c>
      <c r="BH560" s="247">
        <f>IF(N560="sníž. přenesená",J560,0)</f>
        <v>0</v>
      </c>
      <c r="BI560" s="247">
        <f>IF(N560="nulová",J560,0)</f>
        <v>0</v>
      </c>
      <c r="BJ560" s="16" t="s">
        <v>147</v>
      </c>
      <c r="BK560" s="247">
        <f>ROUND(I560*H560,2)</f>
        <v>0</v>
      </c>
      <c r="BL560" s="16" t="s">
        <v>225</v>
      </c>
      <c r="BM560" s="246" t="s">
        <v>1149</v>
      </c>
    </row>
    <row r="561" s="2" customFormat="1" ht="21.75" customHeight="1">
      <c r="A561" s="37"/>
      <c r="B561" s="38"/>
      <c r="C561" s="235" t="s">
        <v>1150</v>
      </c>
      <c r="D561" s="235" t="s">
        <v>142</v>
      </c>
      <c r="E561" s="236" t="s">
        <v>1151</v>
      </c>
      <c r="F561" s="237" t="s">
        <v>1152</v>
      </c>
      <c r="G561" s="238" t="s">
        <v>169</v>
      </c>
      <c r="H561" s="239">
        <v>18</v>
      </c>
      <c r="I561" s="240"/>
      <c r="J561" s="241">
        <f>ROUND(I561*H561,2)</f>
        <v>0</v>
      </c>
      <c r="K561" s="237" t="s">
        <v>146</v>
      </c>
      <c r="L561" s="43"/>
      <c r="M561" s="242" t="s">
        <v>1</v>
      </c>
      <c r="N561" s="243" t="s">
        <v>40</v>
      </c>
      <c r="O561" s="91"/>
      <c r="P561" s="244">
        <f>O561*H561</f>
        <v>0</v>
      </c>
      <c r="Q561" s="244">
        <v>6.0000000000000002E-05</v>
      </c>
      <c r="R561" s="244">
        <f>Q561*H561</f>
        <v>0.00108</v>
      </c>
      <c r="S561" s="244">
        <v>0</v>
      </c>
      <c r="T561" s="245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46" t="s">
        <v>225</v>
      </c>
      <c r="AT561" s="246" t="s">
        <v>142</v>
      </c>
      <c r="AU561" s="246" t="s">
        <v>83</v>
      </c>
      <c r="AY561" s="16" t="s">
        <v>140</v>
      </c>
      <c r="BE561" s="247">
        <f>IF(N561="základní",J561,0)</f>
        <v>0</v>
      </c>
      <c r="BF561" s="247">
        <f>IF(N561="snížená",J561,0)</f>
        <v>0</v>
      </c>
      <c r="BG561" s="247">
        <f>IF(N561="zákl. přenesená",J561,0)</f>
        <v>0</v>
      </c>
      <c r="BH561" s="247">
        <f>IF(N561="sníž. přenesená",J561,0)</f>
        <v>0</v>
      </c>
      <c r="BI561" s="247">
        <f>IF(N561="nulová",J561,0)</f>
        <v>0</v>
      </c>
      <c r="BJ561" s="16" t="s">
        <v>147</v>
      </c>
      <c r="BK561" s="247">
        <f>ROUND(I561*H561,2)</f>
        <v>0</v>
      </c>
      <c r="BL561" s="16" t="s">
        <v>225</v>
      </c>
      <c r="BM561" s="246" t="s">
        <v>1153</v>
      </c>
    </row>
    <row r="562" s="13" customFormat="1">
      <c r="A562" s="13"/>
      <c r="B562" s="248"/>
      <c r="C562" s="249"/>
      <c r="D562" s="250" t="s">
        <v>149</v>
      </c>
      <c r="E562" s="251" t="s">
        <v>1</v>
      </c>
      <c r="F562" s="252" t="s">
        <v>236</v>
      </c>
      <c r="G562" s="249"/>
      <c r="H562" s="253">
        <v>18</v>
      </c>
      <c r="I562" s="254"/>
      <c r="J562" s="249"/>
      <c r="K562" s="249"/>
      <c r="L562" s="255"/>
      <c r="M562" s="256"/>
      <c r="N562" s="257"/>
      <c r="O562" s="257"/>
      <c r="P562" s="257"/>
      <c r="Q562" s="257"/>
      <c r="R562" s="257"/>
      <c r="S562" s="257"/>
      <c r="T562" s="25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9" t="s">
        <v>149</v>
      </c>
      <c r="AU562" s="259" t="s">
        <v>83</v>
      </c>
      <c r="AV562" s="13" t="s">
        <v>83</v>
      </c>
      <c r="AW562" s="13" t="s">
        <v>30</v>
      </c>
      <c r="AX562" s="13" t="s">
        <v>81</v>
      </c>
      <c r="AY562" s="259" t="s">
        <v>140</v>
      </c>
    </row>
    <row r="563" s="2" customFormat="1" ht="21.75" customHeight="1">
      <c r="A563" s="37"/>
      <c r="B563" s="38"/>
      <c r="C563" s="235" t="s">
        <v>1154</v>
      </c>
      <c r="D563" s="235" t="s">
        <v>142</v>
      </c>
      <c r="E563" s="236" t="s">
        <v>1155</v>
      </c>
      <c r="F563" s="237" t="s">
        <v>1156</v>
      </c>
      <c r="G563" s="238" t="s">
        <v>169</v>
      </c>
      <c r="H563" s="239">
        <v>18</v>
      </c>
      <c r="I563" s="240"/>
      <c r="J563" s="241">
        <f>ROUND(I563*H563,2)</f>
        <v>0</v>
      </c>
      <c r="K563" s="237" t="s">
        <v>146</v>
      </c>
      <c r="L563" s="43"/>
      <c r="M563" s="242" t="s">
        <v>1</v>
      </c>
      <c r="N563" s="243" t="s">
        <v>40</v>
      </c>
      <c r="O563" s="91"/>
      <c r="P563" s="244">
        <f>O563*H563</f>
        <v>0</v>
      </c>
      <c r="Q563" s="244">
        <v>0.00013999999999999999</v>
      </c>
      <c r="R563" s="244">
        <f>Q563*H563</f>
        <v>0.0025199999999999997</v>
      </c>
      <c r="S563" s="244">
        <v>0</v>
      </c>
      <c r="T563" s="245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46" t="s">
        <v>225</v>
      </c>
      <c r="AT563" s="246" t="s">
        <v>142</v>
      </c>
      <c r="AU563" s="246" t="s">
        <v>83</v>
      </c>
      <c r="AY563" s="16" t="s">
        <v>140</v>
      </c>
      <c r="BE563" s="247">
        <f>IF(N563="základní",J563,0)</f>
        <v>0</v>
      </c>
      <c r="BF563" s="247">
        <f>IF(N563="snížená",J563,0)</f>
        <v>0</v>
      </c>
      <c r="BG563" s="247">
        <f>IF(N563="zákl. přenesená",J563,0)</f>
        <v>0</v>
      </c>
      <c r="BH563" s="247">
        <f>IF(N563="sníž. přenesená",J563,0)</f>
        <v>0</v>
      </c>
      <c r="BI563" s="247">
        <f>IF(N563="nulová",J563,0)</f>
        <v>0</v>
      </c>
      <c r="BJ563" s="16" t="s">
        <v>147</v>
      </c>
      <c r="BK563" s="247">
        <f>ROUND(I563*H563,2)</f>
        <v>0</v>
      </c>
      <c r="BL563" s="16" t="s">
        <v>225</v>
      </c>
      <c r="BM563" s="246" t="s">
        <v>1157</v>
      </c>
    </row>
    <row r="564" s="13" customFormat="1">
      <c r="A564" s="13"/>
      <c r="B564" s="248"/>
      <c r="C564" s="249"/>
      <c r="D564" s="250" t="s">
        <v>149</v>
      </c>
      <c r="E564" s="251" t="s">
        <v>1</v>
      </c>
      <c r="F564" s="252" t="s">
        <v>1158</v>
      </c>
      <c r="G564" s="249"/>
      <c r="H564" s="253">
        <v>18</v>
      </c>
      <c r="I564" s="254"/>
      <c r="J564" s="249"/>
      <c r="K564" s="249"/>
      <c r="L564" s="255"/>
      <c r="M564" s="256"/>
      <c r="N564" s="257"/>
      <c r="O564" s="257"/>
      <c r="P564" s="257"/>
      <c r="Q564" s="257"/>
      <c r="R564" s="257"/>
      <c r="S564" s="257"/>
      <c r="T564" s="25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9" t="s">
        <v>149</v>
      </c>
      <c r="AU564" s="259" t="s">
        <v>83</v>
      </c>
      <c r="AV564" s="13" t="s">
        <v>83</v>
      </c>
      <c r="AW564" s="13" t="s">
        <v>30</v>
      </c>
      <c r="AX564" s="13" t="s">
        <v>81</v>
      </c>
      <c r="AY564" s="259" t="s">
        <v>140</v>
      </c>
    </row>
    <row r="565" s="2" customFormat="1" ht="21.75" customHeight="1">
      <c r="A565" s="37"/>
      <c r="B565" s="38"/>
      <c r="C565" s="235" t="s">
        <v>1159</v>
      </c>
      <c r="D565" s="235" t="s">
        <v>142</v>
      </c>
      <c r="E565" s="236" t="s">
        <v>1160</v>
      </c>
      <c r="F565" s="237" t="s">
        <v>1161</v>
      </c>
      <c r="G565" s="238" t="s">
        <v>169</v>
      </c>
      <c r="H565" s="239">
        <v>18</v>
      </c>
      <c r="I565" s="240"/>
      <c r="J565" s="241">
        <f>ROUND(I565*H565,2)</f>
        <v>0</v>
      </c>
      <c r="K565" s="237" t="s">
        <v>146</v>
      </c>
      <c r="L565" s="43"/>
      <c r="M565" s="242" t="s">
        <v>1</v>
      </c>
      <c r="N565" s="243" t="s">
        <v>40</v>
      </c>
      <c r="O565" s="91"/>
      <c r="P565" s="244">
        <f>O565*H565</f>
        <v>0</v>
      </c>
      <c r="Q565" s="244">
        <v>0.00012</v>
      </c>
      <c r="R565" s="244">
        <f>Q565*H565</f>
        <v>0.00216</v>
      </c>
      <c r="S565" s="244">
        <v>0</v>
      </c>
      <c r="T565" s="245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46" t="s">
        <v>225</v>
      </c>
      <c r="AT565" s="246" t="s">
        <v>142</v>
      </c>
      <c r="AU565" s="246" t="s">
        <v>83</v>
      </c>
      <c r="AY565" s="16" t="s">
        <v>140</v>
      </c>
      <c r="BE565" s="247">
        <f>IF(N565="základní",J565,0)</f>
        <v>0</v>
      </c>
      <c r="BF565" s="247">
        <f>IF(N565="snížená",J565,0)</f>
        <v>0</v>
      </c>
      <c r="BG565" s="247">
        <f>IF(N565="zákl. přenesená",J565,0)</f>
        <v>0</v>
      </c>
      <c r="BH565" s="247">
        <f>IF(N565="sníž. přenesená",J565,0)</f>
        <v>0</v>
      </c>
      <c r="BI565" s="247">
        <f>IF(N565="nulová",J565,0)</f>
        <v>0</v>
      </c>
      <c r="BJ565" s="16" t="s">
        <v>147</v>
      </c>
      <c r="BK565" s="247">
        <f>ROUND(I565*H565,2)</f>
        <v>0</v>
      </c>
      <c r="BL565" s="16" t="s">
        <v>225</v>
      </c>
      <c r="BM565" s="246" t="s">
        <v>1162</v>
      </c>
    </row>
    <row r="566" s="13" customFormat="1">
      <c r="A566" s="13"/>
      <c r="B566" s="248"/>
      <c r="C566" s="249"/>
      <c r="D566" s="250" t="s">
        <v>149</v>
      </c>
      <c r="E566" s="251" t="s">
        <v>1</v>
      </c>
      <c r="F566" s="252" t="s">
        <v>236</v>
      </c>
      <c r="G566" s="249"/>
      <c r="H566" s="253">
        <v>18</v>
      </c>
      <c r="I566" s="254"/>
      <c r="J566" s="249"/>
      <c r="K566" s="249"/>
      <c r="L566" s="255"/>
      <c r="M566" s="256"/>
      <c r="N566" s="257"/>
      <c r="O566" s="257"/>
      <c r="P566" s="257"/>
      <c r="Q566" s="257"/>
      <c r="R566" s="257"/>
      <c r="S566" s="257"/>
      <c r="T566" s="25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9" t="s">
        <v>149</v>
      </c>
      <c r="AU566" s="259" t="s">
        <v>83</v>
      </c>
      <c r="AV566" s="13" t="s">
        <v>83</v>
      </c>
      <c r="AW566" s="13" t="s">
        <v>30</v>
      </c>
      <c r="AX566" s="13" t="s">
        <v>81</v>
      </c>
      <c r="AY566" s="259" t="s">
        <v>140</v>
      </c>
    </row>
    <row r="567" s="2" customFormat="1" ht="21.75" customHeight="1">
      <c r="A567" s="37"/>
      <c r="B567" s="38"/>
      <c r="C567" s="235" t="s">
        <v>1163</v>
      </c>
      <c r="D567" s="235" t="s">
        <v>142</v>
      </c>
      <c r="E567" s="236" t="s">
        <v>1160</v>
      </c>
      <c r="F567" s="237" t="s">
        <v>1161</v>
      </c>
      <c r="G567" s="238" t="s">
        <v>169</v>
      </c>
      <c r="H567" s="239">
        <v>18</v>
      </c>
      <c r="I567" s="240"/>
      <c r="J567" s="241">
        <f>ROUND(I567*H567,2)</f>
        <v>0</v>
      </c>
      <c r="K567" s="237" t="s">
        <v>146</v>
      </c>
      <c r="L567" s="43"/>
      <c r="M567" s="242" t="s">
        <v>1</v>
      </c>
      <c r="N567" s="243" t="s">
        <v>40</v>
      </c>
      <c r="O567" s="91"/>
      <c r="P567" s="244">
        <f>O567*H567</f>
        <v>0</v>
      </c>
      <c r="Q567" s="244">
        <v>0.00012</v>
      </c>
      <c r="R567" s="244">
        <f>Q567*H567</f>
        <v>0.00216</v>
      </c>
      <c r="S567" s="244">
        <v>0</v>
      </c>
      <c r="T567" s="245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46" t="s">
        <v>225</v>
      </c>
      <c r="AT567" s="246" t="s">
        <v>142</v>
      </c>
      <c r="AU567" s="246" t="s">
        <v>83</v>
      </c>
      <c r="AY567" s="16" t="s">
        <v>140</v>
      </c>
      <c r="BE567" s="247">
        <f>IF(N567="základní",J567,0)</f>
        <v>0</v>
      </c>
      <c r="BF567" s="247">
        <f>IF(N567="snížená",J567,0)</f>
        <v>0</v>
      </c>
      <c r="BG567" s="247">
        <f>IF(N567="zákl. přenesená",J567,0)</f>
        <v>0</v>
      </c>
      <c r="BH567" s="247">
        <f>IF(N567="sníž. přenesená",J567,0)</f>
        <v>0</v>
      </c>
      <c r="BI567" s="247">
        <f>IF(N567="nulová",J567,0)</f>
        <v>0</v>
      </c>
      <c r="BJ567" s="16" t="s">
        <v>147</v>
      </c>
      <c r="BK567" s="247">
        <f>ROUND(I567*H567,2)</f>
        <v>0</v>
      </c>
      <c r="BL567" s="16" t="s">
        <v>225</v>
      </c>
      <c r="BM567" s="246" t="s">
        <v>1164</v>
      </c>
    </row>
    <row r="568" s="2" customFormat="1" ht="33" customHeight="1">
      <c r="A568" s="37"/>
      <c r="B568" s="38"/>
      <c r="C568" s="235" t="s">
        <v>1165</v>
      </c>
      <c r="D568" s="235" t="s">
        <v>142</v>
      </c>
      <c r="E568" s="236" t="s">
        <v>1166</v>
      </c>
      <c r="F568" s="237" t="s">
        <v>1167</v>
      </c>
      <c r="G568" s="238" t="s">
        <v>169</v>
      </c>
      <c r="H568" s="239">
        <v>18</v>
      </c>
      <c r="I568" s="240"/>
      <c r="J568" s="241">
        <f>ROUND(I568*H568,2)</f>
        <v>0</v>
      </c>
      <c r="K568" s="237" t="s">
        <v>146</v>
      </c>
      <c r="L568" s="43"/>
      <c r="M568" s="242" t="s">
        <v>1</v>
      </c>
      <c r="N568" s="243" t="s">
        <v>40</v>
      </c>
      <c r="O568" s="91"/>
      <c r="P568" s="244">
        <f>O568*H568</f>
        <v>0</v>
      </c>
      <c r="Q568" s="244">
        <v>0.00014999999999999999</v>
      </c>
      <c r="R568" s="244">
        <f>Q568*H568</f>
        <v>0.0026999999999999997</v>
      </c>
      <c r="S568" s="244">
        <v>0</v>
      </c>
      <c r="T568" s="245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46" t="s">
        <v>225</v>
      </c>
      <c r="AT568" s="246" t="s">
        <v>142</v>
      </c>
      <c r="AU568" s="246" t="s">
        <v>83</v>
      </c>
      <c r="AY568" s="16" t="s">
        <v>140</v>
      </c>
      <c r="BE568" s="247">
        <f>IF(N568="základní",J568,0)</f>
        <v>0</v>
      </c>
      <c r="BF568" s="247">
        <f>IF(N568="snížená",J568,0)</f>
        <v>0</v>
      </c>
      <c r="BG568" s="247">
        <f>IF(N568="zákl. přenesená",J568,0)</f>
        <v>0</v>
      </c>
      <c r="BH568" s="247">
        <f>IF(N568="sníž. přenesená",J568,0)</f>
        <v>0</v>
      </c>
      <c r="BI568" s="247">
        <f>IF(N568="nulová",J568,0)</f>
        <v>0</v>
      </c>
      <c r="BJ568" s="16" t="s">
        <v>147</v>
      </c>
      <c r="BK568" s="247">
        <f>ROUND(I568*H568,2)</f>
        <v>0</v>
      </c>
      <c r="BL568" s="16" t="s">
        <v>225</v>
      </c>
      <c r="BM568" s="246" t="s">
        <v>1168</v>
      </c>
    </row>
    <row r="569" s="2" customFormat="1" ht="33" customHeight="1">
      <c r="A569" s="37"/>
      <c r="B569" s="38"/>
      <c r="C569" s="235" t="s">
        <v>1169</v>
      </c>
      <c r="D569" s="235" t="s">
        <v>142</v>
      </c>
      <c r="E569" s="236" t="s">
        <v>1170</v>
      </c>
      <c r="F569" s="237" t="s">
        <v>1171</v>
      </c>
      <c r="G569" s="238" t="s">
        <v>169</v>
      </c>
      <c r="H569" s="239">
        <v>246.499</v>
      </c>
      <c r="I569" s="240"/>
      <c r="J569" s="241">
        <f>ROUND(I569*H569,2)</f>
        <v>0</v>
      </c>
      <c r="K569" s="237" t="s">
        <v>146</v>
      </c>
      <c r="L569" s="43"/>
      <c r="M569" s="242" t="s">
        <v>1</v>
      </c>
      <c r="N569" s="243" t="s">
        <v>40</v>
      </c>
      <c r="O569" s="91"/>
      <c r="P569" s="244">
        <f>O569*H569</f>
        <v>0</v>
      </c>
      <c r="Q569" s="244">
        <v>0.00083000000000000001</v>
      </c>
      <c r="R569" s="244">
        <f>Q569*H569</f>
        <v>0.20459416999999999</v>
      </c>
      <c r="S569" s="244">
        <v>0</v>
      </c>
      <c r="T569" s="245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46" t="s">
        <v>225</v>
      </c>
      <c r="AT569" s="246" t="s">
        <v>142</v>
      </c>
      <c r="AU569" s="246" t="s">
        <v>83</v>
      </c>
      <c r="AY569" s="16" t="s">
        <v>140</v>
      </c>
      <c r="BE569" s="247">
        <f>IF(N569="základní",J569,0)</f>
        <v>0</v>
      </c>
      <c r="BF569" s="247">
        <f>IF(N569="snížená",J569,0)</f>
        <v>0</v>
      </c>
      <c r="BG569" s="247">
        <f>IF(N569="zákl. přenesená",J569,0)</f>
        <v>0</v>
      </c>
      <c r="BH569" s="247">
        <f>IF(N569="sníž. přenesená",J569,0)</f>
        <v>0</v>
      </c>
      <c r="BI569" s="247">
        <f>IF(N569="nulová",J569,0)</f>
        <v>0</v>
      </c>
      <c r="BJ569" s="16" t="s">
        <v>147</v>
      </c>
      <c r="BK569" s="247">
        <f>ROUND(I569*H569,2)</f>
        <v>0</v>
      </c>
      <c r="BL569" s="16" t="s">
        <v>225</v>
      </c>
      <c r="BM569" s="246" t="s">
        <v>1172</v>
      </c>
    </row>
    <row r="570" s="13" customFormat="1">
      <c r="A570" s="13"/>
      <c r="B570" s="248"/>
      <c r="C570" s="249"/>
      <c r="D570" s="250" t="s">
        <v>149</v>
      </c>
      <c r="E570" s="251" t="s">
        <v>1</v>
      </c>
      <c r="F570" s="252" t="s">
        <v>1173</v>
      </c>
      <c r="G570" s="249"/>
      <c r="H570" s="253">
        <v>246.499</v>
      </c>
      <c r="I570" s="254"/>
      <c r="J570" s="249"/>
      <c r="K570" s="249"/>
      <c r="L570" s="255"/>
      <c r="M570" s="256"/>
      <c r="N570" s="257"/>
      <c r="O570" s="257"/>
      <c r="P570" s="257"/>
      <c r="Q570" s="257"/>
      <c r="R570" s="257"/>
      <c r="S570" s="257"/>
      <c r="T570" s="25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9" t="s">
        <v>149</v>
      </c>
      <c r="AU570" s="259" t="s">
        <v>83</v>
      </c>
      <c r="AV570" s="13" t="s">
        <v>83</v>
      </c>
      <c r="AW570" s="13" t="s">
        <v>30</v>
      </c>
      <c r="AX570" s="13" t="s">
        <v>81</v>
      </c>
      <c r="AY570" s="259" t="s">
        <v>140</v>
      </c>
    </row>
    <row r="571" s="12" customFormat="1" ht="22.8" customHeight="1">
      <c r="A571" s="12"/>
      <c r="B571" s="219"/>
      <c r="C571" s="220"/>
      <c r="D571" s="221" t="s">
        <v>72</v>
      </c>
      <c r="E571" s="233" t="s">
        <v>1174</v>
      </c>
      <c r="F571" s="233" t="s">
        <v>1175</v>
      </c>
      <c r="G571" s="220"/>
      <c r="H571" s="220"/>
      <c r="I571" s="223"/>
      <c r="J571" s="234">
        <f>BK571</f>
        <v>0</v>
      </c>
      <c r="K571" s="220"/>
      <c r="L571" s="225"/>
      <c r="M571" s="226"/>
      <c r="N571" s="227"/>
      <c r="O571" s="227"/>
      <c r="P571" s="228">
        <f>SUM(P572:P580)</f>
        <v>0</v>
      </c>
      <c r="Q571" s="227"/>
      <c r="R571" s="228">
        <f>SUM(R572:R580)</f>
        <v>0.18697595</v>
      </c>
      <c r="S571" s="227"/>
      <c r="T571" s="229">
        <f>SUM(T572:T580)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30" t="s">
        <v>83</v>
      </c>
      <c r="AT571" s="231" t="s">
        <v>72</v>
      </c>
      <c r="AU571" s="231" t="s">
        <v>81</v>
      </c>
      <c r="AY571" s="230" t="s">
        <v>140</v>
      </c>
      <c r="BK571" s="232">
        <f>SUM(BK572:BK580)</f>
        <v>0</v>
      </c>
    </row>
    <row r="572" s="2" customFormat="1" ht="21.75" customHeight="1">
      <c r="A572" s="37"/>
      <c r="B572" s="38"/>
      <c r="C572" s="235" t="s">
        <v>1176</v>
      </c>
      <c r="D572" s="235" t="s">
        <v>142</v>
      </c>
      <c r="E572" s="236" t="s">
        <v>1177</v>
      </c>
      <c r="F572" s="237" t="s">
        <v>1178</v>
      </c>
      <c r="G572" s="238" t="s">
        <v>169</v>
      </c>
      <c r="H572" s="239">
        <v>101.81</v>
      </c>
      <c r="I572" s="240"/>
      <c r="J572" s="241">
        <f>ROUND(I572*H572,2)</f>
        <v>0</v>
      </c>
      <c r="K572" s="237" t="s">
        <v>146</v>
      </c>
      <c r="L572" s="43"/>
      <c r="M572" s="242" t="s">
        <v>1</v>
      </c>
      <c r="N572" s="243" t="s">
        <v>40</v>
      </c>
      <c r="O572" s="91"/>
      <c r="P572" s="244">
        <f>O572*H572</f>
        <v>0</v>
      </c>
      <c r="Q572" s="244">
        <v>0</v>
      </c>
      <c r="R572" s="244">
        <f>Q572*H572</f>
        <v>0</v>
      </c>
      <c r="S572" s="244">
        <v>0</v>
      </c>
      <c r="T572" s="245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46" t="s">
        <v>225</v>
      </c>
      <c r="AT572" s="246" t="s">
        <v>142</v>
      </c>
      <c r="AU572" s="246" t="s">
        <v>83</v>
      </c>
      <c r="AY572" s="16" t="s">
        <v>140</v>
      </c>
      <c r="BE572" s="247">
        <f>IF(N572="základní",J572,0)</f>
        <v>0</v>
      </c>
      <c r="BF572" s="247">
        <f>IF(N572="snížená",J572,0)</f>
        <v>0</v>
      </c>
      <c r="BG572" s="247">
        <f>IF(N572="zákl. přenesená",J572,0)</f>
        <v>0</v>
      </c>
      <c r="BH572" s="247">
        <f>IF(N572="sníž. přenesená",J572,0)</f>
        <v>0</v>
      </c>
      <c r="BI572" s="247">
        <f>IF(N572="nulová",J572,0)</f>
        <v>0</v>
      </c>
      <c r="BJ572" s="16" t="s">
        <v>147</v>
      </c>
      <c r="BK572" s="247">
        <f>ROUND(I572*H572,2)</f>
        <v>0</v>
      </c>
      <c r="BL572" s="16" t="s">
        <v>225</v>
      </c>
      <c r="BM572" s="246" t="s">
        <v>1179</v>
      </c>
    </row>
    <row r="573" s="13" customFormat="1">
      <c r="A573" s="13"/>
      <c r="B573" s="248"/>
      <c r="C573" s="249"/>
      <c r="D573" s="250" t="s">
        <v>149</v>
      </c>
      <c r="E573" s="251" t="s">
        <v>1</v>
      </c>
      <c r="F573" s="252" t="s">
        <v>1180</v>
      </c>
      <c r="G573" s="249"/>
      <c r="H573" s="253">
        <v>101.81</v>
      </c>
      <c r="I573" s="254"/>
      <c r="J573" s="249"/>
      <c r="K573" s="249"/>
      <c r="L573" s="255"/>
      <c r="M573" s="256"/>
      <c r="N573" s="257"/>
      <c r="O573" s="257"/>
      <c r="P573" s="257"/>
      <c r="Q573" s="257"/>
      <c r="R573" s="257"/>
      <c r="S573" s="257"/>
      <c r="T573" s="25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9" t="s">
        <v>149</v>
      </c>
      <c r="AU573" s="259" t="s">
        <v>83</v>
      </c>
      <c r="AV573" s="13" t="s">
        <v>83</v>
      </c>
      <c r="AW573" s="13" t="s">
        <v>30</v>
      </c>
      <c r="AX573" s="13" t="s">
        <v>81</v>
      </c>
      <c r="AY573" s="259" t="s">
        <v>140</v>
      </c>
    </row>
    <row r="574" s="2" customFormat="1" ht="16.5" customHeight="1">
      <c r="A574" s="37"/>
      <c r="B574" s="38"/>
      <c r="C574" s="271" t="s">
        <v>1181</v>
      </c>
      <c r="D574" s="271" t="s">
        <v>220</v>
      </c>
      <c r="E574" s="272" t="s">
        <v>1182</v>
      </c>
      <c r="F574" s="273" t="s">
        <v>1183</v>
      </c>
      <c r="G574" s="274" t="s">
        <v>169</v>
      </c>
      <c r="H574" s="275">
        <v>106.901</v>
      </c>
      <c r="I574" s="276"/>
      <c r="J574" s="277">
        <f>ROUND(I574*H574,2)</f>
        <v>0</v>
      </c>
      <c r="K574" s="273" t="s">
        <v>146</v>
      </c>
      <c r="L574" s="278"/>
      <c r="M574" s="279" t="s">
        <v>1</v>
      </c>
      <c r="N574" s="280" t="s">
        <v>40</v>
      </c>
      <c r="O574" s="91"/>
      <c r="P574" s="244">
        <f>O574*H574</f>
        <v>0</v>
      </c>
      <c r="Q574" s="244">
        <v>0</v>
      </c>
      <c r="R574" s="244">
        <f>Q574*H574</f>
        <v>0</v>
      </c>
      <c r="S574" s="244">
        <v>0</v>
      </c>
      <c r="T574" s="245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46" t="s">
        <v>305</v>
      </c>
      <c r="AT574" s="246" t="s">
        <v>220</v>
      </c>
      <c r="AU574" s="246" t="s">
        <v>83</v>
      </c>
      <c r="AY574" s="16" t="s">
        <v>140</v>
      </c>
      <c r="BE574" s="247">
        <f>IF(N574="základní",J574,0)</f>
        <v>0</v>
      </c>
      <c r="BF574" s="247">
        <f>IF(N574="snížená",J574,0)</f>
        <v>0</v>
      </c>
      <c r="BG574" s="247">
        <f>IF(N574="zákl. přenesená",J574,0)</f>
        <v>0</v>
      </c>
      <c r="BH574" s="247">
        <f>IF(N574="sníž. přenesená",J574,0)</f>
        <v>0</v>
      </c>
      <c r="BI574" s="247">
        <f>IF(N574="nulová",J574,0)</f>
        <v>0</v>
      </c>
      <c r="BJ574" s="16" t="s">
        <v>147</v>
      </c>
      <c r="BK574" s="247">
        <f>ROUND(I574*H574,2)</f>
        <v>0</v>
      </c>
      <c r="BL574" s="16" t="s">
        <v>225</v>
      </c>
      <c r="BM574" s="246" t="s">
        <v>1184</v>
      </c>
    </row>
    <row r="575" s="13" customFormat="1">
      <c r="A575" s="13"/>
      <c r="B575" s="248"/>
      <c r="C575" s="249"/>
      <c r="D575" s="250" t="s">
        <v>149</v>
      </c>
      <c r="E575" s="251" t="s">
        <v>1</v>
      </c>
      <c r="F575" s="252" t="s">
        <v>1185</v>
      </c>
      <c r="G575" s="249"/>
      <c r="H575" s="253">
        <v>106.901</v>
      </c>
      <c r="I575" s="254"/>
      <c r="J575" s="249"/>
      <c r="K575" s="249"/>
      <c r="L575" s="255"/>
      <c r="M575" s="256"/>
      <c r="N575" s="257"/>
      <c r="O575" s="257"/>
      <c r="P575" s="257"/>
      <c r="Q575" s="257"/>
      <c r="R575" s="257"/>
      <c r="S575" s="257"/>
      <c r="T575" s="25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9" t="s">
        <v>149</v>
      </c>
      <c r="AU575" s="259" t="s">
        <v>83</v>
      </c>
      <c r="AV575" s="13" t="s">
        <v>83</v>
      </c>
      <c r="AW575" s="13" t="s">
        <v>30</v>
      </c>
      <c r="AX575" s="13" t="s">
        <v>81</v>
      </c>
      <c r="AY575" s="259" t="s">
        <v>140</v>
      </c>
    </row>
    <row r="576" s="2" customFormat="1" ht="21.75" customHeight="1">
      <c r="A576" s="37"/>
      <c r="B576" s="38"/>
      <c r="C576" s="235" t="s">
        <v>1186</v>
      </c>
      <c r="D576" s="235" t="s">
        <v>142</v>
      </c>
      <c r="E576" s="236" t="s">
        <v>1187</v>
      </c>
      <c r="F576" s="237" t="s">
        <v>1188</v>
      </c>
      <c r="G576" s="238" t="s">
        <v>169</v>
      </c>
      <c r="H576" s="239">
        <v>388.91399999999999</v>
      </c>
      <c r="I576" s="240"/>
      <c r="J576" s="241">
        <f>ROUND(I576*H576,2)</f>
        <v>0</v>
      </c>
      <c r="K576" s="237" t="s">
        <v>146</v>
      </c>
      <c r="L576" s="43"/>
      <c r="M576" s="242" t="s">
        <v>1</v>
      </c>
      <c r="N576" s="243" t="s">
        <v>40</v>
      </c>
      <c r="O576" s="91"/>
      <c r="P576" s="244">
        <f>O576*H576</f>
        <v>0</v>
      </c>
      <c r="Q576" s="244">
        <v>0.00020000000000000001</v>
      </c>
      <c r="R576" s="244">
        <f>Q576*H576</f>
        <v>0.077782799999999999</v>
      </c>
      <c r="S576" s="244">
        <v>0</v>
      </c>
      <c r="T576" s="245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46" t="s">
        <v>225</v>
      </c>
      <c r="AT576" s="246" t="s">
        <v>142</v>
      </c>
      <c r="AU576" s="246" t="s">
        <v>83</v>
      </c>
      <c r="AY576" s="16" t="s">
        <v>140</v>
      </c>
      <c r="BE576" s="247">
        <f>IF(N576="základní",J576,0)</f>
        <v>0</v>
      </c>
      <c r="BF576" s="247">
        <f>IF(N576="snížená",J576,0)</f>
        <v>0</v>
      </c>
      <c r="BG576" s="247">
        <f>IF(N576="zákl. přenesená",J576,0)</f>
        <v>0</v>
      </c>
      <c r="BH576" s="247">
        <f>IF(N576="sníž. přenesená",J576,0)</f>
        <v>0</v>
      </c>
      <c r="BI576" s="247">
        <f>IF(N576="nulová",J576,0)</f>
        <v>0</v>
      </c>
      <c r="BJ576" s="16" t="s">
        <v>147</v>
      </c>
      <c r="BK576" s="247">
        <f>ROUND(I576*H576,2)</f>
        <v>0</v>
      </c>
      <c r="BL576" s="16" t="s">
        <v>225</v>
      </c>
      <c r="BM576" s="246" t="s">
        <v>1189</v>
      </c>
    </row>
    <row r="577" s="13" customFormat="1">
      <c r="A577" s="13"/>
      <c r="B577" s="248"/>
      <c r="C577" s="249"/>
      <c r="D577" s="250" t="s">
        <v>149</v>
      </c>
      <c r="E577" s="251" t="s">
        <v>1</v>
      </c>
      <c r="F577" s="252" t="s">
        <v>1190</v>
      </c>
      <c r="G577" s="249"/>
      <c r="H577" s="253">
        <v>388.91399999999999</v>
      </c>
      <c r="I577" s="254"/>
      <c r="J577" s="249"/>
      <c r="K577" s="249"/>
      <c r="L577" s="255"/>
      <c r="M577" s="256"/>
      <c r="N577" s="257"/>
      <c r="O577" s="257"/>
      <c r="P577" s="257"/>
      <c r="Q577" s="257"/>
      <c r="R577" s="257"/>
      <c r="S577" s="257"/>
      <c r="T577" s="25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9" t="s">
        <v>149</v>
      </c>
      <c r="AU577" s="259" t="s">
        <v>83</v>
      </c>
      <c r="AV577" s="13" t="s">
        <v>83</v>
      </c>
      <c r="AW577" s="13" t="s">
        <v>30</v>
      </c>
      <c r="AX577" s="13" t="s">
        <v>81</v>
      </c>
      <c r="AY577" s="259" t="s">
        <v>140</v>
      </c>
    </row>
    <row r="578" s="2" customFormat="1" ht="33" customHeight="1">
      <c r="A578" s="37"/>
      <c r="B578" s="38"/>
      <c r="C578" s="235" t="s">
        <v>1191</v>
      </c>
      <c r="D578" s="235" t="s">
        <v>142</v>
      </c>
      <c r="E578" s="236" t="s">
        <v>1192</v>
      </c>
      <c r="F578" s="237" t="s">
        <v>1193</v>
      </c>
      <c r="G578" s="238" t="s">
        <v>169</v>
      </c>
      <c r="H578" s="239">
        <v>29.722999999999999</v>
      </c>
      <c r="I578" s="240"/>
      <c r="J578" s="241">
        <f>ROUND(I578*H578,2)</f>
        <v>0</v>
      </c>
      <c r="K578" s="237" t="s">
        <v>146</v>
      </c>
      <c r="L578" s="43"/>
      <c r="M578" s="242" t="s">
        <v>1</v>
      </c>
      <c r="N578" s="243" t="s">
        <v>40</v>
      </c>
      <c r="O578" s="91"/>
      <c r="P578" s="244">
        <f>O578*H578</f>
        <v>0</v>
      </c>
      <c r="Q578" s="244">
        <v>1.0000000000000001E-05</v>
      </c>
      <c r="R578" s="244">
        <f>Q578*H578</f>
        <v>0.00029723</v>
      </c>
      <c r="S578" s="244">
        <v>0</v>
      </c>
      <c r="T578" s="245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46" t="s">
        <v>225</v>
      </c>
      <c r="AT578" s="246" t="s">
        <v>142</v>
      </c>
      <c r="AU578" s="246" t="s">
        <v>83</v>
      </c>
      <c r="AY578" s="16" t="s">
        <v>140</v>
      </c>
      <c r="BE578" s="247">
        <f>IF(N578="základní",J578,0)</f>
        <v>0</v>
      </c>
      <c r="BF578" s="247">
        <f>IF(N578="snížená",J578,0)</f>
        <v>0</v>
      </c>
      <c r="BG578" s="247">
        <f>IF(N578="zákl. přenesená",J578,0)</f>
        <v>0</v>
      </c>
      <c r="BH578" s="247">
        <f>IF(N578="sníž. přenesená",J578,0)</f>
        <v>0</v>
      </c>
      <c r="BI578" s="247">
        <f>IF(N578="nulová",J578,0)</f>
        <v>0</v>
      </c>
      <c r="BJ578" s="16" t="s">
        <v>147</v>
      </c>
      <c r="BK578" s="247">
        <f>ROUND(I578*H578,2)</f>
        <v>0</v>
      </c>
      <c r="BL578" s="16" t="s">
        <v>225</v>
      </c>
      <c r="BM578" s="246" t="s">
        <v>1194</v>
      </c>
    </row>
    <row r="579" s="13" customFormat="1">
      <c r="A579" s="13"/>
      <c r="B579" s="248"/>
      <c r="C579" s="249"/>
      <c r="D579" s="250" t="s">
        <v>149</v>
      </c>
      <c r="E579" s="251" t="s">
        <v>1</v>
      </c>
      <c r="F579" s="252" t="s">
        <v>1195</v>
      </c>
      <c r="G579" s="249"/>
      <c r="H579" s="253">
        <v>29.722999999999999</v>
      </c>
      <c r="I579" s="254"/>
      <c r="J579" s="249"/>
      <c r="K579" s="249"/>
      <c r="L579" s="255"/>
      <c r="M579" s="256"/>
      <c r="N579" s="257"/>
      <c r="O579" s="257"/>
      <c r="P579" s="257"/>
      <c r="Q579" s="257"/>
      <c r="R579" s="257"/>
      <c r="S579" s="257"/>
      <c r="T579" s="25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9" t="s">
        <v>149</v>
      </c>
      <c r="AU579" s="259" t="s">
        <v>83</v>
      </c>
      <c r="AV579" s="13" t="s">
        <v>83</v>
      </c>
      <c r="AW579" s="13" t="s">
        <v>30</v>
      </c>
      <c r="AX579" s="13" t="s">
        <v>81</v>
      </c>
      <c r="AY579" s="259" t="s">
        <v>140</v>
      </c>
    </row>
    <row r="580" s="2" customFormat="1" ht="33" customHeight="1">
      <c r="A580" s="37"/>
      <c r="B580" s="38"/>
      <c r="C580" s="235" t="s">
        <v>1196</v>
      </c>
      <c r="D580" s="235" t="s">
        <v>142</v>
      </c>
      <c r="E580" s="236" t="s">
        <v>1197</v>
      </c>
      <c r="F580" s="237" t="s">
        <v>1198</v>
      </c>
      <c r="G580" s="238" t="s">
        <v>169</v>
      </c>
      <c r="H580" s="239">
        <v>388.91399999999999</v>
      </c>
      <c r="I580" s="240"/>
      <c r="J580" s="241">
        <f>ROUND(I580*H580,2)</f>
        <v>0</v>
      </c>
      <c r="K580" s="237" t="s">
        <v>146</v>
      </c>
      <c r="L580" s="43"/>
      <c r="M580" s="242" t="s">
        <v>1</v>
      </c>
      <c r="N580" s="243" t="s">
        <v>40</v>
      </c>
      <c r="O580" s="91"/>
      <c r="P580" s="244">
        <f>O580*H580</f>
        <v>0</v>
      </c>
      <c r="Q580" s="244">
        <v>0.00027999999999999998</v>
      </c>
      <c r="R580" s="244">
        <f>Q580*H580</f>
        <v>0.10889591999999999</v>
      </c>
      <c r="S580" s="244">
        <v>0</v>
      </c>
      <c r="T580" s="245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46" t="s">
        <v>225</v>
      </c>
      <c r="AT580" s="246" t="s">
        <v>142</v>
      </c>
      <c r="AU580" s="246" t="s">
        <v>83</v>
      </c>
      <c r="AY580" s="16" t="s">
        <v>140</v>
      </c>
      <c r="BE580" s="247">
        <f>IF(N580="základní",J580,0)</f>
        <v>0</v>
      </c>
      <c r="BF580" s="247">
        <f>IF(N580="snížená",J580,0)</f>
        <v>0</v>
      </c>
      <c r="BG580" s="247">
        <f>IF(N580="zákl. přenesená",J580,0)</f>
        <v>0</v>
      </c>
      <c r="BH580" s="247">
        <f>IF(N580="sníž. přenesená",J580,0)</f>
        <v>0</v>
      </c>
      <c r="BI580" s="247">
        <f>IF(N580="nulová",J580,0)</f>
        <v>0</v>
      </c>
      <c r="BJ580" s="16" t="s">
        <v>147</v>
      </c>
      <c r="BK580" s="247">
        <f>ROUND(I580*H580,2)</f>
        <v>0</v>
      </c>
      <c r="BL580" s="16" t="s">
        <v>225</v>
      </c>
      <c r="BM580" s="246" t="s">
        <v>1199</v>
      </c>
    </row>
    <row r="581" s="12" customFormat="1" ht="25.92" customHeight="1">
      <c r="A581" s="12"/>
      <c r="B581" s="219"/>
      <c r="C581" s="220"/>
      <c r="D581" s="221" t="s">
        <v>72</v>
      </c>
      <c r="E581" s="222" t="s">
        <v>1200</v>
      </c>
      <c r="F581" s="222" t="s">
        <v>1201</v>
      </c>
      <c r="G581" s="220"/>
      <c r="H581" s="220"/>
      <c r="I581" s="223"/>
      <c r="J581" s="224">
        <f>BK581</f>
        <v>0</v>
      </c>
      <c r="K581" s="220"/>
      <c r="L581" s="225"/>
      <c r="M581" s="226"/>
      <c r="N581" s="227"/>
      <c r="O581" s="227"/>
      <c r="P581" s="228">
        <f>P582+P584+P586</f>
        <v>0</v>
      </c>
      <c r="Q581" s="227"/>
      <c r="R581" s="228">
        <f>R582+R584+R586</f>
        <v>0</v>
      </c>
      <c r="S581" s="227"/>
      <c r="T581" s="229">
        <f>T582+T584+T586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30" t="s">
        <v>166</v>
      </c>
      <c r="AT581" s="231" t="s">
        <v>72</v>
      </c>
      <c r="AU581" s="231" t="s">
        <v>73</v>
      </c>
      <c r="AY581" s="230" t="s">
        <v>140</v>
      </c>
      <c r="BK581" s="232">
        <f>BK582+BK584+BK586</f>
        <v>0</v>
      </c>
    </row>
    <row r="582" s="12" customFormat="1" ht="22.8" customHeight="1">
      <c r="A582" s="12"/>
      <c r="B582" s="219"/>
      <c r="C582" s="220"/>
      <c r="D582" s="221" t="s">
        <v>72</v>
      </c>
      <c r="E582" s="233" t="s">
        <v>1202</v>
      </c>
      <c r="F582" s="233" t="s">
        <v>1203</v>
      </c>
      <c r="G582" s="220"/>
      <c r="H582" s="220"/>
      <c r="I582" s="223"/>
      <c r="J582" s="234">
        <f>BK582</f>
        <v>0</v>
      </c>
      <c r="K582" s="220"/>
      <c r="L582" s="225"/>
      <c r="M582" s="226"/>
      <c r="N582" s="227"/>
      <c r="O582" s="227"/>
      <c r="P582" s="228">
        <f>P583</f>
        <v>0</v>
      </c>
      <c r="Q582" s="227"/>
      <c r="R582" s="228">
        <f>R583</f>
        <v>0</v>
      </c>
      <c r="S582" s="227"/>
      <c r="T582" s="229">
        <f>T583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30" t="s">
        <v>166</v>
      </c>
      <c r="AT582" s="231" t="s">
        <v>72</v>
      </c>
      <c r="AU582" s="231" t="s">
        <v>81</v>
      </c>
      <c r="AY582" s="230" t="s">
        <v>140</v>
      </c>
      <c r="BK582" s="232">
        <f>BK583</f>
        <v>0</v>
      </c>
    </row>
    <row r="583" s="2" customFormat="1" ht="16.5" customHeight="1">
      <c r="A583" s="37"/>
      <c r="B583" s="38"/>
      <c r="C583" s="235" t="s">
        <v>1204</v>
      </c>
      <c r="D583" s="235" t="s">
        <v>142</v>
      </c>
      <c r="E583" s="236" t="s">
        <v>1205</v>
      </c>
      <c r="F583" s="237" t="s">
        <v>1206</v>
      </c>
      <c r="G583" s="238" t="s">
        <v>1207</v>
      </c>
      <c r="H583" s="239">
        <v>1</v>
      </c>
      <c r="I583" s="240"/>
      <c r="J583" s="241">
        <f>ROUND(I583*H583,2)</f>
        <v>0</v>
      </c>
      <c r="K583" s="237" t="s">
        <v>146</v>
      </c>
      <c r="L583" s="43"/>
      <c r="M583" s="242" t="s">
        <v>1</v>
      </c>
      <c r="N583" s="243" t="s">
        <v>40</v>
      </c>
      <c r="O583" s="91"/>
      <c r="P583" s="244">
        <f>O583*H583</f>
        <v>0</v>
      </c>
      <c r="Q583" s="244">
        <v>0</v>
      </c>
      <c r="R583" s="244">
        <f>Q583*H583</f>
        <v>0</v>
      </c>
      <c r="S583" s="244">
        <v>0</v>
      </c>
      <c r="T583" s="245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46" t="s">
        <v>1208</v>
      </c>
      <c r="AT583" s="246" t="s">
        <v>142</v>
      </c>
      <c r="AU583" s="246" t="s">
        <v>83</v>
      </c>
      <c r="AY583" s="16" t="s">
        <v>140</v>
      </c>
      <c r="BE583" s="247">
        <f>IF(N583="základní",J583,0)</f>
        <v>0</v>
      </c>
      <c r="BF583" s="247">
        <f>IF(N583="snížená",J583,0)</f>
        <v>0</v>
      </c>
      <c r="BG583" s="247">
        <f>IF(N583="zákl. přenesená",J583,0)</f>
        <v>0</v>
      </c>
      <c r="BH583" s="247">
        <f>IF(N583="sníž. přenesená",J583,0)</f>
        <v>0</v>
      </c>
      <c r="BI583" s="247">
        <f>IF(N583="nulová",J583,0)</f>
        <v>0</v>
      </c>
      <c r="BJ583" s="16" t="s">
        <v>147</v>
      </c>
      <c r="BK583" s="247">
        <f>ROUND(I583*H583,2)</f>
        <v>0</v>
      </c>
      <c r="BL583" s="16" t="s">
        <v>1208</v>
      </c>
      <c r="BM583" s="246" t="s">
        <v>1209</v>
      </c>
    </row>
    <row r="584" s="12" customFormat="1" ht="22.8" customHeight="1">
      <c r="A584" s="12"/>
      <c r="B584" s="219"/>
      <c r="C584" s="220"/>
      <c r="D584" s="221" t="s">
        <v>72</v>
      </c>
      <c r="E584" s="233" t="s">
        <v>1210</v>
      </c>
      <c r="F584" s="233" t="s">
        <v>1211</v>
      </c>
      <c r="G584" s="220"/>
      <c r="H584" s="220"/>
      <c r="I584" s="223"/>
      <c r="J584" s="234">
        <f>BK584</f>
        <v>0</v>
      </c>
      <c r="K584" s="220"/>
      <c r="L584" s="225"/>
      <c r="M584" s="226"/>
      <c r="N584" s="227"/>
      <c r="O584" s="227"/>
      <c r="P584" s="228">
        <f>P585</f>
        <v>0</v>
      </c>
      <c r="Q584" s="227"/>
      <c r="R584" s="228">
        <f>R585</f>
        <v>0</v>
      </c>
      <c r="S584" s="227"/>
      <c r="T584" s="229">
        <f>T585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30" t="s">
        <v>166</v>
      </c>
      <c r="AT584" s="231" t="s">
        <v>72</v>
      </c>
      <c r="AU584" s="231" t="s">
        <v>81</v>
      </c>
      <c r="AY584" s="230" t="s">
        <v>140</v>
      </c>
      <c r="BK584" s="232">
        <f>BK585</f>
        <v>0</v>
      </c>
    </row>
    <row r="585" s="2" customFormat="1" ht="16.5" customHeight="1">
      <c r="A585" s="37"/>
      <c r="B585" s="38"/>
      <c r="C585" s="235" t="s">
        <v>1212</v>
      </c>
      <c r="D585" s="235" t="s">
        <v>142</v>
      </c>
      <c r="E585" s="236" t="s">
        <v>1213</v>
      </c>
      <c r="F585" s="237" t="s">
        <v>1211</v>
      </c>
      <c r="G585" s="238" t="s">
        <v>1207</v>
      </c>
      <c r="H585" s="239">
        <v>1</v>
      </c>
      <c r="I585" s="240"/>
      <c r="J585" s="241">
        <f>ROUND(I585*H585,2)</f>
        <v>0</v>
      </c>
      <c r="K585" s="237" t="s">
        <v>146</v>
      </c>
      <c r="L585" s="43"/>
      <c r="M585" s="242" t="s">
        <v>1</v>
      </c>
      <c r="N585" s="243" t="s">
        <v>40</v>
      </c>
      <c r="O585" s="91"/>
      <c r="P585" s="244">
        <f>O585*H585</f>
        <v>0</v>
      </c>
      <c r="Q585" s="244">
        <v>0</v>
      </c>
      <c r="R585" s="244">
        <f>Q585*H585</f>
        <v>0</v>
      </c>
      <c r="S585" s="244">
        <v>0</v>
      </c>
      <c r="T585" s="245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46" t="s">
        <v>1208</v>
      </c>
      <c r="AT585" s="246" t="s">
        <v>142</v>
      </c>
      <c r="AU585" s="246" t="s">
        <v>83</v>
      </c>
      <c r="AY585" s="16" t="s">
        <v>140</v>
      </c>
      <c r="BE585" s="247">
        <f>IF(N585="základní",J585,0)</f>
        <v>0</v>
      </c>
      <c r="BF585" s="247">
        <f>IF(N585="snížená",J585,0)</f>
        <v>0</v>
      </c>
      <c r="BG585" s="247">
        <f>IF(N585="zákl. přenesená",J585,0)</f>
        <v>0</v>
      </c>
      <c r="BH585" s="247">
        <f>IF(N585="sníž. přenesená",J585,0)</f>
        <v>0</v>
      </c>
      <c r="BI585" s="247">
        <f>IF(N585="nulová",J585,0)</f>
        <v>0</v>
      </c>
      <c r="BJ585" s="16" t="s">
        <v>147</v>
      </c>
      <c r="BK585" s="247">
        <f>ROUND(I585*H585,2)</f>
        <v>0</v>
      </c>
      <c r="BL585" s="16" t="s">
        <v>1208</v>
      </c>
      <c r="BM585" s="246" t="s">
        <v>1214</v>
      </c>
    </row>
    <row r="586" s="12" customFormat="1" ht="22.8" customHeight="1">
      <c r="A586" s="12"/>
      <c r="B586" s="219"/>
      <c r="C586" s="220"/>
      <c r="D586" s="221" t="s">
        <v>72</v>
      </c>
      <c r="E586" s="233" t="s">
        <v>1215</v>
      </c>
      <c r="F586" s="233" t="s">
        <v>1216</v>
      </c>
      <c r="G586" s="220"/>
      <c r="H586" s="220"/>
      <c r="I586" s="223"/>
      <c r="J586" s="234">
        <f>BK586</f>
        <v>0</v>
      </c>
      <c r="K586" s="220"/>
      <c r="L586" s="225"/>
      <c r="M586" s="226"/>
      <c r="N586" s="227"/>
      <c r="O586" s="227"/>
      <c r="P586" s="228">
        <f>P587</f>
        <v>0</v>
      </c>
      <c r="Q586" s="227"/>
      <c r="R586" s="228">
        <f>R587</f>
        <v>0</v>
      </c>
      <c r="S586" s="227"/>
      <c r="T586" s="229">
        <f>T587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30" t="s">
        <v>166</v>
      </c>
      <c r="AT586" s="231" t="s">
        <v>72</v>
      </c>
      <c r="AU586" s="231" t="s">
        <v>81</v>
      </c>
      <c r="AY586" s="230" t="s">
        <v>140</v>
      </c>
      <c r="BK586" s="232">
        <f>BK587</f>
        <v>0</v>
      </c>
    </row>
    <row r="587" s="2" customFormat="1" ht="16.5" customHeight="1">
      <c r="A587" s="37"/>
      <c r="B587" s="38"/>
      <c r="C587" s="235" t="s">
        <v>1217</v>
      </c>
      <c r="D587" s="235" t="s">
        <v>142</v>
      </c>
      <c r="E587" s="236" t="s">
        <v>1218</v>
      </c>
      <c r="F587" s="237" t="s">
        <v>1216</v>
      </c>
      <c r="G587" s="238" t="s">
        <v>1207</v>
      </c>
      <c r="H587" s="239">
        <v>1</v>
      </c>
      <c r="I587" s="240"/>
      <c r="J587" s="241">
        <f>ROUND(I587*H587,2)</f>
        <v>0</v>
      </c>
      <c r="K587" s="237" t="s">
        <v>146</v>
      </c>
      <c r="L587" s="43"/>
      <c r="M587" s="284" t="s">
        <v>1</v>
      </c>
      <c r="N587" s="285" t="s">
        <v>40</v>
      </c>
      <c r="O587" s="286"/>
      <c r="P587" s="287">
        <f>O587*H587</f>
        <v>0</v>
      </c>
      <c r="Q587" s="287">
        <v>0</v>
      </c>
      <c r="R587" s="287">
        <f>Q587*H587</f>
        <v>0</v>
      </c>
      <c r="S587" s="287">
        <v>0</v>
      </c>
      <c r="T587" s="288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46" t="s">
        <v>1208</v>
      </c>
      <c r="AT587" s="246" t="s">
        <v>142</v>
      </c>
      <c r="AU587" s="246" t="s">
        <v>83</v>
      </c>
      <c r="AY587" s="16" t="s">
        <v>140</v>
      </c>
      <c r="BE587" s="247">
        <f>IF(N587="základní",J587,0)</f>
        <v>0</v>
      </c>
      <c r="BF587" s="247">
        <f>IF(N587="snížená",J587,0)</f>
        <v>0</v>
      </c>
      <c r="BG587" s="247">
        <f>IF(N587="zákl. přenesená",J587,0)</f>
        <v>0</v>
      </c>
      <c r="BH587" s="247">
        <f>IF(N587="sníž. přenesená",J587,0)</f>
        <v>0</v>
      </c>
      <c r="BI587" s="247">
        <f>IF(N587="nulová",J587,0)</f>
        <v>0</v>
      </c>
      <c r="BJ587" s="16" t="s">
        <v>147</v>
      </c>
      <c r="BK587" s="247">
        <f>ROUND(I587*H587,2)</f>
        <v>0</v>
      </c>
      <c r="BL587" s="16" t="s">
        <v>1208</v>
      </c>
      <c r="BM587" s="246" t="s">
        <v>1219</v>
      </c>
    </row>
    <row r="588" s="2" customFormat="1" ht="6.96" customHeight="1">
      <c r="A588" s="37"/>
      <c r="B588" s="66"/>
      <c r="C588" s="67"/>
      <c r="D588" s="67"/>
      <c r="E588" s="67"/>
      <c r="F588" s="67"/>
      <c r="G588" s="67"/>
      <c r="H588" s="67"/>
      <c r="I588" s="183"/>
      <c r="J588" s="67"/>
      <c r="K588" s="67"/>
      <c r="L588" s="43"/>
      <c r="M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</row>
  </sheetData>
  <sheetProtection sheet="1" autoFilter="0" formatColumns="0" formatRows="0" objects="1" scenarios="1" spinCount="100000" saltValue="H93LzequXpAB5S5JnET6w2SOzBk1B+GOg50DbD2bMbqomTaUgS7Bw+P7VX8EhEW7PMR4HYWlmz00J3Ur37B+iQ==" hashValue="6yiziI6w3x8zsGOQ/7ewmlSuN2CEQjQKGVMJPqtXBHMVFC2XncYiinCKAcZNALwCQKaM3s7U4cOr1mZm0ebCWw==" algorithmName="SHA-512" password="CC35"/>
  <autoFilter ref="C145:K587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83</v>
      </c>
    </row>
    <row r="4" s="1" customFormat="1" ht="24.96" customHeight="1">
      <c r="B4" s="19"/>
      <c r="D4" s="140" t="s">
        <v>87</v>
      </c>
      <c r="I4" s="136"/>
      <c r="L4" s="19"/>
      <c r="M4" s="141" t="s">
        <v>10</v>
      </c>
      <c r="AT4" s="16" t="s">
        <v>30</v>
      </c>
    </row>
    <row r="5" s="1" customFormat="1" ht="6.96" customHeight="1">
      <c r="B5" s="19"/>
      <c r="I5" s="136"/>
      <c r="L5" s="19"/>
    </row>
    <row r="6" s="1" customFormat="1" ht="12" customHeight="1">
      <c r="B6" s="19"/>
      <c r="D6" s="142" t="s">
        <v>16</v>
      </c>
      <c r="I6" s="136"/>
      <c r="L6" s="19"/>
    </row>
    <row r="7" s="1" customFormat="1" ht="16.5" customHeight="1">
      <c r="B7" s="19"/>
      <c r="E7" s="143" t="str">
        <f>'Rekapitulace stavby'!K6</f>
        <v xml:space="preserve">Vyšší Brod  ON - oprava výpravní budovy</v>
      </c>
      <c r="F7" s="142"/>
      <c r="G7" s="142"/>
      <c r="H7" s="142"/>
      <c r="I7" s="136"/>
      <c r="L7" s="19"/>
    </row>
    <row r="8" s="2" customFormat="1" ht="12" customHeight="1">
      <c r="A8" s="37"/>
      <c r="B8" s="43"/>
      <c r="C8" s="37"/>
      <c r="D8" s="142" t="s">
        <v>88</v>
      </c>
      <c r="E8" s="37"/>
      <c r="F8" s="37"/>
      <c r="G8" s="37"/>
      <c r="H8" s="37"/>
      <c r="I8" s="144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1220</v>
      </c>
      <c r="F9" s="37"/>
      <c r="G9" s="37"/>
      <c r="H9" s="37"/>
      <c r="I9" s="144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1. 6. 2020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">
        <v>21</v>
      </c>
      <c r="F15" s="37"/>
      <c r="G15" s="37"/>
      <c r="H15" s="37"/>
      <c r="I15" s="147" t="s">
        <v>26</v>
      </c>
      <c r="J15" s="146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27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29</v>
      </c>
      <c r="E20" s="37"/>
      <c r="F20" s="37"/>
      <c r="G20" s="37"/>
      <c r="H20" s="37"/>
      <c r="I20" s="147" t="s">
        <v>25</v>
      </c>
      <c r="J20" s="146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">
        <v>21</v>
      </c>
      <c r="F21" s="37"/>
      <c r="G21" s="37"/>
      <c r="H21" s="37"/>
      <c r="I21" s="147" t="s">
        <v>26</v>
      </c>
      <c r="J21" s="146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31</v>
      </c>
      <c r="E23" s="37"/>
      <c r="F23" s="37"/>
      <c r="G23" s="37"/>
      <c r="H23" s="37"/>
      <c r="I23" s="147" t="s">
        <v>25</v>
      </c>
      <c r="J23" s="146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">
        <v>21</v>
      </c>
      <c r="F24" s="37"/>
      <c r="G24" s="37"/>
      <c r="H24" s="37"/>
      <c r="I24" s="147" t="s">
        <v>26</v>
      </c>
      <c r="J24" s="146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32</v>
      </c>
      <c r="E26" s="37"/>
      <c r="F26" s="37"/>
      <c r="G26" s="37"/>
      <c r="H26" s="37"/>
      <c r="I26" s="144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33</v>
      </c>
      <c r="E30" s="37"/>
      <c r="F30" s="37"/>
      <c r="G30" s="37"/>
      <c r="H30" s="37"/>
      <c r="I30" s="144"/>
      <c r="J30" s="157">
        <f>ROUND(J123,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35</v>
      </c>
      <c r="G32" s="37"/>
      <c r="H32" s="37"/>
      <c r="I32" s="159" t="s">
        <v>34</v>
      </c>
      <c r="J32" s="158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0" t="s">
        <v>37</v>
      </c>
      <c r="E33" s="142" t="s">
        <v>38</v>
      </c>
      <c r="F33" s="161">
        <f>ROUND((SUM(BE123:BE201)),  2)</f>
        <v>0</v>
      </c>
      <c r="G33" s="37"/>
      <c r="H33" s="37"/>
      <c r="I33" s="162">
        <v>0.20999999999999999</v>
      </c>
      <c r="J33" s="161">
        <f>ROUND(((SUM(BE123:BE201))*I33),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2" t="s">
        <v>39</v>
      </c>
      <c r="F34" s="161">
        <f>ROUND((SUM(BF123:BF201)),  2)</f>
        <v>0</v>
      </c>
      <c r="G34" s="37"/>
      <c r="H34" s="37"/>
      <c r="I34" s="162">
        <v>0.14999999999999999</v>
      </c>
      <c r="J34" s="161">
        <f>ROUND(((SUM(BF123:BF201))*I34),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2" t="s">
        <v>37</v>
      </c>
      <c r="E35" s="142" t="s">
        <v>40</v>
      </c>
      <c r="F35" s="161">
        <f>ROUND((SUM(BG123:BG201)),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2" t="s">
        <v>41</v>
      </c>
      <c r="F36" s="161">
        <f>ROUND((SUM(BH123:BH201)),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61">
        <f>ROUND((SUM(BI123:BI201)),  2)</f>
        <v>0</v>
      </c>
      <c r="G37" s="37"/>
      <c r="H37" s="37"/>
      <c r="I37" s="162">
        <v>0</v>
      </c>
      <c r="J37" s="161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6"/>
      <c r="L41" s="19"/>
    </row>
    <row r="42" s="1" customFormat="1" ht="14.4" customHeight="1">
      <c r="B42" s="19"/>
      <c r="I42" s="136"/>
      <c r="L42" s="19"/>
    </row>
    <row r="43" s="1" customFormat="1" ht="14.4" customHeight="1">
      <c r="B43" s="19"/>
      <c r="I43" s="136"/>
      <c r="L43" s="19"/>
    </row>
    <row r="44" s="1" customFormat="1" ht="14.4" customHeight="1">
      <c r="B44" s="19"/>
      <c r="I44" s="136"/>
      <c r="L44" s="19"/>
    </row>
    <row r="45" s="1" customFormat="1" ht="14.4" customHeight="1">
      <c r="B45" s="19"/>
      <c r="I45" s="136"/>
      <c r="L45" s="19"/>
    </row>
    <row r="46" s="1" customFormat="1" ht="14.4" customHeight="1">
      <c r="B46" s="19"/>
      <c r="I46" s="136"/>
      <c r="L46" s="19"/>
    </row>
    <row r="47" s="1" customFormat="1" ht="14.4" customHeight="1">
      <c r="B47" s="19"/>
      <c r="I47" s="136"/>
      <c r="L47" s="19"/>
    </row>
    <row r="48" s="1" customFormat="1" ht="14.4" customHeight="1">
      <c r="B48" s="19"/>
      <c r="I48" s="136"/>
      <c r="L48" s="19"/>
    </row>
    <row r="49" s="1" customFormat="1" ht="14.4" customHeight="1">
      <c r="B49" s="19"/>
      <c r="I49" s="136"/>
      <c r="L49" s="19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144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 xml:space="preserve">Vyšší Brod  ON - oprava výpravní budovy</v>
      </c>
      <c r="F85" s="31"/>
      <c r="G85" s="31"/>
      <c r="H85" s="31"/>
      <c r="I85" s="144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144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02 - Elektroinstala...</v>
      </c>
      <c r="F87" s="39"/>
      <c r="G87" s="39"/>
      <c r="H87" s="39"/>
      <c r="I87" s="144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7" t="s">
        <v>22</v>
      </c>
      <c r="J89" s="79" t="str">
        <f>IF(J12="","",J12)</f>
        <v>1. 6. 2020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7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7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91</v>
      </c>
      <c r="D94" s="189"/>
      <c r="E94" s="189"/>
      <c r="F94" s="189"/>
      <c r="G94" s="189"/>
      <c r="H94" s="189"/>
      <c r="I94" s="190"/>
      <c r="J94" s="191" t="s">
        <v>92</v>
      </c>
      <c r="K94" s="189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93</v>
      </c>
      <c r="D96" s="39"/>
      <c r="E96" s="39"/>
      <c r="F96" s="39"/>
      <c r="G96" s="39"/>
      <c r="H96" s="39"/>
      <c r="I96" s="144"/>
      <c r="J96" s="110">
        <f>J123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93"/>
      <c r="C97" s="194"/>
      <c r="D97" s="195" t="s">
        <v>95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99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101</v>
      </c>
      <c r="E99" s="203"/>
      <c r="F99" s="203"/>
      <c r="G99" s="203"/>
      <c r="H99" s="203"/>
      <c r="I99" s="204"/>
      <c r="J99" s="205">
        <f>J130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102</v>
      </c>
      <c r="E100" s="203"/>
      <c r="F100" s="203"/>
      <c r="G100" s="203"/>
      <c r="H100" s="203"/>
      <c r="I100" s="204"/>
      <c r="J100" s="205">
        <f>J132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103</v>
      </c>
      <c r="E101" s="203"/>
      <c r="F101" s="203"/>
      <c r="G101" s="203"/>
      <c r="H101" s="203"/>
      <c r="I101" s="204"/>
      <c r="J101" s="205">
        <f>J139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104</v>
      </c>
      <c r="E102" s="196"/>
      <c r="F102" s="196"/>
      <c r="G102" s="196"/>
      <c r="H102" s="196"/>
      <c r="I102" s="197"/>
      <c r="J102" s="198">
        <f>J141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1221</v>
      </c>
      <c r="E103" s="203"/>
      <c r="F103" s="203"/>
      <c r="G103" s="203"/>
      <c r="H103" s="203"/>
      <c r="I103" s="204"/>
      <c r="J103" s="205">
        <f>J142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4"/>
      <c r="J104" s="39"/>
      <c r="K104" s="39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125</v>
      </c>
      <c r="D110" s="39"/>
      <c r="E110" s="39"/>
      <c r="F110" s="39"/>
      <c r="G110" s="39"/>
      <c r="H110" s="39"/>
      <c r="I110" s="144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4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4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7" t="str">
        <f>E7</f>
        <v xml:space="preserve">Vyšší Brod  ON - oprava výpravní budovy</v>
      </c>
      <c r="F113" s="31"/>
      <c r="G113" s="31"/>
      <c r="H113" s="31"/>
      <c r="I113" s="144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88</v>
      </c>
      <c r="D114" s="39"/>
      <c r="E114" s="39"/>
      <c r="F114" s="39"/>
      <c r="G114" s="39"/>
      <c r="H114" s="39"/>
      <c r="I114" s="144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6" t="str">
        <f>E9</f>
        <v>SO 02 - Elektroinstala...</v>
      </c>
      <c r="F115" s="39"/>
      <c r="G115" s="39"/>
      <c r="H115" s="39"/>
      <c r="I115" s="144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4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147" t="s">
        <v>22</v>
      </c>
      <c r="J117" s="79" t="str">
        <f>IF(J12="","",J12)</f>
        <v>1. 6. 2020</v>
      </c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4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147" t="s">
        <v>29</v>
      </c>
      <c r="J119" s="35" t="str">
        <f>E21</f>
        <v xml:space="preserve"> 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147" t="s">
        <v>31</v>
      </c>
      <c r="J120" s="35" t="str">
        <f>E24</f>
        <v xml:space="preserve"> 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4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7"/>
      <c r="B122" s="208"/>
      <c r="C122" s="209" t="s">
        <v>126</v>
      </c>
      <c r="D122" s="210" t="s">
        <v>58</v>
      </c>
      <c r="E122" s="210" t="s">
        <v>54</v>
      </c>
      <c r="F122" s="210" t="s">
        <v>55</v>
      </c>
      <c r="G122" s="210" t="s">
        <v>127</v>
      </c>
      <c r="H122" s="210" t="s">
        <v>128</v>
      </c>
      <c r="I122" s="211" t="s">
        <v>129</v>
      </c>
      <c r="J122" s="210" t="s">
        <v>92</v>
      </c>
      <c r="K122" s="212" t="s">
        <v>130</v>
      </c>
      <c r="L122" s="213"/>
      <c r="M122" s="100" t="s">
        <v>1</v>
      </c>
      <c r="N122" s="101" t="s">
        <v>37</v>
      </c>
      <c r="O122" s="101" t="s">
        <v>131</v>
      </c>
      <c r="P122" s="101" t="s">
        <v>132</v>
      </c>
      <c r="Q122" s="101" t="s">
        <v>133</v>
      </c>
      <c r="R122" s="101" t="s">
        <v>134</v>
      </c>
      <c r="S122" s="101" t="s">
        <v>135</v>
      </c>
      <c r="T122" s="102" t="s">
        <v>136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7"/>
      <c r="B123" s="38"/>
      <c r="C123" s="107" t="s">
        <v>137</v>
      </c>
      <c r="D123" s="39"/>
      <c r="E123" s="39"/>
      <c r="F123" s="39"/>
      <c r="G123" s="39"/>
      <c r="H123" s="39"/>
      <c r="I123" s="144"/>
      <c r="J123" s="214">
        <f>BK123</f>
        <v>0</v>
      </c>
      <c r="K123" s="39"/>
      <c r="L123" s="43"/>
      <c r="M123" s="103"/>
      <c r="N123" s="215"/>
      <c r="O123" s="104"/>
      <c r="P123" s="216">
        <f>P124+P141</f>
        <v>0</v>
      </c>
      <c r="Q123" s="104"/>
      <c r="R123" s="216">
        <f>R124+R141</f>
        <v>1.0174874999999999</v>
      </c>
      <c r="S123" s="104"/>
      <c r="T123" s="217">
        <f>T124+T141</f>
        <v>0.39000000000000001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94</v>
      </c>
      <c r="BK123" s="218">
        <f>BK124+BK141</f>
        <v>0</v>
      </c>
    </row>
    <row r="124" s="12" customFormat="1" ht="25.92" customHeight="1">
      <c r="A124" s="12"/>
      <c r="B124" s="219"/>
      <c r="C124" s="220"/>
      <c r="D124" s="221" t="s">
        <v>72</v>
      </c>
      <c r="E124" s="222" t="s">
        <v>138</v>
      </c>
      <c r="F124" s="222" t="s">
        <v>139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P125+P130+P132+P139</f>
        <v>0</v>
      </c>
      <c r="Q124" s="227"/>
      <c r="R124" s="228">
        <f>R125+R130+R132+R139</f>
        <v>0.79491749999999994</v>
      </c>
      <c r="S124" s="227"/>
      <c r="T124" s="229">
        <f>T125+T130+T132+T139</f>
        <v>0.39000000000000001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81</v>
      </c>
      <c r="AT124" s="231" t="s">
        <v>72</v>
      </c>
      <c r="AU124" s="231" t="s">
        <v>73</v>
      </c>
      <c r="AY124" s="230" t="s">
        <v>140</v>
      </c>
      <c r="BK124" s="232">
        <f>BK125+BK130+BK132+BK139</f>
        <v>0</v>
      </c>
    </row>
    <row r="125" s="12" customFormat="1" ht="22.8" customHeight="1">
      <c r="A125" s="12"/>
      <c r="B125" s="219"/>
      <c r="C125" s="220"/>
      <c r="D125" s="221" t="s">
        <v>72</v>
      </c>
      <c r="E125" s="233" t="s">
        <v>172</v>
      </c>
      <c r="F125" s="233" t="s">
        <v>235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SUM(P126:P129)</f>
        <v>0</v>
      </c>
      <c r="Q125" s="227"/>
      <c r="R125" s="228">
        <f>SUM(R126:R129)</f>
        <v>0.79491749999999994</v>
      </c>
      <c r="S125" s="227"/>
      <c r="T125" s="22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81</v>
      </c>
      <c r="AY125" s="230" t="s">
        <v>140</v>
      </c>
      <c r="BK125" s="232">
        <f>SUM(BK126:BK129)</f>
        <v>0</v>
      </c>
    </row>
    <row r="126" s="2" customFormat="1" ht="16.5" customHeight="1">
      <c r="A126" s="37"/>
      <c r="B126" s="38"/>
      <c r="C126" s="235" t="s">
        <v>81</v>
      </c>
      <c r="D126" s="235" t="s">
        <v>142</v>
      </c>
      <c r="E126" s="236" t="s">
        <v>1222</v>
      </c>
      <c r="F126" s="237" t="s">
        <v>1223</v>
      </c>
      <c r="G126" s="238" t="s">
        <v>169</v>
      </c>
      <c r="H126" s="239">
        <v>9.75</v>
      </c>
      <c r="I126" s="240"/>
      <c r="J126" s="241">
        <f>ROUND(I126*H126,2)</f>
        <v>0</v>
      </c>
      <c r="K126" s="237" t="s">
        <v>146</v>
      </c>
      <c r="L126" s="43"/>
      <c r="M126" s="242" t="s">
        <v>1</v>
      </c>
      <c r="N126" s="243" t="s">
        <v>40</v>
      </c>
      <c r="O126" s="91"/>
      <c r="P126" s="244">
        <f>O126*H126</f>
        <v>0</v>
      </c>
      <c r="Q126" s="244">
        <v>0.040000000000000001</v>
      </c>
      <c r="R126" s="244">
        <f>Q126*H126</f>
        <v>0.39000000000000001</v>
      </c>
      <c r="S126" s="244">
        <v>0</v>
      </c>
      <c r="T126" s="24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6" t="s">
        <v>147</v>
      </c>
      <c r="AT126" s="246" t="s">
        <v>142</v>
      </c>
      <c r="AU126" s="246" t="s">
        <v>83</v>
      </c>
      <c r="AY126" s="16" t="s">
        <v>140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6" t="s">
        <v>147</v>
      </c>
      <c r="BK126" s="247">
        <f>ROUND(I126*H126,2)</f>
        <v>0</v>
      </c>
      <c r="BL126" s="16" t="s">
        <v>147</v>
      </c>
      <c r="BM126" s="246" t="s">
        <v>1224</v>
      </c>
    </row>
    <row r="127" s="13" customFormat="1">
      <c r="A127" s="13"/>
      <c r="B127" s="248"/>
      <c r="C127" s="249"/>
      <c r="D127" s="250" t="s">
        <v>149</v>
      </c>
      <c r="E127" s="251" t="s">
        <v>1</v>
      </c>
      <c r="F127" s="252" t="s">
        <v>1225</v>
      </c>
      <c r="G127" s="249"/>
      <c r="H127" s="253">
        <v>9.75</v>
      </c>
      <c r="I127" s="254"/>
      <c r="J127" s="249"/>
      <c r="K127" s="249"/>
      <c r="L127" s="255"/>
      <c r="M127" s="256"/>
      <c r="N127" s="257"/>
      <c r="O127" s="257"/>
      <c r="P127" s="257"/>
      <c r="Q127" s="257"/>
      <c r="R127" s="257"/>
      <c r="S127" s="257"/>
      <c r="T127" s="25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9" t="s">
        <v>149</v>
      </c>
      <c r="AU127" s="259" t="s">
        <v>83</v>
      </c>
      <c r="AV127" s="13" t="s">
        <v>83</v>
      </c>
      <c r="AW127" s="13" t="s">
        <v>30</v>
      </c>
      <c r="AX127" s="13" t="s">
        <v>73</v>
      </c>
      <c r="AY127" s="259" t="s">
        <v>140</v>
      </c>
    </row>
    <row r="128" s="14" customFormat="1">
      <c r="A128" s="14"/>
      <c r="B128" s="260"/>
      <c r="C128" s="261"/>
      <c r="D128" s="250" t="s">
        <v>149</v>
      </c>
      <c r="E128" s="262" t="s">
        <v>1</v>
      </c>
      <c r="F128" s="263" t="s">
        <v>195</v>
      </c>
      <c r="G128" s="261"/>
      <c r="H128" s="264">
        <v>9.75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0" t="s">
        <v>149</v>
      </c>
      <c r="AU128" s="270" t="s">
        <v>83</v>
      </c>
      <c r="AV128" s="14" t="s">
        <v>147</v>
      </c>
      <c r="AW128" s="14" t="s">
        <v>30</v>
      </c>
      <c r="AX128" s="14" t="s">
        <v>81</v>
      </c>
      <c r="AY128" s="270" t="s">
        <v>140</v>
      </c>
    </row>
    <row r="129" s="2" customFormat="1" ht="21.75" customHeight="1">
      <c r="A129" s="37"/>
      <c r="B129" s="38"/>
      <c r="C129" s="235" t="s">
        <v>83</v>
      </c>
      <c r="D129" s="235" t="s">
        <v>142</v>
      </c>
      <c r="E129" s="236" t="s">
        <v>261</v>
      </c>
      <c r="F129" s="237" t="s">
        <v>1226</v>
      </c>
      <c r="G129" s="238" t="s">
        <v>169</v>
      </c>
      <c r="H129" s="239">
        <v>9.75</v>
      </c>
      <c r="I129" s="240"/>
      <c r="J129" s="241">
        <f>ROUND(I129*H129,2)</f>
        <v>0</v>
      </c>
      <c r="K129" s="237" t="s">
        <v>146</v>
      </c>
      <c r="L129" s="43"/>
      <c r="M129" s="242" t="s">
        <v>1</v>
      </c>
      <c r="N129" s="243" t="s">
        <v>40</v>
      </c>
      <c r="O129" s="91"/>
      <c r="P129" s="244">
        <f>O129*H129</f>
        <v>0</v>
      </c>
      <c r="Q129" s="244">
        <v>0.041529999999999997</v>
      </c>
      <c r="R129" s="244">
        <f>Q129*H129</f>
        <v>0.40491749999999999</v>
      </c>
      <c r="S129" s="244">
        <v>0</v>
      </c>
      <c r="T129" s="24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6" t="s">
        <v>147</v>
      </c>
      <c r="AT129" s="246" t="s">
        <v>142</v>
      </c>
      <c r="AU129" s="246" t="s">
        <v>83</v>
      </c>
      <c r="AY129" s="16" t="s">
        <v>140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6" t="s">
        <v>147</v>
      </c>
      <c r="BK129" s="247">
        <f>ROUND(I129*H129,2)</f>
        <v>0</v>
      </c>
      <c r="BL129" s="16" t="s">
        <v>147</v>
      </c>
      <c r="BM129" s="246" t="s">
        <v>1227</v>
      </c>
    </row>
    <row r="130" s="12" customFormat="1" ht="22.8" customHeight="1">
      <c r="A130" s="12"/>
      <c r="B130" s="219"/>
      <c r="C130" s="220"/>
      <c r="D130" s="221" t="s">
        <v>72</v>
      </c>
      <c r="E130" s="233" t="s">
        <v>188</v>
      </c>
      <c r="F130" s="233" t="s">
        <v>362</v>
      </c>
      <c r="G130" s="220"/>
      <c r="H130" s="220"/>
      <c r="I130" s="223"/>
      <c r="J130" s="234">
        <f>BK130</f>
        <v>0</v>
      </c>
      <c r="K130" s="220"/>
      <c r="L130" s="225"/>
      <c r="M130" s="226"/>
      <c r="N130" s="227"/>
      <c r="O130" s="227"/>
      <c r="P130" s="228">
        <f>P131</f>
        <v>0</v>
      </c>
      <c r="Q130" s="227"/>
      <c r="R130" s="228">
        <f>R131</f>
        <v>0</v>
      </c>
      <c r="S130" s="227"/>
      <c r="T130" s="229">
        <f>T131</f>
        <v>0.39000000000000001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81</v>
      </c>
      <c r="AT130" s="231" t="s">
        <v>72</v>
      </c>
      <c r="AU130" s="231" t="s">
        <v>81</v>
      </c>
      <c r="AY130" s="230" t="s">
        <v>140</v>
      </c>
      <c r="BK130" s="232">
        <f>BK131</f>
        <v>0</v>
      </c>
    </row>
    <row r="131" s="2" customFormat="1" ht="21.75" customHeight="1">
      <c r="A131" s="37"/>
      <c r="B131" s="38"/>
      <c r="C131" s="235" t="s">
        <v>156</v>
      </c>
      <c r="D131" s="235" t="s">
        <v>142</v>
      </c>
      <c r="E131" s="236" t="s">
        <v>1228</v>
      </c>
      <c r="F131" s="237" t="s">
        <v>1229</v>
      </c>
      <c r="G131" s="238" t="s">
        <v>185</v>
      </c>
      <c r="H131" s="239">
        <v>65</v>
      </c>
      <c r="I131" s="240"/>
      <c r="J131" s="241">
        <f>ROUND(I131*H131,2)</f>
        <v>0</v>
      </c>
      <c r="K131" s="237" t="s">
        <v>146</v>
      </c>
      <c r="L131" s="43"/>
      <c r="M131" s="242" t="s">
        <v>1</v>
      </c>
      <c r="N131" s="243" t="s">
        <v>40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0.0060000000000000001</v>
      </c>
      <c r="T131" s="245">
        <f>S131*H131</f>
        <v>0.39000000000000001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6" t="s">
        <v>147</v>
      </c>
      <c r="AT131" s="246" t="s">
        <v>142</v>
      </c>
      <c r="AU131" s="246" t="s">
        <v>83</v>
      </c>
      <c r="AY131" s="16" t="s">
        <v>140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6" t="s">
        <v>147</v>
      </c>
      <c r="BK131" s="247">
        <f>ROUND(I131*H131,2)</f>
        <v>0</v>
      </c>
      <c r="BL131" s="16" t="s">
        <v>147</v>
      </c>
      <c r="BM131" s="246" t="s">
        <v>1230</v>
      </c>
    </row>
    <row r="132" s="12" customFormat="1" ht="22.8" customHeight="1">
      <c r="A132" s="12"/>
      <c r="B132" s="219"/>
      <c r="C132" s="220"/>
      <c r="D132" s="221" t="s">
        <v>72</v>
      </c>
      <c r="E132" s="233" t="s">
        <v>490</v>
      </c>
      <c r="F132" s="233" t="s">
        <v>491</v>
      </c>
      <c r="G132" s="220"/>
      <c r="H132" s="220"/>
      <c r="I132" s="223"/>
      <c r="J132" s="234">
        <f>BK132</f>
        <v>0</v>
      </c>
      <c r="K132" s="220"/>
      <c r="L132" s="225"/>
      <c r="M132" s="226"/>
      <c r="N132" s="227"/>
      <c r="O132" s="227"/>
      <c r="P132" s="228">
        <f>SUM(P133:P138)</f>
        <v>0</v>
      </c>
      <c r="Q132" s="227"/>
      <c r="R132" s="228">
        <f>SUM(R133:R138)</f>
        <v>0</v>
      </c>
      <c r="S132" s="227"/>
      <c r="T132" s="229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81</v>
      </c>
      <c r="AT132" s="231" t="s">
        <v>72</v>
      </c>
      <c r="AU132" s="231" t="s">
        <v>81</v>
      </c>
      <c r="AY132" s="230" t="s">
        <v>140</v>
      </c>
      <c r="BK132" s="232">
        <f>SUM(BK133:BK138)</f>
        <v>0</v>
      </c>
    </row>
    <row r="133" s="2" customFormat="1" ht="21.75" customHeight="1">
      <c r="A133" s="37"/>
      <c r="B133" s="38"/>
      <c r="C133" s="235" t="s">
        <v>147</v>
      </c>
      <c r="D133" s="235" t="s">
        <v>142</v>
      </c>
      <c r="E133" s="236" t="s">
        <v>1231</v>
      </c>
      <c r="F133" s="237" t="s">
        <v>1232</v>
      </c>
      <c r="G133" s="238" t="s">
        <v>153</v>
      </c>
      <c r="H133" s="239">
        <v>0.39000000000000001</v>
      </c>
      <c r="I133" s="240"/>
      <c r="J133" s="241">
        <f>ROUND(I133*H133,2)</f>
        <v>0</v>
      </c>
      <c r="K133" s="237" t="s">
        <v>146</v>
      </c>
      <c r="L133" s="43"/>
      <c r="M133" s="242" t="s">
        <v>1</v>
      </c>
      <c r="N133" s="243" t="s">
        <v>40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6" t="s">
        <v>147</v>
      </c>
      <c r="AT133" s="246" t="s">
        <v>142</v>
      </c>
      <c r="AU133" s="246" t="s">
        <v>83</v>
      </c>
      <c r="AY133" s="16" t="s">
        <v>140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6" t="s">
        <v>147</v>
      </c>
      <c r="BK133" s="247">
        <f>ROUND(I133*H133,2)</f>
        <v>0</v>
      </c>
      <c r="BL133" s="16" t="s">
        <v>147</v>
      </c>
      <c r="BM133" s="246" t="s">
        <v>1233</v>
      </c>
    </row>
    <row r="134" s="2" customFormat="1" ht="21.75" customHeight="1">
      <c r="A134" s="37"/>
      <c r="B134" s="38"/>
      <c r="C134" s="235" t="s">
        <v>166</v>
      </c>
      <c r="D134" s="235" t="s">
        <v>142</v>
      </c>
      <c r="E134" s="236" t="s">
        <v>1234</v>
      </c>
      <c r="F134" s="237" t="s">
        <v>1235</v>
      </c>
      <c r="G134" s="238" t="s">
        <v>153</v>
      </c>
      <c r="H134" s="239">
        <v>0.39000000000000001</v>
      </c>
      <c r="I134" s="240"/>
      <c r="J134" s="241">
        <f>ROUND(I134*H134,2)</f>
        <v>0</v>
      </c>
      <c r="K134" s="237" t="s">
        <v>146</v>
      </c>
      <c r="L134" s="43"/>
      <c r="M134" s="242" t="s">
        <v>1</v>
      </c>
      <c r="N134" s="243" t="s">
        <v>40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6" t="s">
        <v>147</v>
      </c>
      <c r="AT134" s="246" t="s">
        <v>142</v>
      </c>
      <c r="AU134" s="246" t="s">
        <v>83</v>
      </c>
      <c r="AY134" s="16" t="s">
        <v>140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6" t="s">
        <v>147</v>
      </c>
      <c r="BK134" s="247">
        <f>ROUND(I134*H134,2)</f>
        <v>0</v>
      </c>
      <c r="BL134" s="16" t="s">
        <v>147</v>
      </c>
      <c r="BM134" s="246" t="s">
        <v>1236</v>
      </c>
    </row>
    <row r="135" s="2" customFormat="1" ht="21.75" customHeight="1">
      <c r="A135" s="37"/>
      <c r="B135" s="38"/>
      <c r="C135" s="235" t="s">
        <v>172</v>
      </c>
      <c r="D135" s="235" t="s">
        <v>142</v>
      </c>
      <c r="E135" s="236" t="s">
        <v>497</v>
      </c>
      <c r="F135" s="237" t="s">
        <v>1237</v>
      </c>
      <c r="G135" s="238" t="s">
        <v>153</v>
      </c>
      <c r="H135" s="239">
        <v>7.4100000000000001</v>
      </c>
      <c r="I135" s="240"/>
      <c r="J135" s="241">
        <f>ROUND(I135*H135,2)</f>
        <v>0</v>
      </c>
      <c r="K135" s="237" t="s">
        <v>146</v>
      </c>
      <c r="L135" s="43"/>
      <c r="M135" s="242" t="s">
        <v>1</v>
      </c>
      <c r="N135" s="243" t="s">
        <v>40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6" t="s">
        <v>147</v>
      </c>
      <c r="AT135" s="246" t="s">
        <v>142</v>
      </c>
      <c r="AU135" s="246" t="s">
        <v>83</v>
      </c>
      <c r="AY135" s="16" t="s">
        <v>140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6" t="s">
        <v>147</v>
      </c>
      <c r="BK135" s="247">
        <f>ROUND(I135*H135,2)</f>
        <v>0</v>
      </c>
      <c r="BL135" s="16" t="s">
        <v>147</v>
      </c>
      <c r="BM135" s="246" t="s">
        <v>1238</v>
      </c>
    </row>
    <row r="136" s="13" customFormat="1">
      <c r="A136" s="13"/>
      <c r="B136" s="248"/>
      <c r="C136" s="249"/>
      <c r="D136" s="250" t="s">
        <v>149</v>
      </c>
      <c r="E136" s="251" t="s">
        <v>1</v>
      </c>
      <c r="F136" s="252" t="s">
        <v>1239</v>
      </c>
      <c r="G136" s="249"/>
      <c r="H136" s="253">
        <v>7.4100000000000001</v>
      </c>
      <c r="I136" s="254"/>
      <c r="J136" s="249"/>
      <c r="K136" s="249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149</v>
      </c>
      <c r="AU136" s="259" t="s">
        <v>83</v>
      </c>
      <c r="AV136" s="13" t="s">
        <v>83</v>
      </c>
      <c r="AW136" s="13" t="s">
        <v>30</v>
      </c>
      <c r="AX136" s="13" t="s">
        <v>73</v>
      </c>
      <c r="AY136" s="259" t="s">
        <v>140</v>
      </c>
    </row>
    <row r="137" s="14" customFormat="1">
      <c r="A137" s="14"/>
      <c r="B137" s="260"/>
      <c r="C137" s="261"/>
      <c r="D137" s="250" t="s">
        <v>149</v>
      </c>
      <c r="E137" s="262" t="s">
        <v>1</v>
      </c>
      <c r="F137" s="263" t="s">
        <v>195</v>
      </c>
      <c r="G137" s="261"/>
      <c r="H137" s="264">
        <v>7.4100000000000001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0" t="s">
        <v>149</v>
      </c>
      <c r="AU137" s="270" t="s">
        <v>83</v>
      </c>
      <c r="AV137" s="14" t="s">
        <v>147</v>
      </c>
      <c r="AW137" s="14" t="s">
        <v>30</v>
      </c>
      <c r="AX137" s="14" t="s">
        <v>81</v>
      </c>
      <c r="AY137" s="270" t="s">
        <v>140</v>
      </c>
    </row>
    <row r="138" s="2" customFormat="1" ht="21.75" customHeight="1">
      <c r="A138" s="37"/>
      <c r="B138" s="38"/>
      <c r="C138" s="235" t="s">
        <v>177</v>
      </c>
      <c r="D138" s="235" t="s">
        <v>142</v>
      </c>
      <c r="E138" s="236" t="s">
        <v>506</v>
      </c>
      <c r="F138" s="237" t="s">
        <v>1240</v>
      </c>
      <c r="G138" s="238" t="s">
        <v>153</v>
      </c>
      <c r="H138" s="239">
        <v>0.39000000000000001</v>
      </c>
      <c r="I138" s="240"/>
      <c r="J138" s="241">
        <f>ROUND(I138*H138,2)</f>
        <v>0</v>
      </c>
      <c r="K138" s="237" t="s">
        <v>146</v>
      </c>
      <c r="L138" s="43"/>
      <c r="M138" s="242" t="s">
        <v>1</v>
      </c>
      <c r="N138" s="243" t="s">
        <v>40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6" t="s">
        <v>147</v>
      </c>
      <c r="AT138" s="246" t="s">
        <v>142</v>
      </c>
      <c r="AU138" s="246" t="s">
        <v>83</v>
      </c>
      <c r="AY138" s="16" t="s">
        <v>140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6" t="s">
        <v>147</v>
      </c>
      <c r="BK138" s="247">
        <f>ROUND(I138*H138,2)</f>
        <v>0</v>
      </c>
      <c r="BL138" s="16" t="s">
        <v>147</v>
      </c>
      <c r="BM138" s="246" t="s">
        <v>1241</v>
      </c>
    </row>
    <row r="139" s="12" customFormat="1" ht="22.8" customHeight="1">
      <c r="A139" s="12"/>
      <c r="B139" s="219"/>
      <c r="C139" s="220"/>
      <c r="D139" s="221" t="s">
        <v>72</v>
      </c>
      <c r="E139" s="233" t="s">
        <v>513</v>
      </c>
      <c r="F139" s="233" t="s">
        <v>514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P140</f>
        <v>0</v>
      </c>
      <c r="Q139" s="227"/>
      <c r="R139" s="228">
        <f>R140</f>
        <v>0</v>
      </c>
      <c r="S139" s="227"/>
      <c r="T139" s="22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81</v>
      </c>
      <c r="AT139" s="231" t="s">
        <v>72</v>
      </c>
      <c r="AU139" s="231" t="s">
        <v>81</v>
      </c>
      <c r="AY139" s="230" t="s">
        <v>140</v>
      </c>
      <c r="BK139" s="232">
        <f>BK140</f>
        <v>0</v>
      </c>
    </row>
    <row r="140" s="2" customFormat="1" ht="16.5" customHeight="1">
      <c r="A140" s="37"/>
      <c r="B140" s="38"/>
      <c r="C140" s="235" t="s">
        <v>182</v>
      </c>
      <c r="D140" s="235" t="s">
        <v>142</v>
      </c>
      <c r="E140" s="236" t="s">
        <v>1242</v>
      </c>
      <c r="F140" s="237" t="s">
        <v>1243</v>
      </c>
      <c r="G140" s="238" t="s">
        <v>153</v>
      </c>
      <c r="H140" s="239">
        <v>0.79500000000000004</v>
      </c>
      <c r="I140" s="240"/>
      <c r="J140" s="241">
        <f>ROUND(I140*H140,2)</f>
        <v>0</v>
      </c>
      <c r="K140" s="237" t="s">
        <v>146</v>
      </c>
      <c r="L140" s="43"/>
      <c r="M140" s="242" t="s">
        <v>1</v>
      </c>
      <c r="N140" s="243" t="s">
        <v>40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6" t="s">
        <v>147</v>
      </c>
      <c r="AT140" s="246" t="s">
        <v>142</v>
      </c>
      <c r="AU140" s="246" t="s">
        <v>83</v>
      </c>
      <c r="AY140" s="16" t="s">
        <v>140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6" t="s">
        <v>147</v>
      </c>
      <c r="BK140" s="247">
        <f>ROUND(I140*H140,2)</f>
        <v>0</v>
      </c>
      <c r="BL140" s="16" t="s">
        <v>147</v>
      </c>
      <c r="BM140" s="246" t="s">
        <v>1244</v>
      </c>
    </row>
    <row r="141" s="12" customFormat="1" ht="25.92" customHeight="1">
      <c r="A141" s="12"/>
      <c r="B141" s="219"/>
      <c r="C141" s="220"/>
      <c r="D141" s="221" t="s">
        <v>72</v>
      </c>
      <c r="E141" s="222" t="s">
        <v>519</v>
      </c>
      <c r="F141" s="222" t="s">
        <v>520</v>
      </c>
      <c r="G141" s="220"/>
      <c r="H141" s="220"/>
      <c r="I141" s="223"/>
      <c r="J141" s="224">
        <f>BK141</f>
        <v>0</v>
      </c>
      <c r="K141" s="220"/>
      <c r="L141" s="225"/>
      <c r="M141" s="226"/>
      <c r="N141" s="227"/>
      <c r="O141" s="227"/>
      <c r="P141" s="228">
        <f>P142</f>
        <v>0</v>
      </c>
      <c r="Q141" s="227"/>
      <c r="R141" s="228">
        <f>R142</f>
        <v>0.22256999999999999</v>
      </c>
      <c r="S141" s="227"/>
      <c r="T141" s="229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83</v>
      </c>
      <c r="AT141" s="231" t="s">
        <v>72</v>
      </c>
      <c r="AU141" s="231" t="s">
        <v>73</v>
      </c>
      <c r="AY141" s="230" t="s">
        <v>140</v>
      </c>
      <c r="BK141" s="232">
        <f>BK142</f>
        <v>0</v>
      </c>
    </row>
    <row r="142" s="12" customFormat="1" ht="22.8" customHeight="1">
      <c r="A142" s="12"/>
      <c r="B142" s="219"/>
      <c r="C142" s="220"/>
      <c r="D142" s="221" t="s">
        <v>72</v>
      </c>
      <c r="E142" s="233" t="s">
        <v>1245</v>
      </c>
      <c r="F142" s="233" t="s">
        <v>1246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SUM(P143:P201)</f>
        <v>0</v>
      </c>
      <c r="Q142" s="227"/>
      <c r="R142" s="228">
        <f>SUM(R143:R201)</f>
        <v>0.22256999999999999</v>
      </c>
      <c r="S142" s="227"/>
      <c r="T142" s="229">
        <f>SUM(T143:T201)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0" t="s">
        <v>83</v>
      </c>
      <c r="AT142" s="231" t="s">
        <v>72</v>
      </c>
      <c r="AU142" s="231" t="s">
        <v>81</v>
      </c>
      <c r="AY142" s="230" t="s">
        <v>140</v>
      </c>
      <c r="BK142" s="232">
        <f>SUM(BK143:BK201)</f>
        <v>0</v>
      </c>
    </row>
    <row r="143" s="2" customFormat="1" ht="21.75" customHeight="1">
      <c r="A143" s="37"/>
      <c r="B143" s="38"/>
      <c r="C143" s="235" t="s">
        <v>188</v>
      </c>
      <c r="D143" s="235" t="s">
        <v>142</v>
      </c>
      <c r="E143" s="236" t="s">
        <v>1247</v>
      </c>
      <c r="F143" s="237" t="s">
        <v>1248</v>
      </c>
      <c r="G143" s="238" t="s">
        <v>185</v>
      </c>
      <c r="H143" s="239">
        <v>115</v>
      </c>
      <c r="I143" s="240"/>
      <c r="J143" s="241">
        <f>ROUND(I143*H143,2)</f>
        <v>0</v>
      </c>
      <c r="K143" s="237" t="s">
        <v>146</v>
      </c>
      <c r="L143" s="43"/>
      <c r="M143" s="242" t="s">
        <v>1</v>
      </c>
      <c r="N143" s="243" t="s">
        <v>40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6" t="s">
        <v>225</v>
      </c>
      <c r="AT143" s="246" t="s">
        <v>142</v>
      </c>
      <c r="AU143" s="246" t="s">
        <v>83</v>
      </c>
      <c r="AY143" s="16" t="s">
        <v>140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6" t="s">
        <v>147</v>
      </c>
      <c r="BK143" s="247">
        <f>ROUND(I143*H143,2)</f>
        <v>0</v>
      </c>
      <c r="BL143" s="16" t="s">
        <v>225</v>
      </c>
      <c r="BM143" s="246" t="s">
        <v>1249</v>
      </c>
    </row>
    <row r="144" s="2" customFormat="1" ht="16.5" customHeight="1">
      <c r="A144" s="37"/>
      <c r="B144" s="38"/>
      <c r="C144" s="271" t="s">
        <v>197</v>
      </c>
      <c r="D144" s="271" t="s">
        <v>220</v>
      </c>
      <c r="E144" s="272" t="s">
        <v>1250</v>
      </c>
      <c r="F144" s="273" t="s">
        <v>1251</v>
      </c>
      <c r="G144" s="274" t="s">
        <v>185</v>
      </c>
      <c r="H144" s="275">
        <v>50</v>
      </c>
      <c r="I144" s="276"/>
      <c r="J144" s="277">
        <f>ROUND(I144*H144,2)</f>
        <v>0</v>
      </c>
      <c r="K144" s="273" t="s">
        <v>146</v>
      </c>
      <c r="L144" s="278"/>
      <c r="M144" s="279" t="s">
        <v>1</v>
      </c>
      <c r="N144" s="280" t="s">
        <v>40</v>
      </c>
      <c r="O144" s="91"/>
      <c r="P144" s="244">
        <f>O144*H144</f>
        <v>0</v>
      </c>
      <c r="Q144" s="244">
        <v>0.00010000000000000001</v>
      </c>
      <c r="R144" s="244">
        <f>Q144*H144</f>
        <v>0.0050000000000000001</v>
      </c>
      <c r="S144" s="244">
        <v>0</v>
      </c>
      <c r="T144" s="24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6" t="s">
        <v>305</v>
      </c>
      <c r="AT144" s="246" t="s">
        <v>220</v>
      </c>
      <c r="AU144" s="246" t="s">
        <v>83</v>
      </c>
      <c r="AY144" s="16" t="s">
        <v>140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6" t="s">
        <v>147</v>
      </c>
      <c r="BK144" s="247">
        <f>ROUND(I144*H144,2)</f>
        <v>0</v>
      </c>
      <c r="BL144" s="16" t="s">
        <v>225</v>
      </c>
      <c r="BM144" s="246" t="s">
        <v>1252</v>
      </c>
    </row>
    <row r="145" s="13" customFormat="1">
      <c r="A145" s="13"/>
      <c r="B145" s="248"/>
      <c r="C145" s="249"/>
      <c r="D145" s="250" t="s">
        <v>149</v>
      </c>
      <c r="E145" s="251" t="s">
        <v>1</v>
      </c>
      <c r="F145" s="252" t="s">
        <v>392</v>
      </c>
      <c r="G145" s="249"/>
      <c r="H145" s="253">
        <v>50</v>
      </c>
      <c r="I145" s="254"/>
      <c r="J145" s="249"/>
      <c r="K145" s="249"/>
      <c r="L145" s="255"/>
      <c r="M145" s="256"/>
      <c r="N145" s="257"/>
      <c r="O145" s="257"/>
      <c r="P145" s="257"/>
      <c r="Q145" s="257"/>
      <c r="R145" s="257"/>
      <c r="S145" s="257"/>
      <c r="T145" s="25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9" t="s">
        <v>149</v>
      </c>
      <c r="AU145" s="259" t="s">
        <v>83</v>
      </c>
      <c r="AV145" s="13" t="s">
        <v>83</v>
      </c>
      <c r="AW145" s="13" t="s">
        <v>30</v>
      </c>
      <c r="AX145" s="13" t="s">
        <v>73</v>
      </c>
      <c r="AY145" s="259" t="s">
        <v>140</v>
      </c>
    </row>
    <row r="146" s="14" customFormat="1">
      <c r="A146" s="14"/>
      <c r="B146" s="260"/>
      <c r="C146" s="261"/>
      <c r="D146" s="250" t="s">
        <v>149</v>
      </c>
      <c r="E146" s="262" t="s">
        <v>1</v>
      </c>
      <c r="F146" s="263" t="s">
        <v>195</v>
      </c>
      <c r="G146" s="261"/>
      <c r="H146" s="264">
        <v>50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0" t="s">
        <v>149</v>
      </c>
      <c r="AU146" s="270" t="s">
        <v>83</v>
      </c>
      <c r="AV146" s="14" t="s">
        <v>147</v>
      </c>
      <c r="AW146" s="14" t="s">
        <v>30</v>
      </c>
      <c r="AX146" s="14" t="s">
        <v>81</v>
      </c>
      <c r="AY146" s="270" t="s">
        <v>140</v>
      </c>
    </row>
    <row r="147" s="2" customFormat="1" ht="16.5" customHeight="1">
      <c r="A147" s="37"/>
      <c r="B147" s="38"/>
      <c r="C147" s="271" t="s">
        <v>202</v>
      </c>
      <c r="D147" s="271" t="s">
        <v>220</v>
      </c>
      <c r="E147" s="272" t="s">
        <v>1253</v>
      </c>
      <c r="F147" s="273" t="s">
        <v>1254</v>
      </c>
      <c r="G147" s="274" t="s">
        <v>185</v>
      </c>
      <c r="H147" s="275">
        <v>65</v>
      </c>
      <c r="I147" s="276"/>
      <c r="J147" s="277">
        <f>ROUND(I147*H147,2)</f>
        <v>0</v>
      </c>
      <c r="K147" s="273" t="s">
        <v>146</v>
      </c>
      <c r="L147" s="278"/>
      <c r="M147" s="279" t="s">
        <v>1</v>
      </c>
      <c r="N147" s="280" t="s">
        <v>40</v>
      </c>
      <c r="O147" s="91"/>
      <c r="P147" s="244">
        <f>O147*H147</f>
        <v>0</v>
      </c>
      <c r="Q147" s="244">
        <v>0.00010000000000000001</v>
      </c>
      <c r="R147" s="244">
        <f>Q147*H147</f>
        <v>0.0065000000000000006</v>
      </c>
      <c r="S147" s="244">
        <v>0</v>
      </c>
      <c r="T147" s="24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6" t="s">
        <v>305</v>
      </c>
      <c r="AT147" s="246" t="s">
        <v>220</v>
      </c>
      <c r="AU147" s="246" t="s">
        <v>83</v>
      </c>
      <c r="AY147" s="16" t="s">
        <v>140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6" t="s">
        <v>147</v>
      </c>
      <c r="BK147" s="247">
        <f>ROUND(I147*H147,2)</f>
        <v>0</v>
      </c>
      <c r="BL147" s="16" t="s">
        <v>225</v>
      </c>
      <c r="BM147" s="246" t="s">
        <v>1255</v>
      </c>
    </row>
    <row r="148" s="2" customFormat="1" ht="21.75" customHeight="1">
      <c r="A148" s="37"/>
      <c r="B148" s="38"/>
      <c r="C148" s="235" t="s">
        <v>206</v>
      </c>
      <c r="D148" s="235" t="s">
        <v>142</v>
      </c>
      <c r="E148" s="236" t="s">
        <v>1256</v>
      </c>
      <c r="F148" s="237" t="s">
        <v>1257</v>
      </c>
      <c r="G148" s="238" t="s">
        <v>185</v>
      </c>
      <c r="H148" s="239">
        <v>55</v>
      </c>
      <c r="I148" s="240"/>
      <c r="J148" s="241">
        <f>ROUND(I148*H148,2)</f>
        <v>0</v>
      </c>
      <c r="K148" s="237" t="s">
        <v>146</v>
      </c>
      <c r="L148" s="43"/>
      <c r="M148" s="242" t="s">
        <v>1</v>
      </c>
      <c r="N148" s="243" t="s">
        <v>40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6" t="s">
        <v>225</v>
      </c>
      <c r="AT148" s="246" t="s">
        <v>142</v>
      </c>
      <c r="AU148" s="246" t="s">
        <v>83</v>
      </c>
      <c r="AY148" s="16" t="s">
        <v>140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6" t="s">
        <v>147</v>
      </c>
      <c r="BK148" s="247">
        <f>ROUND(I148*H148,2)</f>
        <v>0</v>
      </c>
      <c r="BL148" s="16" t="s">
        <v>225</v>
      </c>
      <c r="BM148" s="246" t="s">
        <v>1258</v>
      </c>
    </row>
    <row r="149" s="2" customFormat="1" ht="16.5" customHeight="1">
      <c r="A149" s="37"/>
      <c r="B149" s="38"/>
      <c r="C149" s="271" t="s">
        <v>210</v>
      </c>
      <c r="D149" s="271" t="s">
        <v>220</v>
      </c>
      <c r="E149" s="272" t="s">
        <v>1259</v>
      </c>
      <c r="F149" s="273" t="s">
        <v>1260</v>
      </c>
      <c r="G149" s="274" t="s">
        <v>185</v>
      </c>
      <c r="H149" s="275">
        <v>55</v>
      </c>
      <c r="I149" s="276"/>
      <c r="J149" s="277">
        <f>ROUND(I149*H149,2)</f>
        <v>0</v>
      </c>
      <c r="K149" s="273" t="s">
        <v>146</v>
      </c>
      <c r="L149" s="278"/>
      <c r="M149" s="279" t="s">
        <v>1</v>
      </c>
      <c r="N149" s="280" t="s">
        <v>40</v>
      </c>
      <c r="O149" s="91"/>
      <c r="P149" s="244">
        <f>O149*H149</f>
        <v>0</v>
      </c>
      <c r="Q149" s="244">
        <v>0.00023000000000000001</v>
      </c>
      <c r="R149" s="244">
        <f>Q149*H149</f>
        <v>0.01265</v>
      </c>
      <c r="S149" s="244">
        <v>0</v>
      </c>
      <c r="T149" s="24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6" t="s">
        <v>305</v>
      </c>
      <c r="AT149" s="246" t="s">
        <v>220</v>
      </c>
      <c r="AU149" s="246" t="s">
        <v>83</v>
      </c>
      <c r="AY149" s="16" t="s">
        <v>140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6" t="s">
        <v>147</v>
      </c>
      <c r="BK149" s="247">
        <f>ROUND(I149*H149,2)</f>
        <v>0</v>
      </c>
      <c r="BL149" s="16" t="s">
        <v>225</v>
      </c>
      <c r="BM149" s="246" t="s">
        <v>1261</v>
      </c>
    </row>
    <row r="150" s="2" customFormat="1" ht="16.5" customHeight="1">
      <c r="A150" s="37"/>
      <c r="B150" s="38"/>
      <c r="C150" s="235" t="s">
        <v>215</v>
      </c>
      <c r="D150" s="235" t="s">
        <v>142</v>
      </c>
      <c r="E150" s="236" t="s">
        <v>1262</v>
      </c>
      <c r="F150" s="237" t="s">
        <v>1263</v>
      </c>
      <c r="G150" s="238" t="s">
        <v>267</v>
      </c>
      <c r="H150" s="239">
        <v>47</v>
      </c>
      <c r="I150" s="240"/>
      <c r="J150" s="241">
        <f>ROUND(I150*H150,2)</f>
        <v>0</v>
      </c>
      <c r="K150" s="237" t="s">
        <v>146</v>
      </c>
      <c r="L150" s="43"/>
      <c r="M150" s="242" t="s">
        <v>1</v>
      </c>
      <c r="N150" s="243" t="s">
        <v>40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6" t="s">
        <v>225</v>
      </c>
      <c r="AT150" s="246" t="s">
        <v>142</v>
      </c>
      <c r="AU150" s="246" t="s">
        <v>83</v>
      </c>
      <c r="AY150" s="16" t="s">
        <v>140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6" t="s">
        <v>147</v>
      </c>
      <c r="BK150" s="247">
        <f>ROUND(I150*H150,2)</f>
        <v>0</v>
      </c>
      <c r="BL150" s="16" t="s">
        <v>225</v>
      </c>
      <c r="BM150" s="246" t="s">
        <v>1264</v>
      </c>
    </row>
    <row r="151" s="2" customFormat="1" ht="16.5" customHeight="1">
      <c r="A151" s="37"/>
      <c r="B151" s="38"/>
      <c r="C151" s="271" t="s">
        <v>8</v>
      </c>
      <c r="D151" s="271" t="s">
        <v>220</v>
      </c>
      <c r="E151" s="272" t="s">
        <v>1265</v>
      </c>
      <c r="F151" s="273" t="s">
        <v>1266</v>
      </c>
      <c r="G151" s="274" t="s">
        <v>267</v>
      </c>
      <c r="H151" s="275">
        <v>47</v>
      </c>
      <c r="I151" s="276"/>
      <c r="J151" s="277">
        <f>ROUND(I151*H151,2)</f>
        <v>0</v>
      </c>
      <c r="K151" s="273" t="s">
        <v>146</v>
      </c>
      <c r="L151" s="278"/>
      <c r="M151" s="279" t="s">
        <v>1</v>
      </c>
      <c r="N151" s="280" t="s">
        <v>40</v>
      </c>
      <c r="O151" s="91"/>
      <c r="P151" s="244">
        <f>O151*H151</f>
        <v>0</v>
      </c>
      <c r="Q151" s="244">
        <v>3.0000000000000001E-05</v>
      </c>
      <c r="R151" s="244">
        <f>Q151*H151</f>
        <v>0.00141</v>
      </c>
      <c r="S151" s="244">
        <v>0</v>
      </c>
      <c r="T151" s="24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6" t="s">
        <v>305</v>
      </c>
      <c r="AT151" s="246" t="s">
        <v>220</v>
      </c>
      <c r="AU151" s="246" t="s">
        <v>83</v>
      </c>
      <c r="AY151" s="16" t="s">
        <v>140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6" t="s">
        <v>147</v>
      </c>
      <c r="BK151" s="247">
        <f>ROUND(I151*H151,2)</f>
        <v>0</v>
      </c>
      <c r="BL151" s="16" t="s">
        <v>225</v>
      </c>
      <c r="BM151" s="246" t="s">
        <v>1267</v>
      </c>
    </row>
    <row r="152" s="2" customFormat="1" ht="21.75" customHeight="1">
      <c r="A152" s="37"/>
      <c r="B152" s="38"/>
      <c r="C152" s="235" t="s">
        <v>225</v>
      </c>
      <c r="D152" s="235" t="s">
        <v>142</v>
      </c>
      <c r="E152" s="236" t="s">
        <v>1268</v>
      </c>
      <c r="F152" s="237" t="s">
        <v>1269</v>
      </c>
      <c r="G152" s="238" t="s">
        <v>185</v>
      </c>
      <c r="H152" s="239">
        <v>480</v>
      </c>
      <c r="I152" s="240"/>
      <c r="J152" s="241">
        <f>ROUND(I152*H152,2)</f>
        <v>0</v>
      </c>
      <c r="K152" s="237" t="s">
        <v>146</v>
      </c>
      <c r="L152" s="43"/>
      <c r="M152" s="242" t="s">
        <v>1</v>
      </c>
      <c r="N152" s="243" t="s">
        <v>40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6" t="s">
        <v>225</v>
      </c>
      <c r="AT152" s="246" t="s">
        <v>142</v>
      </c>
      <c r="AU152" s="246" t="s">
        <v>83</v>
      </c>
      <c r="AY152" s="16" t="s">
        <v>140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6" t="s">
        <v>147</v>
      </c>
      <c r="BK152" s="247">
        <f>ROUND(I152*H152,2)</f>
        <v>0</v>
      </c>
      <c r="BL152" s="16" t="s">
        <v>225</v>
      </c>
      <c r="BM152" s="246" t="s">
        <v>1270</v>
      </c>
    </row>
    <row r="153" s="2" customFormat="1" ht="16.5" customHeight="1">
      <c r="A153" s="37"/>
      <c r="B153" s="38"/>
      <c r="C153" s="271" t="s">
        <v>230</v>
      </c>
      <c r="D153" s="271" t="s">
        <v>220</v>
      </c>
      <c r="E153" s="272" t="s">
        <v>1271</v>
      </c>
      <c r="F153" s="273" t="s">
        <v>1272</v>
      </c>
      <c r="G153" s="274" t="s">
        <v>185</v>
      </c>
      <c r="H153" s="275">
        <v>576</v>
      </c>
      <c r="I153" s="276"/>
      <c r="J153" s="277">
        <f>ROUND(I153*H153,2)</f>
        <v>0</v>
      </c>
      <c r="K153" s="273" t="s">
        <v>146</v>
      </c>
      <c r="L153" s="278"/>
      <c r="M153" s="279" t="s">
        <v>1</v>
      </c>
      <c r="N153" s="280" t="s">
        <v>40</v>
      </c>
      <c r="O153" s="91"/>
      <c r="P153" s="244">
        <f>O153*H153</f>
        <v>0</v>
      </c>
      <c r="Q153" s="244">
        <v>0.00012</v>
      </c>
      <c r="R153" s="244">
        <f>Q153*H153</f>
        <v>0.069120000000000001</v>
      </c>
      <c r="S153" s="244">
        <v>0</v>
      </c>
      <c r="T153" s="24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6" t="s">
        <v>305</v>
      </c>
      <c r="AT153" s="246" t="s">
        <v>220</v>
      </c>
      <c r="AU153" s="246" t="s">
        <v>83</v>
      </c>
      <c r="AY153" s="16" t="s">
        <v>140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6" t="s">
        <v>147</v>
      </c>
      <c r="BK153" s="247">
        <f>ROUND(I153*H153,2)</f>
        <v>0</v>
      </c>
      <c r="BL153" s="16" t="s">
        <v>225</v>
      </c>
      <c r="BM153" s="246" t="s">
        <v>1273</v>
      </c>
    </row>
    <row r="154" s="2" customFormat="1" ht="21.75" customHeight="1">
      <c r="A154" s="37"/>
      <c r="B154" s="38"/>
      <c r="C154" s="235" t="s">
        <v>236</v>
      </c>
      <c r="D154" s="235" t="s">
        <v>142</v>
      </c>
      <c r="E154" s="236" t="s">
        <v>1274</v>
      </c>
      <c r="F154" s="237" t="s">
        <v>1275</v>
      </c>
      <c r="G154" s="238" t="s">
        <v>185</v>
      </c>
      <c r="H154" s="239">
        <v>410</v>
      </c>
      <c r="I154" s="240"/>
      <c r="J154" s="241">
        <f>ROUND(I154*H154,2)</f>
        <v>0</v>
      </c>
      <c r="K154" s="237" t="s">
        <v>146</v>
      </c>
      <c r="L154" s="43"/>
      <c r="M154" s="242" t="s">
        <v>1</v>
      </c>
      <c r="N154" s="243" t="s">
        <v>40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6" t="s">
        <v>225</v>
      </c>
      <c r="AT154" s="246" t="s">
        <v>142</v>
      </c>
      <c r="AU154" s="246" t="s">
        <v>83</v>
      </c>
      <c r="AY154" s="16" t="s">
        <v>140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6" t="s">
        <v>147</v>
      </c>
      <c r="BK154" s="247">
        <f>ROUND(I154*H154,2)</f>
        <v>0</v>
      </c>
      <c r="BL154" s="16" t="s">
        <v>225</v>
      </c>
      <c r="BM154" s="246" t="s">
        <v>1276</v>
      </c>
    </row>
    <row r="155" s="2" customFormat="1" ht="16.5" customHeight="1">
      <c r="A155" s="37"/>
      <c r="B155" s="38"/>
      <c r="C155" s="271" t="s">
        <v>241</v>
      </c>
      <c r="D155" s="271" t="s">
        <v>220</v>
      </c>
      <c r="E155" s="272" t="s">
        <v>1277</v>
      </c>
      <c r="F155" s="273" t="s">
        <v>1278</v>
      </c>
      <c r="G155" s="274" t="s">
        <v>185</v>
      </c>
      <c r="H155" s="275">
        <v>456</v>
      </c>
      <c r="I155" s="276"/>
      <c r="J155" s="277">
        <f>ROUND(I155*H155,2)</f>
        <v>0</v>
      </c>
      <c r="K155" s="273" t="s">
        <v>146</v>
      </c>
      <c r="L155" s="278"/>
      <c r="M155" s="279" t="s">
        <v>1</v>
      </c>
      <c r="N155" s="280" t="s">
        <v>40</v>
      </c>
      <c r="O155" s="91"/>
      <c r="P155" s="244">
        <f>O155*H155</f>
        <v>0</v>
      </c>
      <c r="Q155" s="244">
        <v>0.00017000000000000001</v>
      </c>
      <c r="R155" s="244">
        <f>Q155*H155</f>
        <v>0.077520000000000006</v>
      </c>
      <c r="S155" s="244">
        <v>0</v>
      </c>
      <c r="T155" s="24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6" t="s">
        <v>305</v>
      </c>
      <c r="AT155" s="246" t="s">
        <v>220</v>
      </c>
      <c r="AU155" s="246" t="s">
        <v>83</v>
      </c>
      <c r="AY155" s="16" t="s">
        <v>140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6" t="s">
        <v>147</v>
      </c>
      <c r="BK155" s="247">
        <f>ROUND(I155*H155,2)</f>
        <v>0</v>
      </c>
      <c r="BL155" s="16" t="s">
        <v>225</v>
      </c>
      <c r="BM155" s="246" t="s">
        <v>1279</v>
      </c>
    </row>
    <row r="156" s="2" customFormat="1" ht="16.5" customHeight="1">
      <c r="A156" s="37"/>
      <c r="B156" s="38"/>
      <c r="C156" s="271" t="s">
        <v>246</v>
      </c>
      <c r="D156" s="271" t="s">
        <v>220</v>
      </c>
      <c r="E156" s="272" t="s">
        <v>1280</v>
      </c>
      <c r="F156" s="273" t="s">
        <v>1281</v>
      </c>
      <c r="G156" s="274" t="s">
        <v>185</v>
      </c>
      <c r="H156" s="275">
        <v>36</v>
      </c>
      <c r="I156" s="276"/>
      <c r="J156" s="277">
        <f>ROUND(I156*H156,2)</f>
        <v>0</v>
      </c>
      <c r="K156" s="273" t="s">
        <v>146</v>
      </c>
      <c r="L156" s="278"/>
      <c r="M156" s="279" t="s">
        <v>1</v>
      </c>
      <c r="N156" s="280" t="s">
        <v>40</v>
      </c>
      <c r="O156" s="91"/>
      <c r="P156" s="244">
        <f>O156*H156</f>
        <v>0</v>
      </c>
      <c r="Q156" s="244">
        <v>0.00035</v>
      </c>
      <c r="R156" s="244">
        <f>Q156*H156</f>
        <v>0.0126</v>
      </c>
      <c r="S156" s="244">
        <v>0</v>
      </c>
      <c r="T156" s="24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6" t="s">
        <v>305</v>
      </c>
      <c r="AT156" s="246" t="s">
        <v>220</v>
      </c>
      <c r="AU156" s="246" t="s">
        <v>83</v>
      </c>
      <c r="AY156" s="16" t="s">
        <v>140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6" t="s">
        <v>147</v>
      </c>
      <c r="BK156" s="247">
        <f>ROUND(I156*H156,2)</f>
        <v>0</v>
      </c>
      <c r="BL156" s="16" t="s">
        <v>225</v>
      </c>
      <c r="BM156" s="246" t="s">
        <v>1282</v>
      </c>
    </row>
    <row r="157" s="2" customFormat="1" ht="21.75" customHeight="1">
      <c r="A157" s="37"/>
      <c r="B157" s="38"/>
      <c r="C157" s="235" t="s">
        <v>7</v>
      </c>
      <c r="D157" s="235" t="s">
        <v>142</v>
      </c>
      <c r="E157" s="236" t="s">
        <v>1283</v>
      </c>
      <c r="F157" s="237" t="s">
        <v>1284</v>
      </c>
      <c r="G157" s="238" t="s">
        <v>185</v>
      </c>
      <c r="H157" s="239">
        <v>15</v>
      </c>
      <c r="I157" s="240"/>
      <c r="J157" s="241">
        <f>ROUND(I157*H157,2)</f>
        <v>0</v>
      </c>
      <c r="K157" s="237" t="s">
        <v>146</v>
      </c>
      <c r="L157" s="43"/>
      <c r="M157" s="242" t="s">
        <v>1</v>
      </c>
      <c r="N157" s="243" t="s">
        <v>40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6" t="s">
        <v>225</v>
      </c>
      <c r="AT157" s="246" t="s">
        <v>142</v>
      </c>
      <c r="AU157" s="246" t="s">
        <v>83</v>
      </c>
      <c r="AY157" s="16" t="s">
        <v>140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6" t="s">
        <v>147</v>
      </c>
      <c r="BK157" s="247">
        <f>ROUND(I157*H157,2)</f>
        <v>0</v>
      </c>
      <c r="BL157" s="16" t="s">
        <v>225</v>
      </c>
      <c r="BM157" s="246" t="s">
        <v>1285</v>
      </c>
    </row>
    <row r="158" s="2" customFormat="1" ht="16.5" customHeight="1">
      <c r="A158" s="37"/>
      <c r="B158" s="38"/>
      <c r="C158" s="271" t="s">
        <v>255</v>
      </c>
      <c r="D158" s="271" t="s">
        <v>220</v>
      </c>
      <c r="E158" s="272" t="s">
        <v>1286</v>
      </c>
      <c r="F158" s="273" t="s">
        <v>1287</v>
      </c>
      <c r="G158" s="274" t="s">
        <v>185</v>
      </c>
      <c r="H158" s="275">
        <v>18</v>
      </c>
      <c r="I158" s="276"/>
      <c r="J158" s="277">
        <f>ROUND(I158*H158,2)</f>
        <v>0</v>
      </c>
      <c r="K158" s="273" t="s">
        <v>146</v>
      </c>
      <c r="L158" s="278"/>
      <c r="M158" s="279" t="s">
        <v>1</v>
      </c>
      <c r="N158" s="280" t="s">
        <v>40</v>
      </c>
      <c r="O158" s="91"/>
      <c r="P158" s="244">
        <f>O158*H158</f>
        <v>0</v>
      </c>
      <c r="Q158" s="244">
        <v>0.00063000000000000003</v>
      </c>
      <c r="R158" s="244">
        <f>Q158*H158</f>
        <v>0.011340000000000001</v>
      </c>
      <c r="S158" s="244">
        <v>0</v>
      </c>
      <c r="T158" s="24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6" t="s">
        <v>305</v>
      </c>
      <c r="AT158" s="246" t="s">
        <v>220</v>
      </c>
      <c r="AU158" s="246" t="s">
        <v>83</v>
      </c>
      <c r="AY158" s="16" t="s">
        <v>140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6" t="s">
        <v>147</v>
      </c>
      <c r="BK158" s="247">
        <f>ROUND(I158*H158,2)</f>
        <v>0</v>
      </c>
      <c r="BL158" s="16" t="s">
        <v>225</v>
      </c>
      <c r="BM158" s="246" t="s">
        <v>1288</v>
      </c>
    </row>
    <row r="159" s="2" customFormat="1" ht="21.75" customHeight="1">
      <c r="A159" s="37"/>
      <c r="B159" s="38"/>
      <c r="C159" s="235" t="s">
        <v>260</v>
      </c>
      <c r="D159" s="235" t="s">
        <v>142</v>
      </c>
      <c r="E159" s="236" t="s">
        <v>1289</v>
      </c>
      <c r="F159" s="237" t="s">
        <v>1290</v>
      </c>
      <c r="G159" s="238" t="s">
        <v>185</v>
      </c>
      <c r="H159" s="239">
        <v>8</v>
      </c>
      <c r="I159" s="240"/>
      <c r="J159" s="241">
        <f>ROUND(I159*H159,2)</f>
        <v>0</v>
      </c>
      <c r="K159" s="237" t="s">
        <v>146</v>
      </c>
      <c r="L159" s="43"/>
      <c r="M159" s="242" t="s">
        <v>1</v>
      </c>
      <c r="N159" s="243" t="s">
        <v>40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6" t="s">
        <v>225</v>
      </c>
      <c r="AT159" s="246" t="s">
        <v>142</v>
      </c>
      <c r="AU159" s="246" t="s">
        <v>83</v>
      </c>
      <c r="AY159" s="16" t="s">
        <v>140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6" t="s">
        <v>147</v>
      </c>
      <c r="BK159" s="247">
        <f>ROUND(I159*H159,2)</f>
        <v>0</v>
      </c>
      <c r="BL159" s="16" t="s">
        <v>225</v>
      </c>
      <c r="BM159" s="246" t="s">
        <v>1291</v>
      </c>
    </row>
    <row r="160" s="2" customFormat="1" ht="16.5" customHeight="1">
      <c r="A160" s="37"/>
      <c r="B160" s="38"/>
      <c r="C160" s="271" t="s">
        <v>264</v>
      </c>
      <c r="D160" s="271" t="s">
        <v>220</v>
      </c>
      <c r="E160" s="272" t="s">
        <v>1292</v>
      </c>
      <c r="F160" s="273" t="s">
        <v>1293</v>
      </c>
      <c r="G160" s="274" t="s">
        <v>185</v>
      </c>
      <c r="H160" s="275">
        <v>9.5999999999999996</v>
      </c>
      <c r="I160" s="276"/>
      <c r="J160" s="277">
        <f>ROUND(I160*H160,2)</f>
        <v>0</v>
      </c>
      <c r="K160" s="273" t="s">
        <v>146</v>
      </c>
      <c r="L160" s="278"/>
      <c r="M160" s="279" t="s">
        <v>1</v>
      </c>
      <c r="N160" s="280" t="s">
        <v>40</v>
      </c>
      <c r="O160" s="91"/>
      <c r="P160" s="244">
        <f>O160*H160</f>
        <v>0</v>
      </c>
      <c r="Q160" s="244">
        <v>0.00089999999999999998</v>
      </c>
      <c r="R160" s="244">
        <f>Q160*H160</f>
        <v>0.0086400000000000001</v>
      </c>
      <c r="S160" s="244">
        <v>0</v>
      </c>
      <c r="T160" s="24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6" t="s">
        <v>305</v>
      </c>
      <c r="AT160" s="246" t="s">
        <v>220</v>
      </c>
      <c r="AU160" s="246" t="s">
        <v>83</v>
      </c>
      <c r="AY160" s="16" t="s">
        <v>140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6" t="s">
        <v>147</v>
      </c>
      <c r="BK160" s="247">
        <f>ROUND(I160*H160,2)</f>
        <v>0</v>
      </c>
      <c r="BL160" s="16" t="s">
        <v>225</v>
      </c>
      <c r="BM160" s="246" t="s">
        <v>1294</v>
      </c>
    </row>
    <row r="161" s="2" customFormat="1" ht="21.75" customHeight="1">
      <c r="A161" s="37"/>
      <c r="B161" s="38"/>
      <c r="C161" s="235" t="s">
        <v>269</v>
      </c>
      <c r="D161" s="235" t="s">
        <v>142</v>
      </c>
      <c r="E161" s="236" t="s">
        <v>1295</v>
      </c>
      <c r="F161" s="237" t="s">
        <v>1296</v>
      </c>
      <c r="G161" s="238" t="s">
        <v>185</v>
      </c>
      <c r="H161" s="239">
        <v>45</v>
      </c>
      <c r="I161" s="240"/>
      <c r="J161" s="241">
        <f>ROUND(I161*H161,2)</f>
        <v>0</v>
      </c>
      <c r="K161" s="237" t="s">
        <v>146</v>
      </c>
      <c r="L161" s="43"/>
      <c r="M161" s="242" t="s">
        <v>1</v>
      </c>
      <c r="N161" s="243" t="s">
        <v>40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6" t="s">
        <v>225</v>
      </c>
      <c r="AT161" s="246" t="s">
        <v>142</v>
      </c>
      <c r="AU161" s="246" t="s">
        <v>83</v>
      </c>
      <c r="AY161" s="16" t="s">
        <v>140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6" t="s">
        <v>147</v>
      </c>
      <c r="BK161" s="247">
        <f>ROUND(I161*H161,2)</f>
        <v>0</v>
      </c>
      <c r="BL161" s="16" t="s">
        <v>225</v>
      </c>
      <c r="BM161" s="246" t="s">
        <v>1297</v>
      </c>
    </row>
    <row r="162" s="2" customFormat="1" ht="16.5" customHeight="1">
      <c r="A162" s="37"/>
      <c r="B162" s="38"/>
      <c r="C162" s="271" t="s">
        <v>275</v>
      </c>
      <c r="D162" s="271" t="s">
        <v>220</v>
      </c>
      <c r="E162" s="272" t="s">
        <v>1298</v>
      </c>
      <c r="F162" s="273" t="s">
        <v>1299</v>
      </c>
      <c r="G162" s="274" t="s">
        <v>185</v>
      </c>
      <c r="H162" s="275">
        <v>54</v>
      </c>
      <c r="I162" s="276"/>
      <c r="J162" s="277">
        <f>ROUND(I162*H162,2)</f>
        <v>0</v>
      </c>
      <c r="K162" s="273" t="s">
        <v>146</v>
      </c>
      <c r="L162" s="278"/>
      <c r="M162" s="279" t="s">
        <v>1</v>
      </c>
      <c r="N162" s="280" t="s">
        <v>40</v>
      </c>
      <c r="O162" s="91"/>
      <c r="P162" s="244">
        <f>O162*H162</f>
        <v>0</v>
      </c>
      <c r="Q162" s="244">
        <v>0.00016000000000000001</v>
      </c>
      <c r="R162" s="244">
        <f>Q162*H162</f>
        <v>0.0086400000000000001</v>
      </c>
      <c r="S162" s="244">
        <v>0</v>
      </c>
      <c r="T162" s="24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6" t="s">
        <v>305</v>
      </c>
      <c r="AT162" s="246" t="s">
        <v>220</v>
      </c>
      <c r="AU162" s="246" t="s">
        <v>83</v>
      </c>
      <c r="AY162" s="16" t="s">
        <v>140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6" t="s">
        <v>147</v>
      </c>
      <c r="BK162" s="247">
        <f>ROUND(I162*H162,2)</f>
        <v>0</v>
      </c>
      <c r="BL162" s="16" t="s">
        <v>225</v>
      </c>
      <c r="BM162" s="246" t="s">
        <v>1300</v>
      </c>
    </row>
    <row r="163" s="2" customFormat="1" ht="21.75" customHeight="1">
      <c r="A163" s="37"/>
      <c r="B163" s="38"/>
      <c r="C163" s="235" t="s">
        <v>280</v>
      </c>
      <c r="D163" s="235" t="s">
        <v>142</v>
      </c>
      <c r="E163" s="236" t="s">
        <v>1301</v>
      </c>
      <c r="F163" s="237" t="s">
        <v>1302</v>
      </c>
      <c r="G163" s="238" t="s">
        <v>267</v>
      </c>
      <c r="H163" s="239">
        <v>12</v>
      </c>
      <c r="I163" s="240"/>
      <c r="J163" s="241">
        <f>ROUND(I163*H163,2)</f>
        <v>0</v>
      </c>
      <c r="K163" s="237" t="s">
        <v>146</v>
      </c>
      <c r="L163" s="43"/>
      <c r="M163" s="242" t="s">
        <v>1</v>
      </c>
      <c r="N163" s="243" t="s">
        <v>40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6" t="s">
        <v>225</v>
      </c>
      <c r="AT163" s="246" t="s">
        <v>142</v>
      </c>
      <c r="AU163" s="246" t="s">
        <v>83</v>
      </c>
      <c r="AY163" s="16" t="s">
        <v>140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6" t="s">
        <v>147</v>
      </c>
      <c r="BK163" s="247">
        <f>ROUND(I163*H163,2)</f>
        <v>0</v>
      </c>
      <c r="BL163" s="16" t="s">
        <v>225</v>
      </c>
      <c r="BM163" s="246" t="s">
        <v>1303</v>
      </c>
    </row>
    <row r="164" s="2" customFormat="1" ht="21.75" customHeight="1">
      <c r="A164" s="37"/>
      <c r="B164" s="38"/>
      <c r="C164" s="271" t="s">
        <v>285</v>
      </c>
      <c r="D164" s="271" t="s">
        <v>220</v>
      </c>
      <c r="E164" s="272" t="s">
        <v>1304</v>
      </c>
      <c r="F164" s="273" t="s">
        <v>1305</v>
      </c>
      <c r="G164" s="274" t="s">
        <v>267</v>
      </c>
      <c r="H164" s="275">
        <v>12</v>
      </c>
      <c r="I164" s="276"/>
      <c r="J164" s="277">
        <f>ROUND(I164*H164,2)</f>
        <v>0</v>
      </c>
      <c r="K164" s="273" t="s">
        <v>146</v>
      </c>
      <c r="L164" s="278"/>
      <c r="M164" s="279" t="s">
        <v>1</v>
      </c>
      <c r="N164" s="280" t="s">
        <v>40</v>
      </c>
      <c r="O164" s="91"/>
      <c r="P164" s="244">
        <f>O164*H164</f>
        <v>0</v>
      </c>
      <c r="Q164" s="244">
        <v>5.0000000000000002E-05</v>
      </c>
      <c r="R164" s="244">
        <f>Q164*H164</f>
        <v>0.00060000000000000006</v>
      </c>
      <c r="S164" s="244">
        <v>0</v>
      </c>
      <c r="T164" s="24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6" t="s">
        <v>305</v>
      </c>
      <c r="AT164" s="246" t="s">
        <v>220</v>
      </c>
      <c r="AU164" s="246" t="s">
        <v>83</v>
      </c>
      <c r="AY164" s="16" t="s">
        <v>140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6" t="s">
        <v>147</v>
      </c>
      <c r="BK164" s="247">
        <f>ROUND(I164*H164,2)</f>
        <v>0</v>
      </c>
      <c r="BL164" s="16" t="s">
        <v>225</v>
      </c>
      <c r="BM164" s="246" t="s">
        <v>1306</v>
      </c>
    </row>
    <row r="165" s="2" customFormat="1" ht="16.5" customHeight="1">
      <c r="A165" s="37"/>
      <c r="B165" s="38"/>
      <c r="C165" s="271" t="s">
        <v>290</v>
      </c>
      <c r="D165" s="271" t="s">
        <v>220</v>
      </c>
      <c r="E165" s="272" t="s">
        <v>1307</v>
      </c>
      <c r="F165" s="273" t="s">
        <v>1308</v>
      </c>
      <c r="G165" s="274" t="s">
        <v>267</v>
      </c>
      <c r="H165" s="275">
        <v>12</v>
      </c>
      <c r="I165" s="276"/>
      <c r="J165" s="277">
        <f>ROUND(I165*H165,2)</f>
        <v>0</v>
      </c>
      <c r="K165" s="273" t="s">
        <v>146</v>
      </c>
      <c r="L165" s="278"/>
      <c r="M165" s="279" t="s">
        <v>1</v>
      </c>
      <c r="N165" s="280" t="s">
        <v>40</v>
      </c>
      <c r="O165" s="91"/>
      <c r="P165" s="244">
        <f>O165*H165</f>
        <v>0</v>
      </c>
      <c r="Q165" s="244">
        <v>5.0000000000000002E-05</v>
      </c>
      <c r="R165" s="244">
        <f>Q165*H165</f>
        <v>0.00060000000000000006</v>
      </c>
      <c r="S165" s="244">
        <v>0</v>
      </c>
      <c r="T165" s="24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6" t="s">
        <v>305</v>
      </c>
      <c r="AT165" s="246" t="s">
        <v>220</v>
      </c>
      <c r="AU165" s="246" t="s">
        <v>83</v>
      </c>
      <c r="AY165" s="16" t="s">
        <v>140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6" t="s">
        <v>147</v>
      </c>
      <c r="BK165" s="247">
        <f>ROUND(I165*H165,2)</f>
        <v>0</v>
      </c>
      <c r="BL165" s="16" t="s">
        <v>225</v>
      </c>
      <c r="BM165" s="246" t="s">
        <v>1309</v>
      </c>
    </row>
    <row r="166" s="2" customFormat="1" ht="21.75" customHeight="1">
      <c r="A166" s="37"/>
      <c r="B166" s="38"/>
      <c r="C166" s="235" t="s">
        <v>295</v>
      </c>
      <c r="D166" s="235" t="s">
        <v>142</v>
      </c>
      <c r="E166" s="236" t="s">
        <v>1310</v>
      </c>
      <c r="F166" s="237" t="s">
        <v>1311</v>
      </c>
      <c r="G166" s="238" t="s">
        <v>267</v>
      </c>
      <c r="H166" s="239">
        <v>4</v>
      </c>
      <c r="I166" s="240"/>
      <c r="J166" s="241">
        <f>ROUND(I166*H166,2)</f>
        <v>0</v>
      </c>
      <c r="K166" s="237" t="s">
        <v>146</v>
      </c>
      <c r="L166" s="43"/>
      <c r="M166" s="242" t="s">
        <v>1</v>
      </c>
      <c r="N166" s="243" t="s">
        <v>40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6" t="s">
        <v>225</v>
      </c>
      <c r="AT166" s="246" t="s">
        <v>142</v>
      </c>
      <c r="AU166" s="246" t="s">
        <v>83</v>
      </c>
      <c r="AY166" s="16" t="s">
        <v>140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6" t="s">
        <v>147</v>
      </c>
      <c r="BK166" s="247">
        <f>ROUND(I166*H166,2)</f>
        <v>0</v>
      </c>
      <c r="BL166" s="16" t="s">
        <v>225</v>
      </c>
      <c r="BM166" s="246" t="s">
        <v>1312</v>
      </c>
    </row>
    <row r="167" s="2" customFormat="1" ht="16.5" customHeight="1">
      <c r="A167" s="37"/>
      <c r="B167" s="38"/>
      <c r="C167" s="271" t="s">
        <v>300</v>
      </c>
      <c r="D167" s="271" t="s">
        <v>220</v>
      </c>
      <c r="E167" s="272" t="s">
        <v>1313</v>
      </c>
      <c r="F167" s="273" t="s">
        <v>1314</v>
      </c>
      <c r="G167" s="274" t="s">
        <v>267</v>
      </c>
      <c r="H167" s="275">
        <v>4</v>
      </c>
      <c r="I167" s="276"/>
      <c r="J167" s="277">
        <f>ROUND(I167*H167,2)</f>
        <v>0</v>
      </c>
      <c r="K167" s="273" t="s">
        <v>146</v>
      </c>
      <c r="L167" s="278"/>
      <c r="M167" s="279" t="s">
        <v>1</v>
      </c>
      <c r="N167" s="280" t="s">
        <v>40</v>
      </c>
      <c r="O167" s="91"/>
      <c r="P167" s="244">
        <f>O167*H167</f>
        <v>0</v>
      </c>
      <c r="Q167" s="244">
        <v>5.0000000000000002E-05</v>
      </c>
      <c r="R167" s="244">
        <f>Q167*H167</f>
        <v>0.00020000000000000001</v>
      </c>
      <c r="S167" s="244">
        <v>0</v>
      </c>
      <c r="T167" s="24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6" t="s">
        <v>305</v>
      </c>
      <c r="AT167" s="246" t="s">
        <v>220</v>
      </c>
      <c r="AU167" s="246" t="s">
        <v>83</v>
      </c>
      <c r="AY167" s="16" t="s">
        <v>140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6" t="s">
        <v>147</v>
      </c>
      <c r="BK167" s="247">
        <f>ROUND(I167*H167,2)</f>
        <v>0</v>
      </c>
      <c r="BL167" s="16" t="s">
        <v>225</v>
      </c>
      <c r="BM167" s="246" t="s">
        <v>1315</v>
      </c>
    </row>
    <row r="168" s="2" customFormat="1" ht="21.75" customHeight="1">
      <c r="A168" s="37"/>
      <c r="B168" s="38"/>
      <c r="C168" s="235" t="s">
        <v>305</v>
      </c>
      <c r="D168" s="235" t="s">
        <v>142</v>
      </c>
      <c r="E168" s="236" t="s">
        <v>1316</v>
      </c>
      <c r="F168" s="237" t="s">
        <v>1317</v>
      </c>
      <c r="G168" s="238" t="s">
        <v>267</v>
      </c>
      <c r="H168" s="239">
        <v>8</v>
      </c>
      <c r="I168" s="240"/>
      <c r="J168" s="241">
        <f>ROUND(I168*H168,2)</f>
        <v>0</v>
      </c>
      <c r="K168" s="237" t="s">
        <v>146</v>
      </c>
      <c r="L168" s="43"/>
      <c r="M168" s="242" t="s">
        <v>1</v>
      </c>
      <c r="N168" s="243" t="s">
        <v>40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6" t="s">
        <v>225</v>
      </c>
      <c r="AT168" s="246" t="s">
        <v>142</v>
      </c>
      <c r="AU168" s="246" t="s">
        <v>83</v>
      </c>
      <c r="AY168" s="16" t="s">
        <v>140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6" t="s">
        <v>147</v>
      </c>
      <c r="BK168" s="247">
        <f>ROUND(I168*H168,2)</f>
        <v>0</v>
      </c>
      <c r="BL168" s="16" t="s">
        <v>225</v>
      </c>
      <c r="BM168" s="246" t="s">
        <v>1318</v>
      </c>
    </row>
    <row r="169" s="2" customFormat="1" ht="16.5" customHeight="1">
      <c r="A169" s="37"/>
      <c r="B169" s="38"/>
      <c r="C169" s="271" t="s">
        <v>310</v>
      </c>
      <c r="D169" s="271" t="s">
        <v>220</v>
      </c>
      <c r="E169" s="272" t="s">
        <v>1319</v>
      </c>
      <c r="F169" s="273" t="s">
        <v>1320</v>
      </c>
      <c r="G169" s="274" t="s">
        <v>267</v>
      </c>
      <c r="H169" s="275">
        <v>8</v>
      </c>
      <c r="I169" s="276"/>
      <c r="J169" s="277">
        <f>ROUND(I169*H169,2)</f>
        <v>0</v>
      </c>
      <c r="K169" s="273" t="s">
        <v>146</v>
      </c>
      <c r="L169" s="278"/>
      <c r="M169" s="279" t="s">
        <v>1</v>
      </c>
      <c r="N169" s="280" t="s">
        <v>40</v>
      </c>
      <c r="O169" s="91"/>
      <c r="P169" s="244">
        <f>O169*H169</f>
        <v>0</v>
      </c>
      <c r="Q169" s="244">
        <v>5.0000000000000002E-05</v>
      </c>
      <c r="R169" s="244">
        <f>Q169*H169</f>
        <v>0.00040000000000000002</v>
      </c>
      <c r="S169" s="244">
        <v>0</v>
      </c>
      <c r="T169" s="24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6" t="s">
        <v>305</v>
      </c>
      <c r="AT169" s="246" t="s">
        <v>220</v>
      </c>
      <c r="AU169" s="246" t="s">
        <v>83</v>
      </c>
      <c r="AY169" s="16" t="s">
        <v>140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6" t="s">
        <v>147</v>
      </c>
      <c r="BK169" s="247">
        <f>ROUND(I169*H169,2)</f>
        <v>0</v>
      </c>
      <c r="BL169" s="16" t="s">
        <v>225</v>
      </c>
      <c r="BM169" s="246" t="s">
        <v>1321</v>
      </c>
    </row>
    <row r="170" s="2" customFormat="1" ht="16.5" customHeight="1">
      <c r="A170" s="37"/>
      <c r="B170" s="38"/>
      <c r="C170" s="235" t="s">
        <v>314</v>
      </c>
      <c r="D170" s="235" t="s">
        <v>142</v>
      </c>
      <c r="E170" s="236" t="s">
        <v>1322</v>
      </c>
      <c r="F170" s="237" t="s">
        <v>1323</v>
      </c>
      <c r="G170" s="238" t="s">
        <v>267</v>
      </c>
      <c r="H170" s="239">
        <v>1</v>
      </c>
      <c r="I170" s="240"/>
      <c r="J170" s="241">
        <f>ROUND(I170*H170,2)</f>
        <v>0</v>
      </c>
      <c r="K170" s="237" t="s">
        <v>146</v>
      </c>
      <c r="L170" s="43"/>
      <c r="M170" s="242" t="s">
        <v>1</v>
      </c>
      <c r="N170" s="243" t="s">
        <v>40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6" t="s">
        <v>225</v>
      </c>
      <c r="AT170" s="246" t="s">
        <v>142</v>
      </c>
      <c r="AU170" s="246" t="s">
        <v>83</v>
      </c>
      <c r="AY170" s="16" t="s">
        <v>140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6" t="s">
        <v>147</v>
      </c>
      <c r="BK170" s="247">
        <f>ROUND(I170*H170,2)</f>
        <v>0</v>
      </c>
      <c r="BL170" s="16" t="s">
        <v>225</v>
      </c>
      <c r="BM170" s="246" t="s">
        <v>1324</v>
      </c>
    </row>
    <row r="171" s="2" customFormat="1" ht="16.5" customHeight="1">
      <c r="A171" s="37"/>
      <c r="B171" s="38"/>
      <c r="C171" s="271" t="s">
        <v>318</v>
      </c>
      <c r="D171" s="271" t="s">
        <v>220</v>
      </c>
      <c r="E171" s="272" t="s">
        <v>1325</v>
      </c>
      <c r="F171" s="273" t="s">
        <v>1326</v>
      </c>
      <c r="G171" s="274" t="s">
        <v>267</v>
      </c>
      <c r="H171" s="275">
        <v>1</v>
      </c>
      <c r="I171" s="276"/>
      <c r="J171" s="277">
        <f>ROUND(I171*H171,2)</f>
        <v>0</v>
      </c>
      <c r="K171" s="273" t="s">
        <v>1</v>
      </c>
      <c r="L171" s="278"/>
      <c r="M171" s="279" t="s">
        <v>1</v>
      </c>
      <c r="N171" s="280" t="s">
        <v>40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6" t="s">
        <v>305</v>
      </c>
      <c r="AT171" s="246" t="s">
        <v>220</v>
      </c>
      <c r="AU171" s="246" t="s">
        <v>83</v>
      </c>
      <c r="AY171" s="16" t="s">
        <v>140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6" t="s">
        <v>147</v>
      </c>
      <c r="BK171" s="247">
        <f>ROUND(I171*H171,2)</f>
        <v>0</v>
      </c>
      <c r="BL171" s="16" t="s">
        <v>225</v>
      </c>
      <c r="BM171" s="246" t="s">
        <v>1327</v>
      </c>
    </row>
    <row r="172" s="2" customFormat="1" ht="21.75" customHeight="1">
      <c r="A172" s="37"/>
      <c r="B172" s="38"/>
      <c r="C172" s="235" t="s">
        <v>323</v>
      </c>
      <c r="D172" s="235" t="s">
        <v>142</v>
      </c>
      <c r="E172" s="236" t="s">
        <v>1328</v>
      </c>
      <c r="F172" s="237" t="s">
        <v>1329</v>
      </c>
      <c r="G172" s="238" t="s">
        <v>267</v>
      </c>
      <c r="H172" s="239">
        <v>25</v>
      </c>
      <c r="I172" s="240"/>
      <c r="J172" s="241">
        <f>ROUND(I172*H172,2)</f>
        <v>0</v>
      </c>
      <c r="K172" s="237" t="s">
        <v>146</v>
      </c>
      <c r="L172" s="43"/>
      <c r="M172" s="242" t="s">
        <v>1</v>
      </c>
      <c r="N172" s="243" t="s">
        <v>40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6" t="s">
        <v>225</v>
      </c>
      <c r="AT172" s="246" t="s">
        <v>142</v>
      </c>
      <c r="AU172" s="246" t="s">
        <v>83</v>
      </c>
      <c r="AY172" s="16" t="s">
        <v>140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6" t="s">
        <v>147</v>
      </c>
      <c r="BK172" s="247">
        <f>ROUND(I172*H172,2)</f>
        <v>0</v>
      </c>
      <c r="BL172" s="16" t="s">
        <v>225</v>
      </c>
      <c r="BM172" s="246" t="s">
        <v>1330</v>
      </c>
    </row>
    <row r="173" s="2" customFormat="1" ht="16.5" customHeight="1">
      <c r="A173" s="37"/>
      <c r="B173" s="38"/>
      <c r="C173" s="271" t="s">
        <v>328</v>
      </c>
      <c r="D173" s="271" t="s">
        <v>220</v>
      </c>
      <c r="E173" s="272" t="s">
        <v>1331</v>
      </c>
      <c r="F173" s="273" t="s">
        <v>1332</v>
      </c>
      <c r="G173" s="274" t="s">
        <v>267</v>
      </c>
      <c r="H173" s="275">
        <v>25</v>
      </c>
      <c r="I173" s="276"/>
      <c r="J173" s="277">
        <f>ROUND(I173*H173,2)</f>
        <v>0</v>
      </c>
      <c r="K173" s="273" t="s">
        <v>146</v>
      </c>
      <c r="L173" s="278"/>
      <c r="M173" s="279" t="s">
        <v>1</v>
      </c>
      <c r="N173" s="280" t="s">
        <v>40</v>
      </c>
      <c r="O173" s="91"/>
      <c r="P173" s="244">
        <f>O173*H173</f>
        <v>0</v>
      </c>
      <c r="Q173" s="244">
        <v>0.00027</v>
      </c>
      <c r="R173" s="244">
        <f>Q173*H173</f>
        <v>0.0067499999999999999</v>
      </c>
      <c r="S173" s="244">
        <v>0</v>
      </c>
      <c r="T173" s="24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6" t="s">
        <v>305</v>
      </c>
      <c r="AT173" s="246" t="s">
        <v>220</v>
      </c>
      <c r="AU173" s="246" t="s">
        <v>83</v>
      </c>
      <c r="AY173" s="16" t="s">
        <v>140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6" t="s">
        <v>147</v>
      </c>
      <c r="BK173" s="247">
        <f>ROUND(I173*H173,2)</f>
        <v>0</v>
      </c>
      <c r="BL173" s="16" t="s">
        <v>225</v>
      </c>
      <c r="BM173" s="246" t="s">
        <v>1333</v>
      </c>
    </row>
    <row r="174" s="2" customFormat="1" ht="21.75" customHeight="1">
      <c r="A174" s="37"/>
      <c r="B174" s="38"/>
      <c r="C174" s="235" t="s">
        <v>332</v>
      </c>
      <c r="D174" s="235" t="s">
        <v>142</v>
      </c>
      <c r="E174" s="236" t="s">
        <v>1334</v>
      </c>
      <c r="F174" s="237" t="s">
        <v>1335</v>
      </c>
      <c r="G174" s="238" t="s">
        <v>267</v>
      </c>
      <c r="H174" s="239">
        <v>10</v>
      </c>
      <c r="I174" s="240"/>
      <c r="J174" s="241">
        <f>ROUND(I174*H174,2)</f>
        <v>0</v>
      </c>
      <c r="K174" s="237" t="s">
        <v>146</v>
      </c>
      <c r="L174" s="43"/>
      <c r="M174" s="242" t="s">
        <v>1</v>
      </c>
      <c r="N174" s="243" t="s">
        <v>40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6" t="s">
        <v>225</v>
      </c>
      <c r="AT174" s="246" t="s">
        <v>142</v>
      </c>
      <c r="AU174" s="246" t="s">
        <v>83</v>
      </c>
      <c r="AY174" s="16" t="s">
        <v>140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6" t="s">
        <v>147</v>
      </c>
      <c r="BK174" s="247">
        <f>ROUND(I174*H174,2)</f>
        <v>0</v>
      </c>
      <c r="BL174" s="16" t="s">
        <v>225</v>
      </c>
      <c r="BM174" s="246" t="s">
        <v>1336</v>
      </c>
    </row>
    <row r="175" s="2" customFormat="1" ht="16.5" customHeight="1">
      <c r="A175" s="37"/>
      <c r="B175" s="38"/>
      <c r="C175" s="271" t="s">
        <v>338</v>
      </c>
      <c r="D175" s="271" t="s">
        <v>220</v>
      </c>
      <c r="E175" s="272" t="s">
        <v>1337</v>
      </c>
      <c r="F175" s="273" t="s">
        <v>1338</v>
      </c>
      <c r="G175" s="274" t="s">
        <v>267</v>
      </c>
      <c r="H175" s="275">
        <v>10</v>
      </c>
      <c r="I175" s="276"/>
      <c r="J175" s="277">
        <f>ROUND(I175*H175,2)</f>
        <v>0</v>
      </c>
      <c r="K175" s="273" t="s">
        <v>146</v>
      </c>
      <c r="L175" s="278"/>
      <c r="M175" s="279" t="s">
        <v>1</v>
      </c>
      <c r="N175" s="280" t="s">
        <v>40</v>
      </c>
      <c r="O175" s="91"/>
      <c r="P175" s="244">
        <f>O175*H175</f>
        <v>0</v>
      </c>
      <c r="Q175" s="244">
        <v>6.0000000000000002E-05</v>
      </c>
      <c r="R175" s="244">
        <f>Q175*H175</f>
        <v>0.00060000000000000006</v>
      </c>
      <c r="S175" s="244">
        <v>0</v>
      </c>
      <c r="T175" s="24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6" t="s">
        <v>305</v>
      </c>
      <c r="AT175" s="246" t="s">
        <v>220</v>
      </c>
      <c r="AU175" s="246" t="s">
        <v>83</v>
      </c>
      <c r="AY175" s="16" t="s">
        <v>140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6" t="s">
        <v>147</v>
      </c>
      <c r="BK175" s="247">
        <f>ROUND(I175*H175,2)</f>
        <v>0</v>
      </c>
      <c r="BL175" s="16" t="s">
        <v>225</v>
      </c>
      <c r="BM175" s="246" t="s">
        <v>1339</v>
      </c>
    </row>
    <row r="176" s="2" customFormat="1" ht="21.75" customHeight="1">
      <c r="A176" s="37"/>
      <c r="B176" s="38"/>
      <c r="C176" s="235" t="s">
        <v>342</v>
      </c>
      <c r="D176" s="235" t="s">
        <v>142</v>
      </c>
      <c r="E176" s="236" t="s">
        <v>1340</v>
      </c>
      <c r="F176" s="237" t="s">
        <v>1341</v>
      </c>
      <c r="G176" s="238" t="s">
        <v>267</v>
      </c>
      <c r="H176" s="239">
        <v>4</v>
      </c>
      <c r="I176" s="240"/>
      <c r="J176" s="241">
        <f>ROUND(I176*H176,2)</f>
        <v>0</v>
      </c>
      <c r="K176" s="237" t="s">
        <v>146</v>
      </c>
      <c r="L176" s="43"/>
      <c r="M176" s="242" t="s">
        <v>1</v>
      </c>
      <c r="N176" s="243" t="s">
        <v>40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6" t="s">
        <v>225</v>
      </c>
      <c r="AT176" s="246" t="s">
        <v>142</v>
      </c>
      <c r="AU176" s="246" t="s">
        <v>83</v>
      </c>
      <c r="AY176" s="16" t="s">
        <v>140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6" t="s">
        <v>147</v>
      </c>
      <c r="BK176" s="247">
        <f>ROUND(I176*H176,2)</f>
        <v>0</v>
      </c>
      <c r="BL176" s="16" t="s">
        <v>225</v>
      </c>
      <c r="BM176" s="246" t="s">
        <v>1342</v>
      </c>
    </row>
    <row r="177" s="2" customFormat="1" ht="16.5" customHeight="1">
      <c r="A177" s="37"/>
      <c r="B177" s="38"/>
      <c r="C177" s="271" t="s">
        <v>346</v>
      </c>
      <c r="D177" s="271" t="s">
        <v>220</v>
      </c>
      <c r="E177" s="272" t="s">
        <v>1343</v>
      </c>
      <c r="F177" s="273" t="s">
        <v>1344</v>
      </c>
      <c r="G177" s="274" t="s">
        <v>267</v>
      </c>
      <c r="H177" s="275">
        <v>4</v>
      </c>
      <c r="I177" s="276"/>
      <c r="J177" s="277">
        <f>ROUND(I177*H177,2)</f>
        <v>0</v>
      </c>
      <c r="K177" s="273" t="s">
        <v>1</v>
      </c>
      <c r="L177" s="278"/>
      <c r="M177" s="279" t="s">
        <v>1</v>
      </c>
      <c r="N177" s="280" t="s">
        <v>40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6" t="s">
        <v>305</v>
      </c>
      <c r="AT177" s="246" t="s">
        <v>220</v>
      </c>
      <c r="AU177" s="246" t="s">
        <v>83</v>
      </c>
      <c r="AY177" s="16" t="s">
        <v>140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6" t="s">
        <v>147</v>
      </c>
      <c r="BK177" s="247">
        <f>ROUND(I177*H177,2)</f>
        <v>0</v>
      </c>
      <c r="BL177" s="16" t="s">
        <v>225</v>
      </c>
      <c r="BM177" s="246" t="s">
        <v>1345</v>
      </c>
    </row>
    <row r="178" s="2" customFormat="1" ht="21.75" customHeight="1">
      <c r="A178" s="37"/>
      <c r="B178" s="38"/>
      <c r="C178" s="235" t="s">
        <v>352</v>
      </c>
      <c r="D178" s="235" t="s">
        <v>142</v>
      </c>
      <c r="E178" s="236" t="s">
        <v>1346</v>
      </c>
      <c r="F178" s="237" t="s">
        <v>1347</v>
      </c>
      <c r="G178" s="238" t="s">
        <v>267</v>
      </c>
      <c r="H178" s="239">
        <v>4</v>
      </c>
      <c r="I178" s="240"/>
      <c r="J178" s="241">
        <f>ROUND(I178*H178,2)</f>
        <v>0</v>
      </c>
      <c r="K178" s="237" t="s">
        <v>146</v>
      </c>
      <c r="L178" s="43"/>
      <c r="M178" s="242" t="s">
        <v>1</v>
      </c>
      <c r="N178" s="243" t="s">
        <v>40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6" t="s">
        <v>225</v>
      </c>
      <c r="AT178" s="246" t="s">
        <v>142</v>
      </c>
      <c r="AU178" s="246" t="s">
        <v>83</v>
      </c>
      <c r="AY178" s="16" t="s">
        <v>140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6" t="s">
        <v>147</v>
      </c>
      <c r="BK178" s="247">
        <f>ROUND(I178*H178,2)</f>
        <v>0</v>
      </c>
      <c r="BL178" s="16" t="s">
        <v>225</v>
      </c>
      <c r="BM178" s="246" t="s">
        <v>1348</v>
      </c>
    </row>
    <row r="179" s="2" customFormat="1" ht="16.5" customHeight="1">
      <c r="A179" s="37"/>
      <c r="B179" s="38"/>
      <c r="C179" s="271" t="s">
        <v>357</v>
      </c>
      <c r="D179" s="271" t="s">
        <v>220</v>
      </c>
      <c r="E179" s="272" t="s">
        <v>1349</v>
      </c>
      <c r="F179" s="273" t="s">
        <v>1350</v>
      </c>
      <c r="G179" s="274" t="s">
        <v>267</v>
      </c>
      <c r="H179" s="275">
        <v>4</v>
      </c>
      <c r="I179" s="276"/>
      <c r="J179" s="277">
        <f>ROUND(I179*H179,2)</f>
        <v>0</v>
      </c>
      <c r="K179" s="273" t="s">
        <v>1</v>
      </c>
      <c r="L179" s="278"/>
      <c r="M179" s="279" t="s">
        <v>1</v>
      </c>
      <c r="N179" s="280" t="s">
        <v>40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6" t="s">
        <v>305</v>
      </c>
      <c r="AT179" s="246" t="s">
        <v>220</v>
      </c>
      <c r="AU179" s="246" t="s">
        <v>83</v>
      </c>
      <c r="AY179" s="16" t="s">
        <v>140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6" t="s">
        <v>147</v>
      </c>
      <c r="BK179" s="247">
        <f>ROUND(I179*H179,2)</f>
        <v>0</v>
      </c>
      <c r="BL179" s="16" t="s">
        <v>225</v>
      </c>
      <c r="BM179" s="246" t="s">
        <v>1351</v>
      </c>
    </row>
    <row r="180" s="2" customFormat="1" ht="21.75" customHeight="1">
      <c r="A180" s="37"/>
      <c r="B180" s="38"/>
      <c r="C180" s="235" t="s">
        <v>363</v>
      </c>
      <c r="D180" s="235" t="s">
        <v>142</v>
      </c>
      <c r="E180" s="236" t="s">
        <v>1352</v>
      </c>
      <c r="F180" s="237" t="s">
        <v>1353</v>
      </c>
      <c r="G180" s="238" t="s">
        <v>267</v>
      </c>
      <c r="H180" s="239">
        <v>8</v>
      </c>
      <c r="I180" s="240"/>
      <c r="J180" s="241">
        <f>ROUND(I180*H180,2)</f>
        <v>0</v>
      </c>
      <c r="K180" s="237" t="s">
        <v>146</v>
      </c>
      <c r="L180" s="43"/>
      <c r="M180" s="242" t="s">
        <v>1</v>
      </c>
      <c r="N180" s="243" t="s">
        <v>40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6" t="s">
        <v>225</v>
      </c>
      <c r="AT180" s="246" t="s">
        <v>142</v>
      </c>
      <c r="AU180" s="246" t="s">
        <v>83</v>
      </c>
      <c r="AY180" s="16" t="s">
        <v>140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6" t="s">
        <v>147</v>
      </c>
      <c r="BK180" s="247">
        <f>ROUND(I180*H180,2)</f>
        <v>0</v>
      </c>
      <c r="BL180" s="16" t="s">
        <v>225</v>
      </c>
      <c r="BM180" s="246" t="s">
        <v>1354</v>
      </c>
    </row>
    <row r="181" s="2" customFormat="1" ht="16.5" customHeight="1">
      <c r="A181" s="37"/>
      <c r="B181" s="38"/>
      <c r="C181" s="271" t="s">
        <v>368</v>
      </c>
      <c r="D181" s="271" t="s">
        <v>220</v>
      </c>
      <c r="E181" s="272" t="s">
        <v>1355</v>
      </c>
      <c r="F181" s="273" t="s">
        <v>1356</v>
      </c>
      <c r="G181" s="274" t="s">
        <v>267</v>
      </c>
      <c r="H181" s="275">
        <v>8</v>
      </c>
      <c r="I181" s="276"/>
      <c r="J181" s="277">
        <f>ROUND(I181*H181,2)</f>
        <v>0</v>
      </c>
      <c r="K181" s="273" t="s">
        <v>1</v>
      </c>
      <c r="L181" s="278"/>
      <c r="M181" s="279" t="s">
        <v>1</v>
      </c>
      <c r="N181" s="280" t="s">
        <v>40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6" t="s">
        <v>305</v>
      </c>
      <c r="AT181" s="246" t="s">
        <v>220</v>
      </c>
      <c r="AU181" s="246" t="s">
        <v>83</v>
      </c>
      <c r="AY181" s="16" t="s">
        <v>140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6" t="s">
        <v>147</v>
      </c>
      <c r="BK181" s="247">
        <f>ROUND(I181*H181,2)</f>
        <v>0</v>
      </c>
      <c r="BL181" s="16" t="s">
        <v>225</v>
      </c>
      <c r="BM181" s="246" t="s">
        <v>1357</v>
      </c>
    </row>
    <row r="182" s="2" customFormat="1" ht="21.75" customHeight="1">
      <c r="A182" s="37"/>
      <c r="B182" s="38"/>
      <c r="C182" s="235" t="s">
        <v>373</v>
      </c>
      <c r="D182" s="235" t="s">
        <v>142</v>
      </c>
      <c r="E182" s="236" t="s">
        <v>1358</v>
      </c>
      <c r="F182" s="237" t="s">
        <v>1359</v>
      </c>
      <c r="G182" s="238" t="s">
        <v>267</v>
      </c>
      <c r="H182" s="239">
        <v>6</v>
      </c>
      <c r="I182" s="240"/>
      <c r="J182" s="241">
        <f>ROUND(I182*H182,2)</f>
        <v>0</v>
      </c>
      <c r="K182" s="237" t="s">
        <v>146</v>
      </c>
      <c r="L182" s="43"/>
      <c r="M182" s="242" t="s">
        <v>1</v>
      </c>
      <c r="N182" s="243" t="s">
        <v>40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6" t="s">
        <v>225</v>
      </c>
      <c r="AT182" s="246" t="s">
        <v>142</v>
      </c>
      <c r="AU182" s="246" t="s">
        <v>83</v>
      </c>
      <c r="AY182" s="16" t="s">
        <v>140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6" t="s">
        <v>147</v>
      </c>
      <c r="BK182" s="247">
        <f>ROUND(I182*H182,2)</f>
        <v>0</v>
      </c>
      <c r="BL182" s="16" t="s">
        <v>225</v>
      </c>
      <c r="BM182" s="246" t="s">
        <v>1360</v>
      </c>
    </row>
    <row r="183" s="2" customFormat="1" ht="16.5" customHeight="1">
      <c r="A183" s="37"/>
      <c r="B183" s="38"/>
      <c r="C183" s="271" t="s">
        <v>378</v>
      </c>
      <c r="D183" s="271" t="s">
        <v>220</v>
      </c>
      <c r="E183" s="272" t="s">
        <v>1361</v>
      </c>
      <c r="F183" s="273" t="s">
        <v>1362</v>
      </c>
      <c r="G183" s="274" t="s">
        <v>267</v>
      </c>
      <c r="H183" s="275">
        <v>6</v>
      </c>
      <c r="I183" s="276"/>
      <c r="J183" s="277">
        <f>ROUND(I183*H183,2)</f>
        <v>0</v>
      </c>
      <c r="K183" s="273" t="s">
        <v>1</v>
      </c>
      <c r="L183" s="278"/>
      <c r="M183" s="279" t="s">
        <v>1</v>
      </c>
      <c r="N183" s="280" t="s">
        <v>40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6" t="s">
        <v>305</v>
      </c>
      <c r="AT183" s="246" t="s">
        <v>220</v>
      </c>
      <c r="AU183" s="246" t="s">
        <v>83</v>
      </c>
      <c r="AY183" s="16" t="s">
        <v>140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6" t="s">
        <v>147</v>
      </c>
      <c r="BK183" s="247">
        <f>ROUND(I183*H183,2)</f>
        <v>0</v>
      </c>
      <c r="BL183" s="16" t="s">
        <v>225</v>
      </c>
      <c r="BM183" s="246" t="s">
        <v>1363</v>
      </c>
    </row>
    <row r="184" s="2" customFormat="1" ht="16.5" customHeight="1">
      <c r="A184" s="37"/>
      <c r="B184" s="38"/>
      <c r="C184" s="271" t="s">
        <v>383</v>
      </c>
      <c r="D184" s="271" t="s">
        <v>220</v>
      </c>
      <c r="E184" s="272" t="s">
        <v>1364</v>
      </c>
      <c r="F184" s="273" t="s">
        <v>1365</v>
      </c>
      <c r="G184" s="274" t="s">
        <v>267</v>
      </c>
      <c r="H184" s="275">
        <v>6</v>
      </c>
      <c r="I184" s="276"/>
      <c r="J184" s="277">
        <f>ROUND(I184*H184,2)</f>
        <v>0</v>
      </c>
      <c r="K184" s="273" t="s">
        <v>1</v>
      </c>
      <c r="L184" s="278"/>
      <c r="M184" s="279" t="s">
        <v>1</v>
      </c>
      <c r="N184" s="280" t="s">
        <v>40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6" t="s">
        <v>305</v>
      </c>
      <c r="AT184" s="246" t="s">
        <v>220</v>
      </c>
      <c r="AU184" s="246" t="s">
        <v>83</v>
      </c>
      <c r="AY184" s="16" t="s">
        <v>140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6" t="s">
        <v>147</v>
      </c>
      <c r="BK184" s="247">
        <f>ROUND(I184*H184,2)</f>
        <v>0</v>
      </c>
      <c r="BL184" s="16" t="s">
        <v>225</v>
      </c>
      <c r="BM184" s="246" t="s">
        <v>1366</v>
      </c>
    </row>
    <row r="185" s="2" customFormat="1" ht="21.75" customHeight="1">
      <c r="A185" s="37"/>
      <c r="B185" s="38"/>
      <c r="C185" s="235" t="s">
        <v>387</v>
      </c>
      <c r="D185" s="235" t="s">
        <v>142</v>
      </c>
      <c r="E185" s="236" t="s">
        <v>1367</v>
      </c>
      <c r="F185" s="237" t="s">
        <v>1368</v>
      </c>
      <c r="G185" s="238" t="s">
        <v>267</v>
      </c>
      <c r="H185" s="239">
        <v>5</v>
      </c>
      <c r="I185" s="240"/>
      <c r="J185" s="241">
        <f>ROUND(I185*H185,2)</f>
        <v>0</v>
      </c>
      <c r="K185" s="237" t="s">
        <v>146</v>
      </c>
      <c r="L185" s="43"/>
      <c r="M185" s="242" t="s">
        <v>1</v>
      </c>
      <c r="N185" s="243" t="s">
        <v>40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6" t="s">
        <v>225</v>
      </c>
      <c r="AT185" s="246" t="s">
        <v>142</v>
      </c>
      <c r="AU185" s="246" t="s">
        <v>83</v>
      </c>
      <c r="AY185" s="16" t="s">
        <v>140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6" t="s">
        <v>147</v>
      </c>
      <c r="BK185" s="247">
        <f>ROUND(I185*H185,2)</f>
        <v>0</v>
      </c>
      <c r="BL185" s="16" t="s">
        <v>225</v>
      </c>
      <c r="BM185" s="246" t="s">
        <v>1369</v>
      </c>
    </row>
    <row r="186" s="2" customFormat="1" ht="16.5" customHeight="1">
      <c r="A186" s="37"/>
      <c r="B186" s="38"/>
      <c r="C186" s="271" t="s">
        <v>392</v>
      </c>
      <c r="D186" s="271" t="s">
        <v>220</v>
      </c>
      <c r="E186" s="272" t="s">
        <v>1370</v>
      </c>
      <c r="F186" s="273" t="s">
        <v>1371</v>
      </c>
      <c r="G186" s="274" t="s">
        <v>267</v>
      </c>
      <c r="H186" s="275">
        <v>5</v>
      </c>
      <c r="I186" s="276"/>
      <c r="J186" s="277">
        <f>ROUND(I186*H186,2)</f>
        <v>0</v>
      </c>
      <c r="K186" s="273" t="s">
        <v>1</v>
      </c>
      <c r="L186" s="278"/>
      <c r="M186" s="279" t="s">
        <v>1</v>
      </c>
      <c r="N186" s="280" t="s">
        <v>40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6" t="s">
        <v>305</v>
      </c>
      <c r="AT186" s="246" t="s">
        <v>220</v>
      </c>
      <c r="AU186" s="246" t="s">
        <v>83</v>
      </c>
      <c r="AY186" s="16" t="s">
        <v>140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6" t="s">
        <v>147</v>
      </c>
      <c r="BK186" s="247">
        <f>ROUND(I186*H186,2)</f>
        <v>0</v>
      </c>
      <c r="BL186" s="16" t="s">
        <v>225</v>
      </c>
      <c r="BM186" s="246" t="s">
        <v>1372</v>
      </c>
    </row>
    <row r="187" s="2" customFormat="1" ht="21.75" customHeight="1">
      <c r="A187" s="37"/>
      <c r="B187" s="38"/>
      <c r="C187" s="235" t="s">
        <v>396</v>
      </c>
      <c r="D187" s="235" t="s">
        <v>142</v>
      </c>
      <c r="E187" s="236" t="s">
        <v>1373</v>
      </c>
      <c r="F187" s="237" t="s">
        <v>1374</v>
      </c>
      <c r="G187" s="238" t="s">
        <v>267</v>
      </c>
      <c r="H187" s="239">
        <v>1</v>
      </c>
      <c r="I187" s="240"/>
      <c r="J187" s="241">
        <f>ROUND(I187*H187,2)</f>
        <v>0</v>
      </c>
      <c r="K187" s="237" t="s">
        <v>146</v>
      </c>
      <c r="L187" s="43"/>
      <c r="M187" s="242" t="s">
        <v>1</v>
      </c>
      <c r="N187" s="243" t="s">
        <v>40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6" t="s">
        <v>225</v>
      </c>
      <c r="AT187" s="246" t="s">
        <v>142</v>
      </c>
      <c r="AU187" s="246" t="s">
        <v>83</v>
      </c>
      <c r="AY187" s="16" t="s">
        <v>140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6" t="s">
        <v>147</v>
      </c>
      <c r="BK187" s="247">
        <f>ROUND(I187*H187,2)</f>
        <v>0</v>
      </c>
      <c r="BL187" s="16" t="s">
        <v>225</v>
      </c>
      <c r="BM187" s="246" t="s">
        <v>1375</v>
      </c>
    </row>
    <row r="188" s="2" customFormat="1" ht="21.75" customHeight="1">
      <c r="A188" s="37"/>
      <c r="B188" s="38"/>
      <c r="C188" s="235" t="s">
        <v>284</v>
      </c>
      <c r="D188" s="235" t="s">
        <v>142</v>
      </c>
      <c r="E188" s="236" t="s">
        <v>1376</v>
      </c>
      <c r="F188" s="237" t="s">
        <v>1377</v>
      </c>
      <c r="G188" s="238" t="s">
        <v>267</v>
      </c>
      <c r="H188" s="239">
        <v>2</v>
      </c>
      <c r="I188" s="240"/>
      <c r="J188" s="241">
        <f>ROUND(I188*H188,2)</f>
        <v>0</v>
      </c>
      <c r="K188" s="237" t="s">
        <v>146</v>
      </c>
      <c r="L188" s="43"/>
      <c r="M188" s="242" t="s">
        <v>1</v>
      </c>
      <c r="N188" s="243" t="s">
        <v>40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6" t="s">
        <v>225</v>
      </c>
      <c r="AT188" s="246" t="s">
        <v>142</v>
      </c>
      <c r="AU188" s="246" t="s">
        <v>83</v>
      </c>
      <c r="AY188" s="16" t="s">
        <v>140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6" t="s">
        <v>147</v>
      </c>
      <c r="BK188" s="247">
        <f>ROUND(I188*H188,2)</f>
        <v>0</v>
      </c>
      <c r="BL188" s="16" t="s">
        <v>225</v>
      </c>
      <c r="BM188" s="246" t="s">
        <v>1378</v>
      </c>
    </row>
    <row r="189" s="2" customFormat="1" ht="21.75" customHeight="1">
      <c r="A189" s="37"/>
      <c r="B189" s="38"/>
      <c r="C189" s="235" t="s">
        <v>403</v>
      </c>
      <c r="D189" s="235" t="s">
        <v>142</v>
      </c>
      <c r="E189" s="236" t="s">
        <v>1379</v>
      </c>
      <c r="F189" s="237" t="s">
        <v>1380</v>
      </c>
      <c r="G189" s="238" t="s">
        <v>267</v>
      </c>
      <c r="H189" s="239">
        <v>8</v>
      </c>
      <c r="I189" s="240"/>
      <c r="J189" s="241">
        <f>ROUND(I189*H189,2)</f>
        <v>0</v>
      </c>
      <c r="K189" s="237" t="s">
        <v>146</v>
      </c>
      <c r="L189" s="43"/>
      <c r="M189" s="242" t="s">
        <v>1</v>
      </c>
      <c r="N189" s="243" t="s">
        <v>40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6" t="s">
        <v>225</v>
      </c>
      <c r="AT189" s="246" t="s">
        <v>142</v>
      </c>
      <c r="AU189" s="246" t="s">
        <v>83</v>
      </c>
      <c r="AY189" s="16" t="s">
        <v>140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6" t="s">
        <v>147</v>
      </c>
      <c r="BK189" s="247">
        <f>ROUND(I189*H189,2)</f>
        <v>0</v>
      </c>
      <c r="BL189" s="16" t="s">
        <v>225</v>
      </c>
      <c r="BM189" s="246" t="s">
        <v>1381</v>
      </c>
    </row>
    <row r="190" s="2" customFormat="1" ht="16.5" customHeight="1">
      <c r="A190" s="37"/>
      <c r="B190" s="38"/>
      <c r="C190" s="235" t="s">
        <v>407</v>
      </c>
      <c r="D190" s="235" t="s">
        <v>142</v>
      </c>
      <c r="E190" s="236" t="s">
        <v>1382</v>
      </c>
      <c r="F190" s="237" t="s">
        <v>1383</v>
      </c>
      <c r="G190" s="238" t="s">
        <v>1384</v>
      </c>
      <c r="H190" s="239">
        <v>24</v>
      </c>
      <c r="I190" s="240"/>
      <c r="J190" s="241">
        <f>ROUND(I190*H190,2)</f>
        <v>0</v>
      </c>
      <c r="K190" s="237" t="s">
        <v>146</v>
      </c>
      <c r="L190" s="43"/>
      <c r="M190" s="242" t="s">
        <v>1</v>
      </c>
      <c r="N190" s="243" t="s">
        <v>40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6" t="s">
        <v>225</v>
      </c>
      <c r="AT190" s="246" t="s">
        <v>142</v>
      </c>
      <c r="AU190" s="246" t="s">
        <v>83</v>
      </c>
      <c r="AY190" s="16" t="s">
        <v>140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6" t="s">
        <v>147</v>
      </c>
      <c r="BK190" s="247">
        <f>ROUND(I190*H190,2)</f>
        <v>0</v>
      </c>
      <c r="BL190" s="16" t="s">
        <v>225</v>
      </c>
      <c r="BM190" s="246" t="s">
        <v>1385</v>
      </c>
    </row>
    <row r="191" s="2" customFormat="1" ht="16.5" customHeight="1">
      <c r="A191" s="37"/>
      <c r="B191" s="38"/>
      <c r="C191" s="271" t="s">
        <v>411</v>
      </c>
      <c r="D191" s="271" t="s">
        <v>220</v>
      </c>
      <c r="E191" s="272" t="s">
        <v>1386</v>
      </c>
      <c r="F191" s="273" t="s">
        <v>1387</v>
      </c>
      <c r="G191" s="274" t="s">
        <v>267</v>
      </c>
      <c r="H191" s="275">
        <v>1</v>
      </c>
      <c r="I191" s="276"/>
      <c r="J191" s="277">
        <f>ROUND(I191*H191,2)</f>
        <v>0</v>
      </c>
      <c r="K191" s="273" t="s">
        <v>1</v>
      </c>
      <c r="L191" s="278"/>
      <c r="M191" s="279" t="s">
        <v>1</v>
      </c>
      <c r="N191" s="280" t="s">
        <v>40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6" t="s">
        <v>305</v>
      </c>
      <c r="AT191" s="246" t="s">
        <v>220</v>
      </c>
      <c r="AU191" s="246" t="s">
        <v>83</v>
      </c>
      <c r="AY191" s="16" t="s">
        <v>140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6" t="s">
        <v>147</v>
      </c>
      <c r="BK191" s="247">
        <f>ROUND(I191*H191,2)</f>
        <v>0</v>
      </c>
      <c r="BL191" s="16" t="s">
        <v>225</v>
      </c>
      <c r="BM191" s="246" t="s">
        <v>1388</v>
      </c>
    </row>
    <row r="192" s="2" customFormat="1" ht="16.5" customHeight="1">
      <c r="A192" s="37"/>
      <c r="B192" s="38"/>
      <c r="C192" s="271" t="s">
        <v>415</v>
      </c>
      <c r="D192" s="271" t="s">
        <v>220</v>
      </c>
      <c r="E192" s="272" t="s">
        <v>1389</v>
      </c>
      <c r="F192" s="273" t="s">
        <v>1390</v>
      </c>
      <c r="G192" s="274" t="s">
        <v>267</v>
      </c>
      <c r="H192" s="275">
        <v>1</v>
      </c>
      <c r="I192" s="276"/>
      <c r="J192" s="277">
        <f>ROUND(I192*H192,2)</f>
        <v>0</v>
      </c>
      <c r="K192" s="273" t="s">
        <v>1</v>
      </c>
      <c r="L192" s="278"/>
      <c r="M192" s="279" t="s">
        <v>1</v>
      </c>
      <c r="N192" s="280" t="s">
        <v>40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6" t="s">
        <v>305</v>
      </c>
      <c r="AT192" s="246" t="s">
        <v>220</v>
      </c>
      <c r="AU192" s="246" t="s">
        <v>83</v>
      </c>
      <c r="AY192" s="16" t="s">
        <v>140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6" t="s">
        <v>147</v>
      </c>
      <c r="BK192" s="247">
        <f>ROUND(I192*H192,2)</f>
        <v>0</v>
      </c>
      <c r="BL192" s="16" t="s">
        <v>225</v>
      </c>
      <c r="BM192" s="246" t="s">
        <v>1391</v>
      </c>
    </row>
    <row r="193" s="2" customFormat="1" ht="16.5" customHeight="1">
      <c r="A193" s="37"/>
      <c r="B193" s="38"/>
      <c r="C193" s="235" t="s">
        <v>420</v>
      </c>
      <c r="D193" s="235" t="s">
        <v>142</v>
      </c>
      <c r="E193" s="236" t="s">
        <v>1392</v>
      </c>
      <c r="F193" s="237" t="s">
        <v>1393</v>
      </c>
      <c r="G193" s="238" t="s">
        <v>1384</v>
      </c>
      <c r="H193" s="239">
        <v>45</v>
      </c>
      <c r="I193" s="240"/>
      <c r="J193" s="241">
        <f>ROUND(I193*H193,2)</f>
        <v>0</v>
      </c>
      <c r="K193" s="237" t="s">
        <v>146</v>
      </c>
      <c r="L193" s="43"/>
      <c r="M193" s="242" t="s">
        <v>1</v>
      </c>
      <c r="N193" s="243" t="s">
        <v>40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6" t="s">
        <v>225</v>
      </c>
      <c r="AT193" s="246" t="s">
        <v>142</v>
      </c>
      <c r="AU193" s="246" t="s">
        <v>83</v>
      </c>
      <c r="AY193" s="16" t="s">
        <v>140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6" t="s">
        <v>147</v>
      </c>
      <c r="BK193" s="247">
        <f>ROUND(I193*H193,2)</f>
        <v>0</v>
      </c>
      <c r="BL193" s="16" t="s">
        <v>225</v>
      </c>
      <c r="BM193" s="246" t="s">
        <v>1394</v>
      </c>
    </row>
    <row r="194" s="13" customFormat="1">
      <c r="A194" s="13"/>
      <c r="B194" s="248"/>
      <c r="C194" s="249"/>
      <c r="D194" s="250" t="s">
        <v>149</v>
      </c>
      <c r="E194" s="251" t="s">
        <v>1</v>
      </c>
      <c r="F194" s="252" t="s">
        <v>1395</v>
      </c>
      <c r="G194" s="249"/>
      <c r="H194" s="253">
        <v>45</v>
      </c>
      <c r="I194" s="254"/>
      <c r="J194" s="249"/>
      <c r="K194" s="249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149</v>
      </c>
      <c r="AU194" s="259" t="s">
        <v>83</v>
      </c>
      <c r="AV194" s="13" t="s">
        <v>83</v>
      </c>
      <c r="AW194" s="13" t="s">
        <v>30</v>
      </c>
      <c r="AX194" s="13" t="s">
        <v>73</v>
      </c>
      <c r="AY194" s="259" t="s">
        <v>140</v>
      </c>
    </row>
    <row r="195" s="14" customFormat="1">
      <c r="A195" s="14"/>
      <c r="B195" s="260"/>
      <c r="C195" s="261"/>
      <c r="D195" s="250" t="s">
        <v>149</v>
      </c>
      <c r="E195" s="262" t="s">
        <v>1</v>
      </c>
      <c r="F195" s="263" t="s">
        <v>195</v>
      </c>
      <c r="G195" s="261"/>
      <c r="H195" s="264">
        <v>45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0" t="s">
        <v>149</v>
      </c>
      <c r="AU195" s="270" t="s">
        <v>83</v>
      </c>
      <c r="AV195" s="14" t="s">
        <v>147</v>
      </c>
      <c r="AW195" s="14" t="s">
        <v>30</v>
      </c>
      <c r="AX195" s="14" t="s">
        <v>81</v>
      </c>
      <c r="AY195" s="270" t="s">
        <v>140</v>
      </c>
    </row>
    <row r="196" s="2" customFormat="1" ht="16.5" customHeight="1">
      <c r="A196" s="37"/>
      <c r="B196" s="38"/>
      <c r="C196" s="271" t="s">
        <v>425</v>
      </c>
      <c r="D196" s="271" t="s">
        <v>220</v>
      </c>
      <c r="E196" s="272" t="s">
        <v>1396</v>
      </c>
      <c r="F196" s="273" t="s">
        <v>1397</v>
      </c>
      <c r="G196" s="274" t="s">
        <v>1207</v>
      </c>
      <c r="H196" s="275">
        <v>1</v>
      </c>
      <c r="I196" s="276"/>
      <c r="J196" s="277">
        <f>ROUND(I196*H196,2)</f>
        <v>0</v>
      </c>
      <c r="K196" s="273" t="s">
        <v>1</v>
      </c>
      <c r="L196" s="278"/>
      <c r="M196" s="279" t="s">
        <v>1</v>
      </c>
      <c r="N196" s="280" t="s">
        <v>40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6" t="s">
        <v>305</v>
      </c>
      <c r="AT196" s="246" t="s">
        <v>220</v>
      </c>
      <c r="AU196" s="246" t="s">
        <v>83</v>
      </c>
      <c r="AY196" s="16" t="s">
        <v>140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6" t="s">
        <v>147</v>
      </c>
      <c r="BK196" s="247">
        <f>ROUND(I196*H196,2)</f>
        <v>0</v>
      </c>
      <c r="BL196" s="16" t="s">
        <v>225</v>
      </c>
      <c r="BM196" s="246" t="s">
        <v>1398</v>
      </c>
    </row>
    <row r="197" s="2" customFormat="1" ht="16.5" customHeight="1">
      <c r="A197" s="37"/>
      <c r="B197" s="38"/>
      <c r="C197" s="271" t="s">
        <v>429</v>
      </c>
      <c r="D197" s="271" t="s">
        <v>220</v>
      </c>
      <c r="E197" s="272" t="s">
        <v>1399</v>
      </c>
      <c r="F197" s="273" t="s">
        <v>1400</v>
      </c>
      <c r="G197" s="274" t="s">
        <v>267</v>
      </c>
      <c r="H197" s="275">
        <v>5</v>
      </c>
      <c r="I197" s="276"/>
      <c r="J197" s="277">
        <f>ROUND(I197*H197,2)</f>
        <v>0</v>
      </c>
      <c r="K197" s="273" t="s">
        <v>1</v>
      </c>
      <c r="L197" s="278"/>
      <c r="M197" s="279" t="s">
        <v>1</v>
      </c>
      <c r="N197" s="280" t="s">
        <v>40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6" t="s">
        <v>305</v>
      </c>
      <c r="AT197" s="246" t="s">
        <v>220</v>
      </c>
      <c r="AU197" s="246" t="s">
        <v>83</v>
      </c>
      <c r="AY197" s="16" t="s">
        <v>140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6" t="s">
        <v>147</v>
      </c>
      <c r="BK197" s="247">
        <f>ROUND(I197*H197,2)</f>
        <v>0</v>
      </c>
      <c r="BL197" s="16" t="s">
        <v>225</v>
      </c>
      <c r="BM197" s="246" t="s">
        <v>1401</v>
      </c>
    </row>
    <row r="198" s="2" customFormat="1" ht="16.5" customHeight="1">
      <c r="A198" s="37"/>
      <c r="B198" s="38"/>
      <c r="C198" s="271" t="s">
        <v>433</v>
      </c>
      <c r="D198" s="271" t="s">
        <v>220</v>
      </c>
      <c r="E198" s="272" t="s">
        <v>1402</v>
      </c>
      <c r="F198" s="273" t="s">
        <v>1403</v>
      </c>
      <c r="G198" s="274" t="s">
        <v>267</v>
      </c>
      <c r="H198" s="275">
        <v>4</v>
      </c>
      <c r="I198" s="276"/>
      <c r="J198" s="277">
        <f>ROUND(I198*H198,2)</f>
        <v>0</v>
      </c>
      <c r="K198" s="273" t="s">
        <v>1</v>
      </c>
      <c r="L198" s="278"/>
      <c r="M198" s="279" t="s">
        <v>1</v>
      </c>
      <c r="N198" s="280" t="s">
        <v>40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6" t="s">
        <v>305</v>
      </c>
      <c r="AT198" s="246" t="s">
        <v>220</v>
      </c>
      <c r="AU198" s="246" t="s">
        <v>83</v>
      </c>
      <c r="AY198" s="16" t="s">
        <v>140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6" t="s">
        <v>147</v>
      </c>
      <c r="BK198" s="247">
        <f>ROUND(I198*H198,2)</f>
        <v>0</v>
      </c>
      <c r="BL198" s="16" t="s">
        <v>225</v>
      </c>
      <c r="BM198" s="246" t="s">
        <v>1404</v>
      </c>
    </row>
    <row r="199" s="2" customFormat="1" ht="16.5" customHeight="1">
      <c r="A199" s="37"/>
      <c r="B199" s="38"/>
      <c r="C199" s="271" t="s">
        <v>437</v>
      </c>
      <c r="D199" s="271" t="s">
        <v>220</v>
      </c>
      <c r="E199" s="272" t="s">
        <v>1405</v>
      </c>
      <c r="F199" s="273" t="s">
        <v>1406</v>
      </c>
      <c r="G199" s="274" t="s">
        <v>267</v>
      </c>
      <c r="H199" s="275">
        <v>1</v>
      </c>
      <c r="I199" s="276"/>
      <c r="J199" s="277">
        <f>ROUND(I199*H199,2)</f>
        <v>0</v>
      </c>
      <c r="K199" s="273" t="s">
        <v>1</v>
      </c>
      <c r="L199" s="278"/>
      <c r="M199" s="279" t="s">
        <v>1</v>
      </c>
      <c r="N199" s="280" t="s">
        <v>40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6" t="s">
        <v>305</v>
      </c>
      <c r="AT199" s="246" t="s">
        <v>220</v>
      </c>
      <c r="AU199" s="246" t="s">
        <v>83</v>
      </c>
      <c r="AY199" s="16" t="s">
        <v>140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6" t="s">
        <v>147</v>
      </c>
      <c r="BK199" s="247">
        <f>ROUND(I199*H199,2)</f>
        <v>0</v>
      </c>
      <c r="BL199" s="16" t="s">
        <v>225</v>
      </c>
      <c r="BM199" s="246" t="s">
        <v>1407</v>
      </c>
    </row>
    <row r="200" s="2" customFormat="1" ht="16.5" customHeight="1">
      <c r="A200" s="37"/>
      <c r="B200" s="38"/>
      <c r="C200" s="271" t="s">
        <v>442</v>
      </c>
      <c r="D200" s="271" t="s">
        <v>220</v>
      </c>
      <c r="E200" s="272" t="s">
        <v>1408</v>
      </c>
      <c r="F200" s="273" t="s">
        <v>1409</v>
      </c>
      <c r="G200" s="274" t="s">
        <v>267</v>
      </c>
      <c r="H200" s="275">
        <v>2</v>
      </c>
      <c r="I200" s="276"/>
      <c r="J200" s="277">
        <f>ROUND(I200*H200,2)</f>
        <v>0</v>
      </c>
      <c r="K200" s="273" t="s">
        <v>1</v>
      </c>
      <c r="L200" s="278"/>
      <c r="M200" s="279" t="s">
        <v>1</v>
      </c>
      <c r="N200" s="280" t="s">
        <v>40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6" t="s">
        <v>305</v>
      </c>
      <c r="AT200" s="246" t="s">
        <v>220</v>
      </c>
      <c r="AU200" s="246" t="s">
        <v>83</v>
      </c>
      <c r="AY200" s="16" t="s">
        <v>140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6" t="s">
        <v>147</v>
      </c>
      <c r="BK200" s="247">
        <f>ROUND(I200*H200,2)</f>
        <v>0</v>
      </c>
      <c r="BL200" s="16" t="s">
        <v>225</v>
      </c>
      <c r="BM200" s="246" t="s">
        <v>1410</v>
      </c>
    </row>
    <row r="201" s="2" customFormat="1" ht="21.75" customHeight="1">
      <c r="A201" s="37"/>
      <c r="B201" s="38"/>
      <c r="C201" s="235" t="s">
        <v>447</v>
      </c>
      <c r="D201" s="235" t="s">
        <v>142</v>
      </c>
      <c r="E201" s="236" t="s">
        <v>1411</v>
      </c>
      <c r="F201" s="237" t="s">
        <v>1412</v>
      </c>
      <c r="G201" s="238" t="s">
        <v>1413</v>
      </c>
      <c r="H201" s="289"/>
      <c r="I201" s="240"/>
      <c r="J201" s="241">
        <f>ROUND(I201*H201,2)</f>
        <v>0</v>
      </c>
      <c r="K201" s="237" t="s">
        <v>146</v>
      </c>
      <c r="L201" s="43"/>
      <c r="M201" s="284" t="s">
        <v>1</v>
      </c>
      <c r="N201" s="285" t="s">
        <v>40</v>
      </c>
      <c r="O201" s="286"/>
      <c r="P201" s="287">
        <f>O201*H201</f>
        <v>0</v>
      </c>
      <c r="Q201" s="287">
        <v>0</v>
      </c>
      <c r="R201" s="287">
        <f>Q201*H201</f>
        <v>0</v>
      </c>
      <c r="S201" s="287">
        <v>0</v>
      </c>
      <c r="T201" s="2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6" t="s">
        <v>225</v>
      </c>
      <c r="AT201" s="246" t="s">
        <v>142</v>
      </c>
      <c r="AU201" s="246" t="s">
        <v>83</v>
      </c>
      <c r="AY201" s="16" t="s">
        <v>140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6" t="s">
        <v>147</v>
      </c>
      <c r="BK201" s="247">
        <f>ROUND(I201*H201,2)</f>
        <v>0</v>
      </c>
      <c r="BL201" s="16" t="s">
        <v>225</v>
      </c>
      <c r="BM201" s="246" t="s">
        <v>1414</v>
      </c>
    </row>
    <row r="202" s="2" customFormat="1" ht="6.96" customHeight="1">
      <c r="A202" s="37"/>
      <c r="B202" s="66"/>
      <c r="C202" s="67"/>
      <c r="D202" s="67"/>
      <c r="E202" s="67"/>
      <c r="F202" s="67"/>
      <c r="G202" s="67"/>
      <c r="H202" s="67"/>
      <c r="I202" s="183"/>
      <c r="J202" s="67"/>
      <c r="K202" s="67"/>
      <c r="L202" s="43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sheetProtection sheet="1" autoFilter="0" formatColumns="0" formatRows="0" objects="1" scenarios="1" spinCount="100000" saltValue="wOgngrfFXDgrCYH9TKa6uLbFZepSH9A87TxSPZawsm8djhxLoCqDehfbkOx0Ba6+JBeewdV13AedRT0gdQFlbQ==" hashValue="yof5fDDi1fUie1vk/usYuOtpcCsnXc73pRjcd1DPRS4cVnnk9VTU2u1hhngcw2o3JXgGUeHaxtRL+fJOa62mqA==" algorithmName="SHA-512" password="CC35"/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2020-06-03T09:36:29Z</dcterms:created>
  <dcterms:modified xsi:type="dcterms:W3CDTF">2020-06-03T09:36:35Z</dcterms:modified>
</cp:coreProperties>
</file>