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Rušení LIS – po n..." sheetId="2" r:id="rId2"/>
    <sheet name="01 - Technologická část" sheetId="3" r:id="rId3"/>
    <sheet name="01N - Neoceňovat - dodávk..." sheetId="4" r:id="rId4"/>
    <sheet name="02 - Stavební část" sheetId="5" r:id="rId5"/>
    <sheet name="03 - VRN" sheetId="6" r:id="rId6"/>
    <sheet name="01 - Technologická část_01" sheetId="7" r:id="rId7"/>
    <sheet name="02 - Stavební část_01" sheetId="8" r:id="rId8"/>
    <sheet name="Pokyny pro vyplnění" sheetId="9" r:id="rId9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01 - Rušení LIS – po n...'!$C$81:$K$145</definedName>
    <definedName name="_xlnm.Print_Area" localSheetId="1">'SO 01 - Rušení LIS – po n...'!$C$4:$J$39,'SO 01 - Rušení LIS – po n...'!$C$45:$J$63,'SO 01 - Rušení LIS – po n...'!$C$69:$K$145</definedName>
    <definedName name="_xlnm.Print_Titles" localSheetId="1">'SO 01 - Rušení LIS – po n...'!$81:$81</definedName>
    <definedName name="_xlnm._FilterDatabase" localSheetId="2" hidden="1">'01 - Technologická část'!$C$95:$K$264</definedName>
    <definedName name="_xlnm.Print_Area" localSheetId="2">'01 - Technologická část'!$C$4:$J$41,'01 - Technologická část'!$C$47:$J$75,'01 - Technologická část'!$C$81:$K$264</definedName>
    <definedName name="_xlnm.Print_Titles" localSheetId="2">'01 - Technologická část'!$95:$95</definedName>
    <definedName name="_xlnm._FilterDatabase" localSheetId="3" hidden="1">'01N - Neoceňovat - dodávk...'!$C$85:$K$91</definedName>
    <definedName name="_xlnm.Print_Area" localSheetId="3">'01N - Neoceňovat - dodávk...'!$C$4:$J$41,'01N - Neoceňovat - dodávk...'!$C$47:$J$65,'01N - Neoceňovat - dodávk...'!$C$71:$K$91</definedName>
    <definedName name="_xlnm.Print_Titles" localSheetId="3">'01N - Neoceňovat - dodávk...'!$85:$85</definedName>
    <definedName name="_xlnm._FilterDatabase" localSheetId="4" hidden="1">'02 - Stavební část'!$C$88:$K$127</definedName>
    <definedName name="_xlnm.Print_Area" localSheetId="4">'02 - Stavební část'!$C$4:$J$41,'02 - Stavební část'!$C$47:$J$68,'02 - Stavební část'!$C$74:$K$127</definedName>
    <definedName name="_xlnm.Print_Titles" localSheetId="4">'02 - Stavební část'!$88:$88</definedName>
    <definedName name="_xlnm._FilterDatabase" localSheetId="5" hidden="1">'03 - VRN'!$C$89:$K$115</definedName>
    <definedName name="_xlnm.Print_Area" localSheetId="5">'03 - VRN'!$C$4:$J$41,'03 - VRN'!$C$47:$J$69,'03 - VRN'!$C$75:$K$115</definedName>
    <definedName name="_xlnm.Print_Titles" localSheetId="5">'03 - VRN'!$89:$89</definedName>
    <definedName name="_xlnm._FilterDatabase" localSheetId="6" hidden="1">'01 - Technologická část_01'!$C$92:$K$199</definedName>
    <definedName name="_xlnm.Print_Area" localSheetId="6">'01 - Technologická část_01'!$C$4:$J$41,'01 - Technologická část_01'!$C$47:$J$72,'01 - Technologická část_01'!$C$78:$K$199</definedName>
    <definedName name="_xlnm.Print_Titles" localSheetId="6">'01 - Technologická část_01'!$92:$92</definedName>
    <definedName name="_xlnm._FilterDatabase" localSheetId="7" hidden="1">'02 - Stavební část_01'!$C$86:$K$93</definedName>
    <definedName name="_xlnm.Print_Area" localSheetId="7">'02 - Stavební část_01'!$C$4:$J$41,'02 - Stavební část_01'!$C$47:$J$66,'02 - Stavební část_01'!$C$72:$K$93</definedName>
    <definedName name="_xlnm.Print_Titles" localSheetId="7">'02 - Stavební část_01'!$86:$86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l="1" r="J88"/>
  <c r="J39"/>
  <c r="J38"/>
  <c i="1" r="AY63"/>
  <c i="8" r="J37"/>
  <c i="1" r="AX63"/>
  <c i="8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J64"/>
  <c r="J84"/>
  <c r="F83"/>
  <c r="F81"/>
  <c r="E79"/>
  <c r="J59"/>
  <c r="F58"/>
  <c r="F56"/>
  <c r="E54"/>
  <c r="J23"/>
  <c r="E23"/>
  <c r="J83"/>
  <c r="J22"/>
  <c r="J20"/>
  <c r="E20"/>
  <c r="F84"/>
  <c r="J19"/>
  <c r="J14"/>
  <c r="J81"/>
  <c r="E7"/>
  <c r="E75"/>
  <c i="7" r="J39"/>
  <c r="J38"/>
  <c i="1" r="AY62"/>
  <c i="7" r="J37"/>
  <c i="1" r="AX62"/>
  <c i="7"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T189"/>
  <c r="R190"/>
  <c r="R189"/>
  <c r="P190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90"/>
  <c r="F89"/>
  <c r="F87"/>
  <c r="E85"/>
  <c r="J59"/>
  <c r="F58"/>
  <c r="F56"/>
  <c r="E54"/>
  <c r="J23"/>
  <c r="E23"/>
  <c r="J58"/>
  <c r="J22"/>
  <c r="J20"/>
  <c r="E20"/>
  <c r="F90"/>
  <c r="J19"/>
  <c r="J14"/>
  <c r="J56"/>
  <c r="E7"/>
  <c r="E50"/>
  <c i="6" r="J39"/>
  <c r="J38"/>
  <c i="1" r="AY60"/>
  <c i="6" r="J37"/>
  <c i="1" r="AX60"/>
  <c i="6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T109"/>
  <c r="R110"/>
  <c r="R109"/>
  <c r="P110"/>
  <c r="P109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7"/>
  <c r="F86"/>
  <c r="F84"/>
  <c r="E82"/>
  <c r="J59"/>
  <c r="F58"/>
  <c r="F56"/>
  <c r="E54"/>
  <c r="J23"/>
  <c r="E23"/>
  <c r="J86"/>
  <c r="J22"/>
  <c r="J20"/>
  <c r="E20"/>
  <c r="F59"/>
  <c r="J19"/>
  <c r="J14"/>
  <c r="J56"/>
  <c r="E7"/>
  <c r="E78"/>
  <c i="5" r="J90"/>
  <c r="J39"/>
  <c r="J38"/>
  <c i="1" r="AY59"/>
  <c i="5" r="J37"/>
  <c i="1" r="AX59"/>
  <c i="5"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64"/>
  <c r="J86"/>
  <c r="F85"/>
  <c r="F83"/>
  <c r="E81"/>
  <c r="J59"/>
  <c r="F58"/>
  <c r="F56"/>
  <c r="E54"/>
  <c r="J23"/>
  <c r="E23"/>
  <c r="J58"/>
  <c r="J22"/>
  <c r="J20"/>
  <c r="E20"/>
  <c r="F86"/>
  <c r="J19"/>
  <c r="J14"/>
  <c r="J83"/>
  <c r="E7"/>
  <c r="E50"/>
  <c i="4" r="J39"/>
  <c r="J38"/>
  <c i="1" r="AY58"/>
  <c i="4" r="J37"/>
  <c i="1" r="AX58"/>
  <c i="4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50"/>
  <c i="3" r="J39"/>
  <c r="J38"/>
  <c i="1" r="AY57"/>
  <c i="3" r="J37"/>
  <c i="1" r="AX57"/>
  <c i="3"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J93"/>
  <c r="F92"/>
  <c r="F90"/>
  <c r="E88"/>
  <c r="J59"/>
  <c r="F58"/>
  <c r="F56"/>
  <c r="E54"/>
  <c r="J23"/>
  <c r="E23"/>
  <c r="J92"/>
  <c r="J22"/>
  <c r="J20"/>
  <c r="E20"/>
  <c r="F93"/>
  <c r="J19"/>
  <c r="J14"/>
  <c r="J56"/>
  <c r="E7"/>
  <c r="E84"/>
  <c i="2" r="J37"/>
  <c r="J36"/>
  <c i="1" r="AY55"/>
  <c i="2" r="J35"/>
  <c i="1" r="AX55"/>
  <c i="2" r="BI144"/>
  <c r="BH144"/>
  <c r="BF144"/>
  <c r="BE144"/>
  <c r="T144"/>
  <c r="R144"/>
  <c r="P144"/>
  <c r="BI139"/>
  <c r="BH139"/>
  <c r="BF139"/>
  <c r="BE139"/>
  <c r="T139"/>
  <c r="R139"/>
  <c r="P139"/>
  <c r="BI135"/>
  <c r="BH135"/>
  <c r="BF135"/>
  <c r="BE135"/>
  <c r="T135"/>
  <c r="R135"/>
  <c r="P135"/>
  <c r="BI130"/>
  <c r="BH130"/>
  <c r="BF130"/>
  <c r="BE130"/>
  <c r="T130"/>
  <c r="R130"/>
  <c r="P130"/>
  <c r="BI123"/>
  <c r="BH123"/>
  <c r="BF123"/>
  <c r="BE123"/>
  <c r="T123"/>
  <c r="R123"/>
  <c r="P123"/>
  <c r="BI117"/>
  <c r="BH117"/>
  <c r="BF117"/>
  <c r="BE117"/>
  <c r="T117"/>
  <c r="R117"/>
  <c r="P117"/>
  <c r="BI111"/>
  <c r="BH111"/>
  <c r="BF111"/>
  <c r="BE111"/>
  <c r="T111"/>
  <c r="R111"/>
  <c r="P111"/>
  <c r="BI105"/>
  <c r="BH105"/>
  <c r="BF105"/>
  <c r="BE105"/>
  <c r="T105"/>
  <c r="R105"/>
  <c r="P105"/>
  <c r="BI99"/>
  <c r="BH99"/>
  <c r="BF99"/>
  <c r="BE99"/>
  <c r="T99"/>
  <c r="R99"/>
  <c r="P99"/>
  <c r="BI94"/>
  <c r="BH94"/>
  <c r="BF94"/>
  <c r="BE94"/>
  <c r="T94"/>
  <c r="R94"/>
  <c r="P94"/>
  <c r="BI91"/>
  <c r="BH91"/>
  <c r="BF91"/>
  <c r="BE91"/>
  <c r="T91"/>
  <c r="R91"/>
  <c r="P91"/>
  <c r="BI85"/>
  <c r="BH85"/>
  <c r="BF85"/>
  <c r="BE85"/>
  <c r="T85"/>
  <c r="R85"/>
  <c r="P85"/>
  <c r="J79"/>
  <c r="F78"/>
  <c r="F76"/>
  <c r="E74"/>
  <c r="J55"/>
  <c r="F54"/>
  <c r="F52"/>
  <c r="E50"/>
  <c r="J21"/>
  <c r="E21"/>
  <c r="J78"/>
  <c r="J20"/>
  <c r="J18"/>
  <c r="E18"/>
  <c r="F79"/>
  <c r="J17"/>
  <c r="J12"/>
  <c r="J52"/>
  <c r="E7"/>
  <c r="E72"/>
  <c i="1" r="L50"/>
  <c r="AM50"/>
  <c r="AM49"/>
  <c r="L49"/>
  <c r="AM47"/>
  <c r="L47"/>
  <c r="L45"/>
  <c r="L44"/>
  <c i="7" r="BK199"/>
  <c r="BK197"/>
  <c r="BK192"/>
  <c r="J187"/>
  <c r="J184"/>
  <c r="BK177"/>
  <c r="BK166"/>
  <c r="BK158"/>
  <c r="BK147"/>
  <c r="J140"/>
  <c r="J131"/>
  <c r="BK121"/>
  <c r="BK113"/>
  <c r="BK104"/>
  <c i="6" r="J114"/>
  <c r="BK93"/>
  <c i="5" r="BK121"/>
  <c r="J108"/>
  <c i="4" r="BK89"/>
  <c i="3" r="BK255"/>
  <c r="BK247"/>
  <c r="BK237"/>
  <c r="J229"/>
  <c r="BK225"/>
  <c r="BK217"/>
  <c r="BK207"/>
  <c r="J199"/>
  <c r="BK192"/>
  <c r="BK187"/>
  <c r="J180"/>
  <c r="BK172"/>
  <c r="BK151"/>
  <c r="J144"/>
  <c r="BK140"/>
  <c r="J134"/>
  <c r="J124"/>
  <c r="J118"/>
  <c i="2" r="J139"/>
  <c r="BK99"/>
  <c i="8" r="BK90"/>
  <c i="7" r="BK196"/>
  <c r="BK180"/>
  <c r="J173"/>
  <c r="J158"/>
  <c r="BK144"/>
  <c r="J142"/>
  <c r="BK137"/>
  <c r="BK123"/>
  <c r="J113"/>
  <c r="J108"/>
  <c r="BK97"/>
  <c i="6" r="BK103"/>
  <c i="5" r="BK126"/>
  <c r="BK113"/>
  <c r="BK97"/>
  <c i="3" r="J260"/>
  <c r="J253"/>
  <c r="J247"/>
  <c r="BK235"/>
  <c r="J226"/>
  <c r="J217"/>
  <c r="BK201"/>
  <c r="J192"/>
  <c r="J187"/>
  <c r="J175"/>
  <c r="BK168"/>
  <c r="J154"/>
  <c r="BK146"/>
  <c r="J140"/>
  <c r="BK131"/>
  <c r="BK116"/>
  <c r="J113"/>
  <c r="BK105"/>
  <c i="2" r="J144"/>
  <c r="J99"/>
  <c i="7" r="J196"/>
  <c r="BK187"/>
  <c r="J182"/>
  <c r="BK176"/>
  <c r="BK170"/>
  <c r="BK161"/>
  <c r="J155"/>
  <c r="BK149"/>
  <c r="BK145"/>
  <c r="J137"/>
  <c r="BK131"/>
  <c r="BK119"/>
  <c r="J105"/>
  <c i="6" r="BK105"/>
  <c r="BK94"/>
  <c i="5" r="BK124"/>
  <c r="BK118"/>
  <c r="BK105"/>
  <c i="4" r="BK88"/>
  <c i="3" r="J262"/>
  <c r="J254"/>
  <c r="BK243"/>
  <c r="BK236"/>
  <c r="J230"/>
  <c r="BK224"/>
  <c r="J213"/>
  <c r="J210"/>
  <c r="BK178"/>
  <c r="J171"/>
  <c r="BK167"/>
  <c r="BK162"/>
  <c r="BK158"/>
  <c r="J145"/>
  <c r="J133"/>
  <c r="J127"/>
  <c r="BK111"/>
  <c r="BK98"/>
  <c i="2" r="J130"/>
  <c i="1" r="AS56"/>
  <c i="7" r="J141"/>
  <c r="BK133"/>
  <c r="J127"/>
  <c r="J122"/>
  <c r="J115"/>
  <c r="BK106"/>
  <c r="J100"/>
  <c i="6" r="BK99"/>
  <c i="5" r="BK116"/>
  <c r="BK99"/>
  <c i="4" r="J88"/>
  <c i="3" r="BK256"/>
  <c r="J245"/>
  <c r="BK241"/>
  <c r="BK232"/>
  <c r="BK214"/>
  <c r="BK210"/>
  <c r="J205"/>
  <c r="J188"/>
  <c r="BK180"/>
  <c r="BK165"/>
  <c r="J162"/>
  <c r="J155"/>
  <c r="BK144"/>
  <c r="J131"/>
  <c r="BK127"/>
  <c r="BK119"/>
  <c r="BK115"/>
  <c r="J109"/>
  <c r="J104"/>
  <c r="J99"/>
  <c i="2" r="BK94"/>
  <c i="8" r="BK93"/>
  <c i="7" r="J193"/>
  <c r="BK186"/>
  <c r="BK178"/>
  <c r="J170"/>
  <c r="J163"/>
  <c r="BK154"/>
  <c r="J144"/>
  <c r="BK135"/>
  <c r="J123"/>
  <c r="BK115"/>
  <c r="BK112"/>
  <c r="J101"/>
  <c i="6" r="BK97"/>
  <c i="5" r="J125"/>
  <c r="J116"/>
  <c r="J107"/>
  <c i="4" r="J91"/>
  <c i="3" r="BK252"/>
  <c r="BK238"/>
  <c r="J231"/>
  <c r="J224"/>
  <c r="BK216"/>
  <c r="BK206"/>
  <c r="BK198"/>
  <c r="BK191"/>
  <c r="BK185"/>
  <c r="J181"/>
  <c r="BK176"/>
  <c r="BK160"/>
  <c r="J149"/>
  <c r="BK138"/>
  <c r="J128"/>
  <c r="BK121"/>
  <c r="BK117"/>
  <c r="BK104"/>
  <c i="2" r="J135"/>
  <c r="BK85"/>
  <c i="7" r="J198"/>
  <c r="J192"/>
  <c r="J183"/>
  <c r="BK165"/>
  <c r="BK146"/>
  <c r="J139"/>
  <c r="BK130"/>
  <c r="J119"/>
  <c r="J112"/>
  <c r="J109"/>
  <c i="6" r="J110"/>
  <c r="BK95"/>
  <c i="5" r="J114"/>
  <c r="J112"/>
  <c r="BK95"/>
  <c i="3" r="J259"/>
  <c r="J252"/>
  <c r="BK240"/>
  <c r="J233"/>
  <c r="J222"/>
  <c r="J208"/>
  <c r="BK197"/>
  <c r="J193"/>
  <c r="BK186"/>
  <c r="BK183"/>
  <c r="BK169"/>
  <c r="J158"/>
  <c r="J153"/>
  <c r="BK148"/>
  <c r="J138"/>
  <c r="BK122"/>
  <c r="J115"/>
  <c r="BK110"/>
  <c r="J102"/>
  <c r="BK99"/>
  <c i="2" r="J105"/>
  <c i="8" r="J91"/>
  <c i="7" r="BK184"/>
  <c r="J181"/>
  <c r="J174"/>
  <c r="BK169"/>
  <c r="J166"/>
  <c r="J156"/>
  <c r="J152"/>
  <c r="BK148"/>
  <c r="BK139"/>
  <c r="BK126"/>
  <c r="BK120"/>
  <c r="J107"/>
  <c r="BK101"/>
  <c r="J97"/>
  <c i="6" r="BK114"/>
  <c r="BK101"/>
  <c i="5" r="BK127"/>
  <c r="J121"/>
  <c r="BK107"/>
  <c r="J97"/>
  <c i="3" r="BK264"/>
  <c r="J261"/>
  <c r="BK251"/>
  <c r="J240"/>
  <c r="BK233"/>
  <c r="J227"/>
  <c r="BK220"/>
  <c r="J214"/>
  <c r="J209"/>
  <c r="J204"/>
  <c r="J198"/>
  <c r="BK181"/>
  <c r="BK173"/>
  <c r="BK170"/>
  <c r="J165"/>
  <c r="BK161"/>
  <c r="BK153"/>
  <c r="BK143"/>
  <c r="BK132"/>
  <c r="J125"/>
  <c r="BK108"/>
  <c i="2" r="BK135"/>
  <c r="J111"/>
  <c i="7" r="J197"/>
  <c r="BK181"/>
  <c r="J179"/>
  <c r="BK174"/>
  <c r="J164"/>
  <c r="BK156"/>
  <c r="J153"/>
  <c r="J148"/>
  <c r="BK132"/>
  <c r="J126"/>
  <c r="J120"/>
  <c r="BK114"/>
  <c r="J104"/>
  <c r="J95"/>
  <c i="6" r="J94"/>
  <c i="5" r="J118"/>
  <c r="J101"/>
  <c i="4" r="J90"/>
  <c i="3" r="BK259"/>
  <c r="BK253"/>
  <c r="BK242"/>
  <c r="J234"/>
  <c r="J218"/>
  <c r="J211"/>
  <c r="J202"/>
  <c r="BK194"/>
  <c r="J184"/>
  <c r="J176"/>
  <c r="BK163"/>
  <c r="BK157"/>
  <c r="J148"/>
  <c r="J136"/>
  <c r="J130"/>
  <c r="J126"/>
  <c r="J117"/>
  <c r="BK112"/>
  <c r="BK106"/>
  <c r="J103"/>
  <c r="J100"/>
  <c i="2" r="BK139"/>
  <c i="1" r="AS61"/>
  <c i="8" r="BK91"/>
  <c i="7" r="BK195"/>
  <c r="BK188"/>
  <c r="BK185"/>
  <c r="BK173"/>
  <c r="J168"/>
  <c r="BK160"/>
  <c r="BK150"/>
  <c r="J143"/>
  <c r="J132"/>
  <c r="BK127"/>
  <c r="J114"/>
  <c r="J111"/>
  <c r="J96"/>
  <c i="6" r="J99"/>
  <c i="5" r="J124"/>
  <c r="BK114"/>
  <c r="J105"/>
  <c i="3" r="J258"/>
  <c r="J250"/>
  <c r="J242"/>
  <c r="BK230"/>
  <c r="J219"/>
  <c r="BK209"/>
  <c r="BK200"/>
  <c r="BK196"/>
  <c r="BK190"/>
  <c r="J183"/>
  <c r="J177"/>
  <c r="BK171"/>
  <c r="BK150"/>
  <c r="BK142"/>
  <c r="J137"/>
  <c r="BK125"/>
  <c r="J119"/>
  <c r="J107"/>
  <c r="J98"/>
  <c i="2" r="BK91"/>
  <c i="8" r="J90"/>
  <c i="7" r="BK193"/>
  <c r="J185"/>
  <c r="J177"/>
  <c r="J159"/>
  <c r="J149"/>
  <c r="BK141"/>
  <c r="BK129"/>
  <c r="BK118"/>
  <c r="J110"/>
  <c r="J102"/>
  <c i="6" r="BK108"/>
  <c i="5" r="BK122"/>
  <c r="BK101"/>
  <c i="4" r="BK90"/>
  <c i="3" r="BK254"/>
  <c r="J241"/>
  <c r="BK231"/>
  <c r="J220"/>
  <c r="BK202"/>
  <c r="J196"/>
  <c r="BK189"/>
  <c r="J185"/>
  <c r="J173"/>
  <c r="BK166"/>
  <c r="BK155"/>
  <c r="BK152"/>
  <c r="J142"/>
  <c r="BK137"/>
  <c r="BK123"/>
  <c r="J121"/>
  <c r="J111"/>
  <c r="BK100"/>
  <c i="2" r="BK117"/>
  <c r="J94"/>
  <c i="7" r="J194"/>
  <c r="BK183"/>
  <c r="BK175"/>
  <c r="J167"/>
  <c r="J160"/>
  <c r="BK153"/>
  <c r="J147"/>
  <c r="BK140"/>
  <c r="J133"/>
  <c r="BK125"/>
  <c r="J117"/>
  <c r="BK103"/>
  <c r="J98"/>
  <c r="BK95"/>
  <c i="6" r="J103"/>
  <c r="J95"/>
  <c i="5" r="BK125"/>
  <c r="J113"/>
  <c r="J99"/>
  <c i="4" r="J89"/>
  <c i="3" r="BK263"/>
  <c r="J256"/>
  <c r="BK245"/>
  <c r="J239"/>
  <c r="J232"/>
  <c r="BK226"/>
  <c r="BK219"/>
  <c r="BK211"/>
  <c r="BK205"/>
  <c r="BK193"/>
  <c r="BK177"/>
  <c r="J172"/>
  <c r="J166"/>
  <c r="J163"/>
  <c r="BK159"/>
  <c r="J152"/>
  <c r="BK136"/>
  <c r="BK129"/>
  <c r="BK120"/>
  <c r="BK107"/>
  <c i="2" r="BK144"/>
  <c r="J117"/>
  <c i="8" r="J93"/>
  <c i="7" r="BK190"/>
  <c r="J176"/>
  <c r="J169"/>
  <c r="J161"/>
  <c r="BK155"/>
  <c r="BK151"/>
  <c r="J145"/>
  <c r="J135"/>
  <c r="J128"/>
  <c r="J121"/>
  <c r="BK110"/>
  <c r="BK105"/>
  <c r="BK98"/>
  <c i="6" r="J105"/>
  <c i="5" r="J119"/>
  <c r="BK108"/>
  <c i="3" r="BK262"/>
  <c r="J251"/>
  <c r="BK244"/>
  <c r="J235"/>
  <c r="BK222"/>
  <c r="BK213"/>
  <c r="BK208"/>
  <c r="J200"/>
  <c r="J191"/>
  <c r="J182"/>
  <c r="J170"/>
  <c r="J164"/>
  <c r="J161"/>
  <c r="J146"/>
  <c r="BK133"/>
  <c r="J129"/>
  <c r="BK124"/>
  <c r="BK118"/>
  <c r="BK113"/>
  <c r="J108"/>
  <c r="BK102"/>
  <c i="2" r="BK130"/>
  <c r="J85"/>
  <c i="7" r="J199"/>
  <c r="BK198"/>
  <c r="J190"/>
  <c r="BK182"/>
  <c r="J172"/>
  <c r="J165"/>
  <c r="BK157"/>
  <c r="J146"/>
  <c r="J138"/>
  <c r="J129"/>
  <c r="BK122"/>
  <c r="BK109"/>
  <c r="J103"/>
  <c i="6" r="BK110"/>
  <c i="5" r="J127"/>
  <c r="BK110"/>
  <c r="BK93"/>
  <c i="3" r="BK261"/>
  <c r="BK248"/>
  <c r="BK239"/>
  <c r="J236"/>
  <c r="BK227"/>
  <c r="BK218"/>
  <c r="BK215"/>
  <c r="BK204"/>
  <c r="J197"/>
  <c r="J189"/>
  <c r="BK182"/>
  <c r="BK175"/>
  <c r="J159"/>
  <c r="BK145"/>
  <c r="J141"/>
  <c r="BK135"/>
  <c r="BK126"/>
  <c r="J120"/>
  <c r="J112"/>
  <c r="J106"/>
  <c i="2" r="BK105"/>
  <c i="8" r="BK92"/>
  <c i="7" r="J195"/>
  <c r="J186"/>
  <c r="J178"/>
  <c r="BK164"/>
  <c r="BK152"/>
  <c r="BK143"/>
  <c r="BK138"/>
  <c r="BK124"/>
  <c r="BK117"/>
  <c r="BK111"/>
  <c r="J106"/>
  <c i="6" r="J112"/>
  <c r="J101"/>
  <c i="5" r="BK119"/>
  <c r="BK103"/>
  <c i="4" r="BK91"/>
  <c i="3" r="BK258"/>
  <c r="J248"/>
  <c r="J238"/>
  <c r="J228"/>
  <c r="J216"/>
  <c r="J194"/>
  <c r="BK188"/>
  <c r="BK184"/>
  <c r="BK174"/>
  <c r="J167"/>
  <c r="J157"/>
  <c r="J151"/>
  <c r="J143"/>
  <c r="BK141"/>
  <c r="J135"/>
  <c r="J122"/>
  <c r="J114"/>
  <c r="BK109"/>
  <c r="J101"/>
  <c i="2" r="BK111"/>
  <c i="8" r="J92"/>
  <c i="7" r="BK179"/>
  <c r="BK172"/>
  <c r="BK168"/>
  <c r="BK163"/>
  <c r="BK159"/>
  <c r="J150"/>
  <c r="BK142"/>
  <c r="J136"/>
  <c r="BK128"/>
  <c r="J124"/>
  <c r="BK108"/>
  <c r="BK100"/>
  <c r="BK96"/>
  <c i="6" r="J108"/>
  <c r="J97"/>
  <c r="J93"/>
  <c i="5" r="J122"/>
  <c r="BK112"/>
  <c r="J103"/>
  <c r="J95"/>
  <c i="3" r="J264"/>
  <c r="J263"/>
  <c r="J255"/>
  <c r="J244"/>
  <c r="BK234"/>
  <c r="BK228"/>
  <c r="J225"/>
  <c r="J215"/>
  <c r="BK212"/>
  <c r="J206"/>
  <c r="J201"/>
  <c r="J190"/>
  <c r="J174"/>
  <c r="J168"/>
  <c r="BK164"/>
  <c r="BK154"/>
  <c r="J150"/>
  <c r="BK134"/>
  <c r="BK130"/>
  <c r="J116"/>
  <c r="BK103"/>
  <c i="2" r="J123"/>
  <c r="J91"/>
  <c i="7" r="BK194"/>
  <c r="J188"/>
  <c r="J180"/>
  <c r="J175"/>
  <c r="BK167"/>
  <c r="J157"/>
  <c r="J154"/>
  <c r="J151"/>
  <c r="BK136"/>
  <c r="J130"/>
  <c r="J125"/>
  <c r="J118"/>
  <c r="BK107"/>
  <c r="BK102"/>
  <c i="6" r="BK112"/>
  <c i="5" r="J126"/>
  <c r="J110"/>
  <c r="J93"/>
  <c i="3" r="BK260"/>
  <c r="BK250"/>
  <c r="J243"/>
  <c r="J237"/>
  <c r="BK229"/>
  <c r="J212"/>
  <c r="J207"/>
  <c r="BK199"/>
  <c r="J186"/>
  <c r="J178"/>
  <c r="J169"/>
  <c r="J160"/>
  <c r="BK149"/>
  <c r="J132"/>
  <c r="BK128"/>
  <c r="J123"/>
  <c r="BK114"/>
  <c r="J110"/>
  <c r="J105"/>
  <c r="BK101"/>
  <c i="2" r="BK123"/>
  <c l="1" r="R84"/>
  <c r="R83"/>
  <c r="P129"/>
  <c i="3" r="BK97"/>
  <c r="R147"/>
  <c r="R139"/>
  <c r="P156"/>
  <c r="BK179"/>
  <c r="J179"/>
  <c r="J68"/>
  <c r="R179"/>
  <c r="P223"/>
  <c r="BK249"/>
  <c r="J249"/>
  <c r="J73"/>
  <c r="R257"/>
  <c i="4" r="R87"/>
  <c r="R86"/>
  <c i="5" r="P92"/>
  <c r="P91"/>
  <c r="R123"/>
  <c i="6" r="T92"/>
  <c r="P111"/>
  <c i="7" r="BK99"/>
  <c r="J99"/>
  <c r="J65"/>
  <c r="R99"/>
  <c r="R116"/>
  <c r="P171"/>
  <c i="8" r="R89"/>
  <c r="R87"/>
  <c i="2" r="P84"/>
  <c r="P83"/>
  <c r="P82"/>
  <c i="1" r="AU55"/>
  <c i="2" r="T129"/>
  <c i="3" r="R97"/>
  <c r="T147"/>
  <c r="T139"/>
  <c r="T156"/>
  <c r="T179"/>
  <c r="BK195"/>
  <c r="J195"/>
  <c r="J69"/>
  <c r="P195"/>
  <c r="R195"/>
  <c r="T203"/>
  <c r="T223"/>
  <c r="R246"/>
  <c r="R249"/>
  <c r="T257"/>
  <c i="4" r="BK87"/>
  <c r="BK86"/>
  <c r="J86"/>
  <c i="5" r="T92"/>
  <c r="T91"/>
  <c i="6" r="P92"/>
  <c r="P91"/>
  <c r="P90"/>
  <c i="1" r="AU60"/>
  <c i="6" r="BK111"/>
  <c r="J111"/>
  <c r="J68"/>
  <c i="7" r="BK94"/>
  <c r="J94"/>
  <c r="J64"/>
  <c r="R94"/>
  <c r="T99"/>
  <c r="T116"/>
  <c r="BK171"/>
  <c r="J171"/>
  <c r="J69"/>
  <c i="8" r="BK89"/>
  <c r="J89"/>
  <c r="J65"/>
  <c i="2" r="BK84"/>
  <c r="BK83"/>
  <c r="J83"/>
  <c r="J60"/>
  <c r="R129"/>
  <c i="3" r="T97"/>
  <c r="P147"/>
  <c r="P139"/>
  <c r="BK156"/>
  <c r="J156"/>
  <c r="J67"/>
  <c r="P179"/>
  <c r="T195"/>
  <c r="P203"/>
  <c r="BK223"/>
  <c r="J223"/>
  <c r="J71"/>
  <c r="BK246"/>
  <c r="J246"/>
  <c r="J72"/>
  <c r="T246"/>
  <c r="T249"/>
  <c r="P257"/>
  <c i="4" r="P87"/>
  <c r="P86"/>
  <c i="1" r="AU58"/>
  <c i="5" r="R92"/>
  <c r="R91"/>
  <c r="R89"/>
  <c r="T123"/>
  <c i="6" r="R111"/>
  <c i="7" r="T94"/>
  <c r="BK116"/>
  <c r="J116"/>
  <c r="J66"/>
  <c r="P116"/>
  <c r="P134"/>
  <c r="R134"/>
  <c r="T134"/>
  <c r="BK162"/>
  <c r="J162"/>
  <c r="J68"/>
  <c r="P162"/>
  <c r="R162"/>
  <c r="T162"/>
  <c r="R171"/>
  <c r="P191"/>
  <c r="R191"/>
  <c i="8" r="P89"/>
  <c r="P87"/>
  <c i="1" r="AU63"/>
  <c i="2" r="T84"/>
  <c r="T83"/>
  <c r="T82"/>
  <c r="BK129"/>
  <c r="J129"/>
  <c r="J62"/>
  <c i="3" r="P97"/>
  <c r="BK147"/>
  <c r="J147"/>
  <c r="J66"/>
  <c r="R156"/>
  <c r="BK203"/>
  <c r="J203"/>
  <c r="J70"/>
  <c r="R203"/>
  <c r="R223"/>
  <c r="P246"/>
  <c r="P249"/>
  <c r="BK257"/>
  <c r="J257"/>
  <c r="J74"/>
  <c i="4" r="T87"/>
  <c r="T86"/>
  <c i="5" r="BK92"/>
  <c r="J92"/>
  <c r="J66"/>
  <c r="BK123"/>
  <c r="J123"/>
  <c r="J67"/>
  <c r="P123"/>
  <c i="6" r="BK92"/>
  <c r="J92"/>
  <c r="J65"/>
  <c r="R92"/>
  <c r="R91"/>
  <c r="R90"/>
  <c r="T111"/>
  <c i="7" r="P94"/>
  <c r="P99"/>
  <c r="BK134"/>
  <c r="J134"/>
  <c r="J67"/>
  <c r="T171"/>
  <c r="BK191"/>
  <c r="J191"/>
  <c r="J71"/>
  <c r="T191"/>
  <c i="8" r="T89"/>
  <c r="T87"/>
  <c i="2" r="F55"/>
  <c r="J76"/>
  <c r="BG117"/>
  <c r="BG130"/>
  <c r="BG135"/>
  <c i="3" r="F59"/>
  <c r="J90"/>
  <c r="BE111"/>
  <c r="BE120"/>
  <c r="BE122"/>
  <c r="BE130"/>
  <c r="BE134"/>
  <c r="BE135"/>
  <c r="BE138"/>
  <c r="BE140"/>
  <c r="BE142"/>
  <c r="BE151"/>
  <c r="BE152"/>
  <c r="BE153"/>
  <c r="BE158"/>
  <c r="BE166"/>
  <c r="BE167"/>
  <c r="BE170"/>
  <c r="BE172"/>
  <c r="BE176"/>
  <c r="BE182"/>
  <c r="BE185"/>
  <c r="BE189"/>
  <c r="BE192"/>
  <c r="BE196"/>
  <c r="BE197"/>
  <c r="BE200"/>
  <c r="BE202"/>
  <c r="BE215"/>
  <c r="BE216"/>
  <c r="BE218"/>
  <c r="BE219"/>
  <c r="BE226"/>
  <c r="BE228"/>
  <c r="BE231"/>
  <c r="BE235"/>
  <c r="BE239"/>
  <c r="BE245"/>
  <c r="BE248"/>
  <c r="BE251"/>
  <c r="BE255"/>
  <c r="BE261"/>
  <c r="BK139"/>
  <c r="J139"/>
  <c r="J65"/>
  <c i="4" r="J56"/>
  <c r="F83"/>
  <c r="BE89"/>
  <c r="BE91"/>
  <c i="5" r="J56"/>
  <c r="E77"/>
  <c r="BE93"/>
  <c r="BE103"/>
  <c r="BE107"/>
  <c r="BE112"/>
  <c r="BE124"/>
  <c i="6" r="J58"/>
  <c r="J84"/>
  <c r="BE94"/>
  <c r="BE101"/>
  <c r="BE110"/>
  <c r="BE114"/>
  <c r="BK107"/>
  <c r="J107"/>
  <c r="J66"/>
  <c i="7" r="F59"/>
  <c r="E81"/>
  <c r="J89"/>
  <c r="BE95"/>
  <c r="BE97"/>
  <c r="BE104"/>
  <c r="BE109"/>
  <c r="BE112"/>
  <c r="BE113"/>
  <c r="BE136"/>
  <c r="BE139"/>
  <c r="BE143"/>
  <c r="BE145"/>
  <c r="BE146"/>
  <c r="BE149"/>
  <c r="BE150"/>
  <c r="BE159"/>
  <c r="BE165"/>
  <c r="BE170"/>
  <c r="BE173"/>
  <c r="BE182"/>
  <c r="BE184"/>
  <c r="BE192"/>
  <c r="BE195"/>
  <c r="BE196"/>
  <c i="8" r="BE91"/>
  <c i="2" r="BG105"/>
  <c r="BG123"/>
  <c r="BG144"/>
  <c i="3" r="J58"/>
  <c r="BE100"/>
  <c r="BE101"/>
  <c r="BE104"/>
  <c r="BE105"/>
  <c r="BE109"/>
  <c r="BE112"/>
  <c r="BE113"/>
  <c r="BE116"/>
  <c r="BE118"/>
  <c r="BE123"/>
  <c r="BE137"/>
  <c r="BE141"/>
  <c r="BE145"/>
  <c r="BE146"/>
  <c r="BE148"/>
  <c r="BE150"/>
  <c r="BE155"/>
  <c r="BE175"/>
  <c r="BE183"/>
  <c r="BE184"/>
  <c r="BE186"/>
  <c r="BE187"/>
  <c r="BE188"/>
  <c r="BE191"/>
  <c r="BE194"/>
  <c r="BE199"/>
  <c r="BE207"/>
  <c r="BE222"/>
  <c r="BE230"/>
  <c r="BE237"/>
  <c r="BE238"/>
  <c r="BE241"/>
  <c r="BE242"/>
  <c r="BE247"/>
  <c r="BE252"/>
  <c r="BE253"/>
  <c r="BE254"/>
  <c r="BE258"/>
  <c r="BE259"/>
  <c r="BE260"/>
  <c r="BE262"/>
  <c r="BE263"/>
  <c r="BE264"/>
  <c i="4" r="BE90"/>
  <c i="5" r="J85"/>
  <c r="BE121"/>
  <c r="BE122"/>
  <c i="6" r="E50"/>
  <c r="F87"/>
  <c r="BE95"/>
  <c r="BE99"/>
  <c i="7" r="BE100"/>
  <c r="BE105"/>
  <c r="BE107"/>
  <c r="BE111"/>
  <c r="BE114"/>
  <c r="BE115"/>
  <c r="BE118"/>
  <c r="BE121"/>
  <c r="BE122"/>
  <c r="BE124"/>
  <c r="BE127"/>
  <c r="BE129"/>
  <c r="BE131"/>
  <c r="BE138"/>
  <c r="BE147"/>
  <c r="BE154"/>
  <c r="BE164"/>
  <c r="BE177"/>
  <c r="BE185"/>
  <c r="BE186"/>
  <c r="BE188"/>
  <c r="BE190"/>
  <c r="BE193"/>
  <c r="BE194"/>
  <c r="BE198"/>
  <c i="8" r="BE93"/>
  <c i="2" r="J54"/>
  <c r="BG91"/>
  <c r="BG99"/>
  <c r="BG111"/>
  <c r="BG139"/>
  <c i="3" r="E50"/>
  <c r="BE103"/>
  <c r="BE106"/>
  <c r="BE107"/>
  <c r="BE117"/>
  <c r="BE119"/>
  <c r="BE121"/>
  <c r="BE124"/>
  <c r="BE125"/>
  <c r="BE126"/>
  <c r="BE128"/>
  <c r="BE129"/>
  <c r="BE133"/>
  <c r="BE136"/>
  <c r="BE143"/>
  <c r="BE144"/>
  <c r="BE149"/>
  <c r="BE159"/>
  <c r="BE160"/>
  <c r="BE163"/>
  <c r="BE164"/>
  <c r="BE165"/>
  <c r="BE171"/>
  <c r="BE177"/>
  <c r="BE178"/>
  <c r="BE180"/>
  <c r="BE181"/>
  <c r="BE190"/>
  <c r="BE198"/>
  <c r="BE204"/>
  <c r="BE205"/>
  <c r="BE206"/>
  <c r="BE208"/>
  <c r="BE209"/>
  <c r="BE211"/>
  <c r="BE214"/>
  <c r="BE224"/>
  <c r="BE225"/>
  <c r="BE227"/>
  <c r="BE229"/>
  <c r="BE236"/>
  <c r="BE243"/>
  <c r="BE250"/>
  <c r="BE256"/>
  <c i="4" r="J58"/>
  <c r="E74"/>
  <c i="5" r="BE95"/>
  <c r="BE105"/>
  <c r="BE108"/>
  <c r="BE110"/>
  <c r="BE114"/>
  <c r="BE118"/>
  <c r="BE119"/>
  <c r="BE125"/>
  <c r="BE127"/>
  <c i="6" r="BE93"/>
  <c r="BE105"/>
  <c i="7" r="J87"/>
  <c r="BE98"/>
  <c r="BE101"/>
  <c r="BE102"/>
  <c r="BE103"/>
  <c r="BE125"/>
  <c r="BE126"/>
  <c r="BE128"/>
  <c r="BE133"/>
  <c r="BE142"/>
  <c r="BE144"/>
  <c r="BE151"/>
  <c r="BE153"/>
  <c r="BE155"/>
  <c r="BE156"/>
  <c r="BE157"/>
  <c r="BE158"/>
  <c r="BE160"/>
  <c r="BE161"/>
  <c r="BE166"/>
  <c r="BE167"/>
  <c r="BE168"/>
  <c r="BE169"/>
  <c r="BE174"/>
  <c r="BE176"/>
  <c r="BE178"/>
  <c r="BE179"/>
  <c r="BE187"/>
  <c r="BE197"/>
  <c r="BK189"/>
  <c r="J189"/>
  <c r="J70"/>
  <c i="8" r="E50"/>
  <c r="J56"/>
  <c r="J58"/>
  <c r="F59"/>
  <c r="BE90"/>
  <c r="BE92"/>
  <c i="2" r="E48"/>
  <c r="BG85"/>
  <c r="BG94"/>
  <c i="3" r="BE98"/>
  <c r="BE99"/>
  <c r="BE102"/>
  <c r="BE108"/>
  <c r="BE110"/>
  <c r="BE114"/>
  <c r="BE115"/>
  <c r="BE127"/>
  <c r="BE131"/>
  <c r="BE132"/>
  <c r="BE154"/>
  <c r="BE157"/>
  <c r="BE161"/>
  <c r="BE162"/>
  <c r="BE168"/>
  <c r="BE169"/>
  <c r="BE173"/>
  <c r="BE174"/>
  <c r="BE193"/>
  <c r="BE201"/>
  <c r="BE210"/>
  <c r="BE212"/>
  <c r="BE213"/>
  <c r="BE217"/>
  <c r="BE220"/>
  <c r="BE232"/>
  <c r="BE233"/>
  <c r="BE234"/>
  <c r="BE240"/>
  <c r="BE244"/>
  <c i="4" r="BE88"/>
  <c i="5" r="F59"/>
  <c r="BE97"/>
  <c r="BE99"/>
  <c r="BE101"/>
  <c r="BE113"/>
  <c r="BE116"/>
  <c r="BE126"/>
  <c i="6" r="BE97"/>
  <c r="BE103"/>
  <c r="BE108"/>
  <c r="BE112"/>
  <c r="BK109"/>
  <c r="J109"/>
  <c r="J67"/>
  <c i="7" r="BE96"/>
  <c r="BE106"/>
  <c r="BE108"/>
  <c r="BE110"/>
  <c r="BE117"/>
  <c r="BE119"/>
  <c r="BE120"/>
  <c r="BE123"/>
  <c r="BE130"/>
  <c r="BE132"/>
  <c r="BE135"/>
  <c r="BE137"/>
  <c r="BE140"/>
  <c r="BE141"/>
  <c r="BE148"/>
  <c r="BE152"/>
  <c r="BE163"/>
  <c r="BE172"/>
  <c r="BE175"/>
  <c r="BE180"/>
  <c r="BE181"/>
  <c r="BE183"/>
  <c r="BE199"/>
  <c i="4" r="F39"/>
  <c i="1" r="BD58"/>
  <c i="7" r="F36"/>
  <c i="1" r="BA62"/>
  <c i="8" r="J36"/>
  <c i="1" r="AW63"/>
  <c i="4" r="J32"/>
  <c i="1" r="AG58"/>
  <c i="6" r="F38"/>
  <c i="1" r="BC60"/>
  <c i="3" r="F36"/>
  <c i="1" r="BA57"/>
  <c i="3" r="F39"/>
  <c i="1" r="BD57"/>
  <c i="5" r="F36"/>
  <c i="1" r="BA59"/>
  <c i="3" r="F37"/>
  <c i="1" r="BB57"/>
  <c i="5" r="F39"/>
  <c i="1" r="BD59"/>
  <c i="7" r="F37"/>
  <c i="1" r="BB62"/>
  <c i="2" r="J33"/>
  <c i="1" r="AV55"/>
  <c r="AS54"/>
  <c i="3" r="F38"/>
  <c i="1" r="BC57"/>
  <c i="2" r="F37"/>
  <c i="1" r="BD55"/>
  <c i="3" r="J36"/>
  <c i="1" r="AW57"/>
  <c i="6" r="J36"/>
  <c i="1" r="AW60"/>
  <c i="7" r="F39"/>
  <c i="1" r="BD62"/>
  <c i="6" r="F39"/>
  <c i="1" r="BD60"/>
  <c i="2" r="J34"/>
  <c i="1" r="AW55"/>
  <c i="7" r="J36"/>
  <c i="1" r="AW62"/>
  <c i="8" r="F37"/>
  <c i="1" r="BB63"/>
  <c i="2" r="F36"/>
  <c i="1" r="BC55"/>
  <c i="2" r="F34"/>
  <c i="1" r="BA55"/>
  <c i="4" r="J36"/>
  <c i="1" r="AW58"/>
  <c i="7" r="F38"/>
  <c i="1" r="BC62"/>
  <c i="2" r="F33"/>
  <c i="1" r="AZ55"/>
  <c i="8" r="F39"/>
  <c i="1" r="BD63"/>
  <c i="5" r="F37"/>
  <c i="1" r="BB59"/>
  <c i="4" r="F37"/>
  <c i="1" r="BB58"/>
  <c i="5" r="F38"/>
  <c i="1" r="BC59"/>
  <c i="5" r="J36"/>
  <c i="1" r="AW59"/>
  <c i="6" r="F36"/>
  <c i="1" r="BA60"/>
  <c i="8" r="F36"/>
  <c i="1" r="BA63"/>
  <c i="8" r="F38"/>
  <c i="1" r="BC63"/>
  <c i="4" r="F36"/>
  <c i="1" r="BA58"/>
  <c i="4" r="F38"/>
  <c i="1" r="BC58"/>
  <c i="6" r="F37"/>
  <c i="1" r="BB60"/>
  <c i="7" l="1" r="T93"/>
  <c i="5" r="T89"/>
  <c i="6" r="T91"/>
  <c r="T90"/>
  <c i="2" r="R82"/>
  <c i="3" r="P96"/>
  <c i="1" r="AU57"/>
  <c i="3" r="T96"/>
  <c i="7" r="R93"/>
  <c i="3" r="BK96"/>
  <c r="J96"/>
  <c i="7" r="P93"/>
  <c i="1" r="AU62"/>
  <c i="5" r="P89"/>
  <c i="1" r="AU59"/>
  <c i="3" r="R96"/>
  <c i="2" r="BK82"/>
  <c r="J82"/>
  <c r="J59"/>
  <c i="3" r="J97"/>
  <c r="J64"/>
  <c i="7" r="BK93"/>
  <c r="J93"/>
  <c r="J63"/>
  <c i="4" r="J87"/>
  <c r="J64"/>
  <c i="5" r="BK91"/>
  <c r="J91"/>
  <c r="J65"/>
  <c i="6" r="BK91"/>
  <c r="BK90"/>
  <c r="J90"/>
  <c i="8" r="BK87"/>
  <c r="J87"/>
  <c r="J63"/>
  <c i="2" r="J84"/>
  <c r="J61"/>
  <c i="4" r="J63"/>
  <c i="8" r="F35"/>
  <c i="1" r="AZ63"/>
  <c r="BA61"/>
  <c r="AW61"/>
  <c i="7" r="J35"/>
  <c i="1" r="AV62"/>
  <c r="AT62"/>
  <c r="BA56"/>
  <c r="AW56"/>
  <c i="2" r="F35"/>
  <c i="1" r="BB55"/>
  <c i="3" r="J32"/>
  <c i="1" r="AG57"/>
  <c i="6" r="J35"/>
  <c i="1" r="AV60"/>
  <c r="AT60"/>
  <c r="BD56"/>
  <c r="AU61"/>
  <c r="BC61"/>
  <c r="AY61"/>
  <c i="7" r="F35"/>
  <c i="1" r="AZ62"/>
  <c i="3" r="J35"/>
  <c i="1" r="AV57"/>
  <c r="AT57"/>
  <c i="6" r="J32"/>
  <c i="1" r="AG60"/>
  <c r="BC56"/>
  <c r="AY56"/>
  <c i="4" r="J35"/>
  <c i="1" r="AV58"/>
  <c r="AT58"/>
  <c r="BB56"/>
  <c r="AX56"/>
  <c i="5" r="F35"/>
  <c i="1" r="AZ59"/>
  <c i="8" r="J35"/>
  <c i="1" r="AV63"/>
  <c r="AT63"/>
  <c r="AT55"/>
  <c r="BB61"/>
  <c r="AX61"/>
  <c i="4" r="F35"/>
  <c i="1" r="AZ58"/>
  <c r="BD61"/>
  <c i="5" r="J35"/>
  <c i="1" r="AV59"/>
  <c r="AT59"/>
  <c i="3" r="F35"/>
  <c i="1" r="AZ57"/>
  <c i="6" r="F35"/>
  <c i="1" r="AZ60"/>
  <c i="3" l="1" r="J41"/>
  <c i="6" r="J41"/>
  <c i="3" r="J63"/>
  <c i="4" r="J41"/>
  <c i="6" r="J63"/>
  <c r="J91"/>
  <c r="J64"/>
  <c i="5" r="BK89"/>
  <c r="J89"/>
  <c r="J63"/>
  <c i="1" r="AN58"/>
  <c r="AN57"/>
  <c r="AN60"/>
  <c r="BB54"/>
  <c r="W31"/>
  <c r="AZ61"/>
  <c r="AV61"/>
  <c r="AT61"/>
  <c i="8" r="J32"/>
  <c i="1" r="AG63"/>
  <c r="AN63"/>
  <c i="2" r="J30"/>
  <c i="1" r="AG55"/>
  <c r="BA54"/>
  <c r="AW54"/>
  <c r="AK30"/>
  <c r="AU56"/>
  <c r="AU54"/>
  <c r="BC54"/>
  <c r="AY54"/>
  <c r="BD54"/>
  <c r="W33"/>
  <c i="7" r="J32"/>
  <c i="1" r="AG62"/>
  <c r="AN62"/>
  <c r="AZ56"/>
  <c r="AV56"/>
  <c r="AT56"/>
  <c i="7" l="1" r="J41"/>
  <c i="1" r="AN55"/>
  <c i="2" r="J39"/>
  <c i="8" r="J41"/>
  <c i="1" r="AX54"/>
  <c r="AZ54"/>
  <c r="AV54"/>
  <c r="AK29"/>
  <c r="W32"/>
  <c i="5" r="J32"/>
  <c i="1" r="AG59"/>
  <c r="AN59"/>
  <c r="W30"/>
  <c r="AG61"/>
  <c r="AN61"/>
  <c i="5" l="1" r="J41"/>
  <c i="1" r="W29"/>
  <c r="AG56"/>
  <c r="AN56"/>
  <c r="AT54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<sst xmlns="http://schemas.openxmlformats.org/spreadsheetml/2006/main">
  <si>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</si>
  <si>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</si>
  <si>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</si>
  <si>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</si>
  <si>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</si>
  <si>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{c0306122-12a9-4e69-a46a-51ccd08a34d7}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</si>
  <si>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</si>
  <si>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</si>
  <si>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</si>
  <si>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</si>
  <si>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</si>
  <si>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</si>
  <si>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</si>
  <si>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</si>
  <si>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</si>
  <si>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</si>
  <si>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</si>
  <si>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PZS na přejezdu P2351 v km 34,357 v úseku Hřivice - Domoušice</t>
  </si>
  <si>
    <t>KSO:</t>
  </si>
  <si>
    <t>828</t>
  </si>
  <si>
    <t>CC-CZ:</t>
  </si>
  <si>
    <t>21229</t>
  </si>
  <si>
    <t>Místo:</t>
  </si>
  <si>
    <t xml:space="preserve"> </t>
  </si>
  <si>
    <t>Datum:</t>
  </si>
  <si>
    <t>1. 4. 2020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</si>
  <si>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</si>
  <si>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</si>
  <si>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</si>
  <si>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</si>
  <si>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</si>
  <si>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</si>
  <si>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</si>
  <si>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</si>
  <si>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</si>
  <si>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/>
  </si>
  <si>
    <t>True</t>
  </si>
  <si>
    <t>Zpracovatel:</t>
  </si>
  <si>
    <t>Žitný David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</si>
  <si>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</si>
  <si>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</si>
  <si>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</si>
  <si>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</si>
  <si>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</si>
  <si>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</si>
  <si>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</si>
  <si>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</si>
  <si>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</si>
  <si>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</si>
  <si>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</si>
  <si>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</si>
  <si>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</si>
  <si>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</si>
  <si>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</si>
  <si>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</si>
  <si>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</si>
  <si>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</si>
  <si>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</si>
  <si>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</si>
  <si>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</si>
  <si>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</si>
  <si>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</si>
  <si>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</si>
  <si>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</si>
  <si>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</si>
  <si>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</si>
  <si>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</si>
  <si>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</si>
  <si>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</si>
  <si>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</si>
  <si>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</si>
  <si>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</si>
  <si>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</si>
  <si>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</si>
  <si>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</si>
  <si>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</si>
  <si>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</si>
  <si>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</si>
  <si>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</si>
  <si>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</si>
  <si>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</si>
  <si>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Rušení LIS – po náhradě počítači náprav</t>
  </si>
  <si>
    <t>STA</t>
  </si>
  <si>
    <t>1</t>
  </si>
  <si>
    <t>{d2d58d90-007d-4b3a-a647-2fb7d1ba0752}</t>
  </si>
  <si>
    <t>2</t>
  </si>
  <si>
    <t>PS 01</t>
  </si>
  <si>
    <t xml:space="preserve">Oprava PZS na přejezdu P2351 v km 34,357 v úseku  Hřivice - Domoušice</t>
  </si>
  <si>
    <t>PRO</t>
  </si>
  <si>
    <t>{d332e9ab-551e-4092-bc7f-caf6cb1c1c48}</t>
  </si>
  <si>
    <t>01</t>
  </si>
  <si>
    <t>Technologická část</t>
  </si>
  <si>
    <t>Soupis</t>
  </si>
  <si>
    <t>{f743eaea-d3cc-48b3-aa13-b4d095c40ca4}</t>
  </si>
  <si>
    <t>01N</t>
  </si>
  <si>
    <t>Neoceňovat - dodávka SSZT</t>
  </si>
  <si>
    <t>{285c4beb-205b-442d-a08e-819330c5fe16}</t>
  </si>
  <si>
    <t>02</t>
  </si>
  <si>
    <t>Stavební část</t>
  </si>
  <si>
    <t>{09a45ee0-4f42-4935-87c3-0de2044b40a3}</t>
  </si>
  <si>
    <t>03</t>
  </si>
  <si>
    <t>VRN</t>
  </si>
  <si>
    <t>{00288d64-a614-4440-8f8c-718b173d3b1c}</t>
  </si>
  <si>
    <t>PS 02</t>
  </si>
  <si>
    <t>Hřivice - Domoušice, TZZ</t>
  </si>
  <si>
    <t>{4b003934-57f8-4067-ae13-1971e2ecc693}</t>
  </si>
  <si>
    <t>{e7b8f959-cee2-4086-8440-695bb0da94c3}</t>
  </si>
  <si>
    <t>{0cb77eb5-8634-415c-9574-75fa364e4ba4}</t>
  </si>
  <si>
    <t>KRYCÍ LIST SOUPISU PRACÍ</t>
  </si>
  <si>
    <t>Objekt:</t>
  </si>
  <si>
    <t>SO 01 - Rušení LIS – po náhradě počítači náprav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</si>
  <si>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</si>
  <si>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</si>
  <si>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</si>
  <si>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</si>
  <si>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</si>
  <si>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</si>
  <si>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</si>
  <si>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</si>
  <si>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</si>
  <si>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</si>
  <si>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</si>
  <si>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</si>
  <si>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</si>
  <si>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</si>
  <si>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</si>
  <si>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</si>
  <si>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</si>
  <si>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</si>
  <si>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</si>
  <si>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</si>
  <si>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</si>
  <si>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</si>
  <si>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</si>
  <si>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</si>
  <si>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</si>
  <si>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12</t>
  </si>
  <si>
    <t>K</t>
  </si>
  <si>
    <t>5907015045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</si>
  <si>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</si>
  <si>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</si>
  <si>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Sborník UOŽI 01 2020</t>
  </si>
  <si>
    <t>4</t>
  </si>
  <si>
    <t>1655071268</t>
  </si>
  <si>
    <t>P</t>
  </si>
  <si>
    <t>Poznámka k položce:_x000d_
Metr kolejnice=m_x000d_
náhrada LIS v km 33,670 , 34,357 , 34,372 , 35,045_x000d_
LISy v km 34,357 a 34,372 budou nahrazeny kolejnicí délky 32,5 m v každém pasu_x000d_
LISy v km 33,670 a 35,045 budou nahrazeny kolejnicí vyzískanou z náhrady LISů u přejezdu ( vždy délky 6 m )_x000d_
šrotový materiál z místa stavby odveze TO Louny</t>
  </si>
  <si>
    <t>VV</t>
  </si>
  <si>
    <t>"LIS km 33,670 Lp+Pp" 6+6</t>
  </si>
  <si>
    <t>"LIS km 34,357 a 34,372 Lp+Pp" 36+36</t>
  </si>
  <si>
    <t>"LIS km 35,045 Lp+Pp" 6+6</t>
  </si>
  <si>
    <t>Součet</t>
  </si>
  <si>
    <t>24</t>
  </si>
  <si>
    <t>M</t>
  </si>
  <si>
    <t>5957104020</t>
  </si>
  <si>
    <t>Kolejnicové pásy třídy R260 tv. 49 E1 délky 36 metrů</t>
  </si>
  <si>
    <t>kus</t>
  </si>
  <si>
    <t>8</t>
  </si>
  <si>
    <t>-2009438771</t>
  </si>
  <si>
    <t>"LIS km 34,357 a 34,372 Lp+Pp" 1+1</t>
  </si>
  <si>
    <t>13</t>
  </si>
  <si>
    <t>5907050120</t>
  </si>
  <si>
    <t>Dělení kolejnic kyslíkem tv. S49. Poznámka: 1. V cenách jsou započteny náklady na manipulaci, podložení, označení a provedení řezu kolejnice.</t>
  </si>
  <si>
    <t>1386437857</t>
  </si>
  <si>
    <t>Poznámka k položce:_x000d_
Řez=kus_x000d_
řezy kolejnic před vyjmutím = 12 ks_x000d_
úprava délek kolejnic před vložením = 12 ks</t>
  </si>
  <si>
    <t>"řezy před vyjmutím" 12</t>
  </si>
  <si>
    <t>"úprava délek před vložením" 12</t>
  </si>
  <si>
    <t>14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</si>
  <si>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</si>
  <si>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</si>
  <si>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</si>
  <si>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2041299466</t>
  </si>
  <si>
    <t>Poznámka k položce:_x000d_
montážní svary</t>
  </si>
  <si>
    <t>"LIS km 33,670 Lp+Pp" 1+1</t>
  </si>
  <si>
    <t>"LIS km 35,045 Lp+Pp" 1+1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</si>
  <si>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</si>
  <si>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</si>
  <si>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254153557</t>
  </si>
  <si>
    <t xml:space="preserve">Poznámka k položce:_x000d_
závěrné svary_x000d_
</t>
  </si>
  <si>
    <t>16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</si>
  <si>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</si>
  <si>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</si>
  <si>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-453140475</t>
  </si>
  <si>
    <t>Poznámka k položce:_x000d_
závěrné svary - napínání na UT BK = 23°C</t>
  </si>
  <si>
    <t>17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</si>
  <si>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</si>
  <si>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</si>
  <si>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1242429801</t>
  </si>
  <si>
    <t>Poznámka k položce:_x000d_
Metr kolejnice=m_x000d_
úprava upínací teploty BK</t>
  </si>
  <si>
    <t>"LIS km 33,670 Lp+Pp" (50+6+50)*2</t>
  </si>
  <si>
    <t>"LIS km 34,357 a 34,372 Lp+Pp" (50+36+50)*2</t>
  </si>
  <si>
    <t>"LIS km 35,045 Lp+Pp" (50+6+50)*2</t>
  </si>
  <si>
    <t>18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</si>
  <si>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</si>
  <si>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</si>
  <si>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555073296</t>
  </si>
  <si>
    <t>OST</t>
  </si>
  <si>
    <t>Ostatní</t>
  </si>
  <si>
    <t>19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</si>
  <si>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</si>
  <si>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</si>
  <si>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</si>
  <si>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512</t>
  </si>
  <si>
    <t>636811376</t>
  </si>
  <si>
    <t>Poznámka k položce:_x000d_
Měrnou jednotkou je t přepravovaného materiálu._x000d_
převoz kolejnicových vložek pro náhradu LISů v km 33,670 a 35,045</t>
  </si>
  <si>
    <t>"LIS km 33,670 Lp+Pp" (6+6)*49,39/1000</t>
  </si>
  <si>
    <t>"LIS km 35,045 Lp+Pp" (6+6)*49,39/1000</t>
  </si>
  <si>
    <t>20</t>
  </si>
  <si>
    <t>9902401200</t>
  </si>
  <si>
    <t>Doprava jednosměrná (např. nakupovaného materiálu) mechanizací o nosnosti přes 3,5 t objemnějšího kusového materiálu (prefabrikátů, stožárů, výhybek, rozvaděčů, vybouraných hmot atd.)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</si>
  <si>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-666351325</t>
  </si>
  <si>
    <t>Poznámka k položce:_x000d_
Měrnou jednotkou je t přepravovaného materiálu._x000d_
doprava kolejnic na stavbu</t>
  </si>
  <si>
    <t>"LIS km 34,357 a 34,372 Lp+Pp" (36+36)*49,39/1000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</si>
  <si>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</si>
  <si>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</si>
  <si>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-764302985</t>
  </si>
  <si>
    <t>Poznámka k položce:_x000d_
naložení vyzískaných kolejnicových vložek pro náhradu LISů v km 33,670 a 35,045</t>
  </si>
  <si>
    <t>22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</si>
  <si>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</si>
  <si>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</si>
  <si>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48950398</t>
  </si>
  <si>
    <t xml:space="preserve">Poznámka k položce:_x000d_
mechanizace pro provedení prací_x000d_
</t>
  </si>
  <si>
    <t xml:space="preserve">PS 01 - Oprava PZS na přejezdu P2351 v km 34,357 v úseku  Hřivice - Domoušice</t>
  </si>
  <si>
    <t>Soupis:</t>
  </si>
  <si>
    <t>01 - Technologická část</t>
  </si>
  <si>
    <t>KAB - Kabelizace</t>
  </si>
  <si>
    <t>DOM - Technologický domek</t>
  </si>
  <si>
    <t xml:space="preserve">    R_DC - Rozvaděč DC</t>
  </si>
  <si>
    <t>NAP - Napájení</t>
  </si>
  <si>
    <t>STOJ - Stojan zabezpečovacího zařízení</t>
  </si>
  <si>
    <t>DIAG - Diagnostika</t>
  </si>
  <si>
    <t>VEN - Venkovní prvky</t>
  </si>
  <si>
    <t>PN - Počítače náprav</t>
  </si>
  <si>
    <t>DEM - Demontáže</t>
  </si>
  <si>
    <t>REV - Revize a zkoušky</t>
  </si>
  <si>
    <t>KAB</t>
  </si>
  <si>
    <t>Kabelizace</t>
  </si>
  <si>
    <t>7590521514</t>
  </si>
  <si>
    <t>Venkovní vedení kabelová - metalické sítě Plněné, párované s ochr. vodičem TCEKPFLEY 3 P 1,0 D</t>
  </si>
  <si>
    <t>-1873627349</t>
  </si>
  <si>
    <t>7590521519</t>
  </si>
  <si>
    <t>Venkovní vedení kabelová - metalické sítě Plněné, párované s ochr. vodičem TCEKPFLEY 4 P 1,0 D</t>
  </si>
  <si>
    <t>-1983671857</t>
  </si>
  <si>
    <t>3</t>
  </si>
  <si>
    <t>7590521529</t>
  </si>
  <si>
    <t>Venkovní vedení kabelová - metalické sítě Plněné, párované s ochr. vodičem TCEKPFLEY 7 P 1,0 D</t>
  </si>
  <si>
    <t>-1005479169</t>
  </si>
  <si>
    <t>163</t>
  </si>
  <si>
    <t>7590521534</t>
  </si>
  <si>
    <t>Venkovní vedení kabelová - metalické sítě Plněné, párované s ochr. vodičem TCEKPFLEY 12 P 1,0 D</t>
  </si>
  <si>
    <t>256</t>
  </si>
  <si>
    <t>64</t>
  </si>
  <si>
    <t>-964156623</t>
  </si>
  <si>
    <t>7590521539</t>
  </si>
  <si>
    <t>Venkovní vedení kabelová - metalické sítě Plněné, párované s ochr. vodičem TCEKPFLEY 16 P 1,0 D</t>
  </si>
  <si>
    <t>-255139375</t>
  </si>
  <si>
    <t>7590521544</t>
  </si>
  <si>
    <t>Venkovní vedení kabelová - metalické sítě Plněné, párované s ochr. vodičem TCEKPFLEY 24 P 1,0 D</t>
  </si>
  <si>
    <t>-1731476104</t>
  </si>
  <si>
    <t>6</t>
  </si>
  <si>
    <t>7590520604</t>
  </si>
  <si>
    <t>Venkovní vedení kabelová - metalické sítě Plněné 4x0,8 TCEPKPFLEY 3 x 4 x 0,8</t>
  </si>
  <si>
    <t>-1990645854</t>
  </si>
  <si>
    <t>7</t>
  </si>
  <si>
    <t>7590520614</t>
  </si>
  <si>
    <t>Venkovní vedení kabelová - metalické sítě Plněné 4x0,8 TCEPKPFLEY 5 x 4 x 0,8</t>
  </si>
  <si>
    <t>-391024906</t>
  </si>
  <si>
    <t>7492501870</t>
  </si>
  <si>
    <t>Kabely, vodiče, šňůry Cu - nn Kabel silový 4 a 5-žílový Cu, plastová izolace CYKY 4J10 (4Bx10)</t>
  </si>
  <si>
    <t>1483168722</t>
  </si>
  <si>
    <t>9</t>
  </si>
  <si>
    <t>7492502030</t>
  </si>
  <si>
    <t>Kabely, vodiče, šňůry Cu - nn Kabel silový 4 a 5-žílový Cu, plastová izolace CYKY 5J6 (5Cx6)</t>
  </si>
  <si>
    <t>1589447868</t>
  </si>
  <si>
    <t>10</t>
  </si>
  <si>
    <t>7492501740</t>
  </si>
  <si>
    <t>Kabely, vodiče, šňůry Cu - nn Kabel silový 2 a 3-žílový Cu, plastová izolace CYKY 3O1,5 (3Ax1,5)</t>
  </si>
  <si>
    <t>603981273</t>
  </si>
  <si>
    <t>11</t>
  </si>
  <si>
    <t>7492501690</t>
  </si>
  <si>
    <t>Kabely, vodiče, šňůry Cu - nn Kabel silový 2 a 3-žílový Cu, plastová izolace CYKY 2O1,5 (2Dx1,5)</t>
  </si>
  <si>
    <t>-109128299</t>
  </si>
  <si>
    <t>7593501125</t>
  </si>
  <si>
    <t>Trasy kabelového vedení Chráničky optického kabelu HDPE 6040 průměr 40/33 mm</t>
  </si>
  <si>
    <t>59107659</t>
  </si>
  <si>
    <t>147</t>
  </si>
  <si>
    <t>7592700640</t>
  </si>
  <si>
    <t xml:space="preserve">Upozorňovadla, značky Návěsti označující místo na trati Fólie výstražná modrá š34cm  (HM0673909991034)</t>
  </si>
  <si>
    <t>608437537</t>
  </si>
  <si>
    <t>7593501505</t>
  </si>
  <si>
    <t>Trasy kabelového vedení Kabelové komory ROMOLD KS 100.63/110 SBL</t>
  </si>
  <si>
    <t>299207343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</si>
  <si>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</si>
  <si>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</si>
  <si>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-528370454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</si>
  <si>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</si>
  <si>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</si>
  <si>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-1778010976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</si>
  <si>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</si>
  <si>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</si>
  <si>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-461702811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</si>
  <si>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</si>
  <si>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</si>
  <si>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-866865804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</si>
  <si>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</si>
  <si>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</si>
  <si>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1130691658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</si>
  <si>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</si>
  <si>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</si>
  <si>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58589270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</si>
  <si>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</si>
  <si>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</si>
  <si>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-675222068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</si>
  <si>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</si>
  <si>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</si>
  <si>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1788395275</t>
  </si>
  <si>
    <t>162</t>
  </si>
  <si>
    <t>7590555108</t>
  </si>
  <si>
    <t>Montáž formy pro kabely TCEKE, TCEKFY, TCEKY, TCEKEZE, TCEKEY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</si>
  <si>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128207590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</si>
  <si>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</si>
  <si>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</si>
  <si>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-1056975916</t>
  </si>
  <si>
    <t>23</t>
  </si>
  <si>
    <t>7590555112</t>
  </si>
  <si>
    <t>Montáž formy pro kabely TCEKE, TCEKFY, TCEKY, TCEKEZE, TCEKEY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</si>
  <si>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130607231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</si>
  <si>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</si>
  <si>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</si>
  <si>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304117780</t>
  </si>
  <si>
    <t>25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</si>
  <si>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</si>
  <si>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</si>
  <si>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1881211362</t>
  </si>
  <si>
    <t>26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</si>
  <si>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</si>
  <si>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</si>
  <si>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-2018457931</t>
  </si>
  <si>
    <t>27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</si>
  <si>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</si>
  <si>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</si>
  <si>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840800508</t>
  </si>
  <si>
    <t>28</t>
  </si>
  <si>
    <t>7593505270</t>
  </si>
  <si>
    <t>Montáž kabelového označníku Ball Marker - upevnění kabelového označníku na plášť kabelu upevňovacími prvky</t>
  </si>
  <si>
    <t>-2010863878</t>
  </si>
  <si>
    <t>29</t>
  </si>
  <si>
    <t>7598015095</t>
  </si>
  <si>
    <t>Přeměření izolačního stavu kabelu úložného 30 žil</t>
  </si>
  <si>
    <t>-1055601823</t>
  </si>
  <si>
    <t>30</t>
  </si>
  <si>
    <t>7598015185</t>
  </si>
  <si>
    <t>Jednosměrné měření kabelu místního</t>
  </si>
  <si>
    <t>pár</t>
  </si>
  <si>
    <t>2010949568</t>
  </si>
  <si>
    <t>32</t>
  </si>
  <si>
    <t>7593505202</t>
  </si>
  <si>
    <t>Uložení HDPE trubky pro optický kabel do výkopu bez zřízení lože a bez krytí</t>
  </si>
  <si>
    <t>-1953822964</t>
  </si>
  <si>
    <t>33</t>
  </si>
  <si>
    <t>7492104620</t>
  </si>
  <si>
    <t>Spojovací vedení, podpěrné izolátory Spojky, ukončení pasu, ostatní Spojka HDPE 05040 pr.40</t>
  </si>
  <si>
    <t>-97120836</t>
  </si>
  <si>
    <t>34</t>
  </si>
  <si>
    <t>7593505220</t>
  </si>
  <si>
    <t>Montáž spojky Plasson na HDPE trubce rovné nebo redukční</t>
  </si>
  <si>
    <t>1532685143</t>
  </si>
  <si>
    <t>35</t>
  </si>
  <si>
    <t>7593505240</t>
  </si>
  <si>
    <t>Montáž koncovky nebo záslepky Plasson na HDPE trubku</t>
  </si>
  <si>
    <t>1726226419</t>
  </si>
  <si>
    <t>36</t>
  </si>
  <si>
    <t>7598035170</t>
  </si>
  <si>
    <t>Kontrola tlakutěsnosti HDPE trubky v úseku do 2 000 m</t>
  </si>
  <si>
    <t>-1354287206</t>
  </si>
  <si>
    <t>37</t>
  </si>
  <si>
    <t>7598035175</t>
  </si>
  <si>
    <t>Kontrola tlakutěsnosti HDPE trubky za každý metr přes 2 000 m</t>
  </si>
  <si>
    <t>-948161146</t>
  </si>
  <si>
    <t>38</t>
  </si>
  <si>
    <t>7598035190</t>
  </si>
  <si>
    <t>Kontrola průchodnosti trubky pro optický kabel</t>
  </si>
  <si>
    <t>km</t>
  </si>
  <si>
    <t>977206557</t>
  </si>
  <si>
    <t>39</t>
  </si>
  <si>
    <t>7593505250</t>
  </si>
  <si>
    <t>Montáž plastové komory na spojkování optického kabelu</t>
  </si>
  <si>
    <t>-353353957</t>
  </si>
  <si>
    <t>DOM</t>
  </si>
  <si>
    <t>Technologický domek</t>
  </si>
  <si>
    <t>40</t>
  </si>
  <si>
    <t>7590110650</t>
  </si>
  <si>
    <t>Domky, přístřešky Domky s integrovanou betonovou střechou 3x2 m; výška 3,2 m</t>
  </si>
  <si>
    <t>2074207354</t>
  </si>
  <si>
    <t>41</t>
  </si>
  <si>
    <t>7590115005</t>
  </si>
  <si>
    <t>Montáž objektu rozměru do 2,5 x 3,6 m - usazení na základy, zatažení kabelů a zřízení kabelové rezervy, opravný nátěr. Neobsahuje výkop a zához jam</t>
  </si>
  <si>
    <t>825324559</t>
  </si>
  <si>
    <t>42</t>
  </si>
  <si>
    <t>7590110700</t>
  </si>
  <si>
    <t xml:space="preserve">Domky, přístřešky Okapy a děšťové svody - pro rel. domek podle zvl. požadavků a  předložené dokumentace 3x2 m</t>
  </si>
  <si>
    <t>-1243640155</t>
  </si>
  <si>
    <t>43</t>
  </si>
  <si>
    <t>7593310880</t>
  </si>
  <si>
    <t>Konstrukční díly Řada stojan. pro 1 stojan 19 polí inov. (HM0404215990311)</t>
  </si>
  <si>
    <t>-419556302</t>
  </si>
  <si>
    <t>44</t>
  </si>
  <si>
    <t>7593315120</t>
  </si>
  <si>
    <t>Montáž stojanové řady pro 1 stojan - sestavení dodané konstrukce, vyměření místa a usazení stojanové řady, montáž ochranných plechů a roštu stojanové řady, ukotvení</t>
  </si>
  <si>
    <t>224800873</t>
  </si>
  <si>
    <t>45</t>
  </si>
  <si>
    <t>7590190030</t>
  </si>
  <si>
    <t>Ostatní Nástupištní panel (před vchodové dveře RD)</t>
  </si>
  <si>
    <t>-976094994</t>
  </si>
  <si>
    <t>46</t>
  </si>
  <si>
    <t>7590190010</t>
  </si>
  <si>
    <t>Ostatní Patka základová</t>
  </si>
  <si>
    <t>-1672732639</t>
  </si>
  <si>
    <t>R_DC</t>
  </si>
  <si>
    <t>Rozvaděč DC</t>
  </si>
  <si>
    <t>47</t>
  </si>
  <si>
    <t>7494000120</t>
  </si>
  <si>
    <t>Rozvodnicové a rozváděčové skříně Distri Rozvodnicové skříně DistriTon Plastové Nástěnné (IP55) pro nástěnnou montáž, průhledné dveře, počet řad 3, krytí IP55, počet modulů v řadě 13, krytí IP55, PE+N, barva šedá, materiál: plast</t>
  </si>
  <si>
    <t>1684496725</t>
  </si>
  <si>
    <t>48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</si>
  <si>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</si>
  <si>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</si>
  <si>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1874935202</t>
  </si>
  <si>
    <t>49</t>
  </si>
  <si>
    <t>7494003388</t>
  </si>
  <si>
    <t>Modulární přístroje Jističe do 80 A; 10 kA 3-pólové In 20 A, Ue AC 230/400 V / DC 216 V, charakteristika B, 3pól, Icn 10 kA</t>
  </si>
  <si>
    <t>-1219325264</t>
  </si>
  <si>
    <t>50</t>
  </si>
  <si>
    <t>7494003062</t>
  </si>
  <si>
    <t>Modulární přístroje Jističe do 63 A; 6 kA 2-pólové In 20 A, Ue AC 230/400 V / DC 144 V, charakteristika C, 2pól, Icn 6 kA</t>
  </si>
  <si>
    <t>-1472589772</t>
  </si>
  <si>
    <t>51</t>
  </si>
  <si>
    <t>7494351020</t>
  </si>
  <si>
    <t>Montáž jističů (do 10 kA) dvoupólových nebo 1+N pólových do 20 A</t>
  </si>
  <si>
    <t>-1408203449</t>
  </si>
  <si>
    <t>52</t>
  </si>
  <si>
    <t>7494351030</t>
  </si>
  <si>
    <t>Montáž jističů (do 10 kA) třípólových do 20 A</t>
  </si>
  <si>
    <t>-1733242954</t>
  </si>
  <si>
    <t>53</t>
  </si>
  <si>
    <t>7494004946</t>
  </si>
  <si>
    <t>Kompaktní jističe Kompaktní jističe do 160A Napěťové spouště AC 230, 400 V / DC 220 V, např. pro BC160</t>
  </si>
  <si>
    <t>1489250086</t>
  </si>
  <si>
    <t>54</t>
  </si>
  <si>
    <t>7593320435</t>
  </si>
  <si>
    <t xml:space="preserve">Prvky Ochrana baterie přepěťová  (CV800795088)</t>
  </si>
  <si>
    <t>1023118859</t>
  </si>
  <si>
    <t>NAP</t>
  </si>
  <si>
    <t>Napájení</t>
  </si>
  <si>
    <t>55</t>
  </si>
  <si>
    <t>7593000010</t>
  </si>
  <si>
    <t>Dobíječe, usměrňovače, napáječe Usměrňovač E230 G12/25, na polici/na zeď/na DIN lištu, základní stavová indikace opticky i bezpotenciálově, teplotní kompenzace</t>
  </si>
  <si>
    <t>-978725875</t>
  </si>
  <si>
    <t>56</t>
  </si>
  <si>
    <t>7593005012</t>
  </si>
  <si>
    <t>Montáž dobíječe, usměrňovače, napáječe nástěnného - včetně připojení vodičů elektrické sítě ss rozvodu a uzemnění, přezkoušení funkce</t>
  </si>
  <si>
    <t>689474073</t>
  </si>
  <si>
    <t>57</t>
  </si>
  <si>
    <t>7494551022</t>
  </si>
  <si>
    <t>Montáž vačkových silových spínačů - vypínačů třípólových nebo čtyřpólových do 63 A - vypínač 0-1</t>
  </si>
  <si>
    <t>252966262</t>
  </si>
  <si>
    <t>58</t>
  </si>
  <si>
    <t>7494004126</t>
  </si>
  <si>
    <t>Modulární přístroje Přepěťové ochrany Svodiče přepětí typ 2, Imax 40 kA, Uc AC 350 V, výměnné moduly, varistor, jiskřiště, 3+N-pól</t>
  </si>
  <si>
    <t>-1485437143</t>
  </si>
  <si>
    <t>59</t>
  </si>
  <si>
    <t>7494004154</t>
  </si>
  <si>
    <t>Modulární přístroje Přepěťové ochrany Svodiče přepětí typ 3, Imax 10 kA, Uc AC 253 V, výměnné moduly, se signalizací, varistor, jiskřiště, 1+N-pól</t>
  </si>
  <si>
    <t>-554596805</t>
  </si>
  <si>
    <t>60</t>
  </si>
  <si>
    <t>7494004164</t>
  </si>
  <si>
    <t>Modulární přístroje Přepěťové ochrany Svodiče přepětí oddělovací tlumivka mezi svodiče typu 2 a 3</t>
  </si>
  <si>
    <t>-1125861423</t>
  </si>
  <si>
    <t>61</t>
  </si>
  <si>
    <t>7494000118</t>
  </si>
  <si>
    <t>Rozvodnicové a rozváděčové skříně Distri Rozvodnicové skříně DistriTon Plastové Nástěnné (IP55) pro nástěnnou montáž, průhledné dveře, počet řad 2, krytí IP55, počet modulů v řadě 13, krytí IP55, PE+N, barva šedá, materiál: plast</t>
  </si>
  <si>
    <t>-918562168</t>
  </si>
  <si>
    <t>166</t>
  </si>
  <si>
    <t>7592910180</t>
  </si>
  <si>
    <t>Baterie Staniční akumulátory NiCd článek 1,2 V/200 Ah C5 s vláknitou elektrodou, cena včetně spojovacího materiálu a bateriového nosiče či stojanu</t>
  </si>
  <si>
    <t>-25740841</t>
  </si>
  <si>
    <t>168</t>
  </si>
  <si>
    <t>7592910310</t>
  </si>
  <si>
    <t>Baterie Staniční akumulátory Rekombinační zátka AquaGen Premium Top H (použití do 300 Ah)</t>
  </si>
  <si>
    <t>-1463524824</t>
  </si>
  <si>
    <t>167</t>
  </si>
  <si>
    <t>7496655016</t>
  </si>
  <si>
    <t>Montáž staničních baterií (akumulátorů) gelových do 12 V přes 100 do 200 Ah - montáž článků akumulátorové baterie včetně proudových propojek, propojení, kontrola spojů, provedení zkoušek, dodání atestů a revizních zpráv, sada 9 akumulátorů</t>
  </si>
  <si>
    <t>815611633</t>
  </si>
  <si>
    <t>169</t>
  </si>
  <si>
    <t>7592905070</t>
  </si>
  <si>
    <t>Montáž rekombinační zátky do 300 Ah</t>
  </si>
  <si>
    <t>590648593</t>
  </si>
  <si>
    <t>170</t>
  </si>
  <si>
    <t>7593310860</t>
  </si>
  <si>
    <t xml:space="preserve">Konstrukční díly Stojan pod baterie  (CV621849001)</t>
  </si>
  <si>
    <t>1569233135</t>
  </si>
  <si>
    <t>171</t>
  </si>
  <si>
    <t>7496656010</t>
  </si>
  <si>
    <t>Montáž stojanu pro baterie do 150 Ah - usazení, případné zašroubování do podlahy</t>
  </si>
  <si>
    <t>-1547426053</t>
  </si>
  <si>
    <t>65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</si>
  <si>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</si>
  <si>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</si>
  <si>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1507487369</t>
  </si>
  <si>
    <t>66</t>
  </si>
  <si>
    <t>7593310690</t>
  </si>
  <si>
    <t>Konstrukční díly Skříň přístrojová SPP 57B (CV801019002)</t>
  </si>
  <si>
    <t>1242254957</t>
  </si>
  <si>
    <t>67</t>
  </si>
  <si>
    <t>7596910030</t>
  </si>
  <si>
    <t>Venkovní telefonní objekty Objekt telef.venk.VTO 6 plastový sloupek (CV540329006)</t>
  </si>
  <si>
    <t>392434449</t>
  </si>
  <si>
    <t>68</t>
  </si>
  <si>
    <t>7593100910</t>
  </si>
  <si>
    <t xml:space="preserve">Měniče Měnič DC/DC1 pro MB telefony, napětí DC/DC 12-36 V pro ústřední napájení mb venkovních  telefonních objektů</t>
  </si>
  <si>
    <t>-1628729707</t>
  </si>
  <si>
    <t>69</t>
  </si>
  <si>
    <t>7494004950</t>
  </si>
  <si>
    <t>Kompaktní jističe Kompaktní jističe do 160A Podpěťové spouště AC/DC 110 V, např. pro BC160</t>
  </si>
  <si>
    <t>888744544</t>
  </si>
  <si>
    <t>70</t>
  </si>
  <si>
    <t>7494004534</t>
  </si>
  <si>
    <t>Modulární přístroje Ostatní přístroje -modulární přístroje Vypínače In 32 A, Ue AC 250/440 V, 3+N-pól</t>
  </si>
  <si>
    <t>1300947859</t>
  </si>
  <si>
    <t>71</t>
  </si>
  <si>
    <t>-461638022</t>
  </si>
  <si>
    <t>72</t>
  </si>
  <si>
    <t>7593310150</t>
  </si>
  <si>
    <t xml:space="preserve">Konstrukční díly Lišta uzemňovací-sestava  (CV725125006M)</t>
  </si>
  <si>
    <t>2037335273</t>
  </si>
  <si>
    <t>148</t>
  </si>
  <si>
    <t>7491600130</t>
  </si>
  <si>
    <t>Uzemnění Vnější Zemnící pásek stožáru TV FeZn 30x4 mm2 v délce 25 m</t>
  </si>
  <si>
    <t>-354520290</t>
  </si>
  <si>
    <t>STOJ</t>
  </si>
  <si>
    <t>Stojan zabezpečovacího zařízení</t>
  </si>
  <si>
    <t>73</t>
  </si>
  <si>
    <t>7593315100</t>
  </si>
  <si>
    <t>Montáž zabezpečovacího stojanu reléového - upevnění stojanu do stojanové řady, připojení ochranného uzemnění a informativní kontrola zapojení</t>
  </si>
  <si>
    <t>1112172402</t>
  </si>
  <si>
    <t>74</t>
  </si>
  <si>
    <t>7593321143</t>
  </si>
  <si>
    <t>Prvky Elektronický kmitač pro PZS s elektronickou stabilizací napětí pro každou žárovku, 4 desky spínačů</t>
  </si>
  <si>
    <t>1596768936</t>
  </si>
  <si>
    <t>75</t>
  </si>
  <si>
    <t>7593321173</t>
  </si>
  <si>
    <t>Prvky Deska tlačítek TL1</t>
  </si>
  <si>
    <t>-359404749</t>
  </si>
  <si>
    <t>76</t>
  </si>
  <si>
    <t>7593321185</t>
  </si>
  <si>
    <t>Prvky Deska indikací I</t>
  </si>
  <si>
    <t>-1736975125</t>
  </si>
  <si>
    <t>77</t>
  </si>
  <si>
    <t>7593321188</t>
  </si>
  <si>
    <t>Prvky Deska měření M</t>
  </si>
  <si>
    <t>-1679375505</t>
  </si>
  <si>
    <t>78</t>
  </si>
  <si>
    <t>7593320420</t>
  </si>
  <si>
    <t xml:space="preserve">Prvky Jednotka časová CJP  (CV755139002)</t>
  </si>
  <si>
    <t>-805403747</t>
  </si>
  <si>
    <t>79</t>
  </si>
  <si>
    <t>7593310430</t>
  </si>
  <si>
    <t xml:space="preserve">Konstrukční díly Panel svorkovnicový  (CV725959001)</t>
  </si>
  <si>
    <t>-681400551</t>
  </si>
  <si>
    <t>80</t>
  </si>
  <si>
    <t>7593311050</t>
  </si>
  <si>
    <t>Konstrukční díly Svorkovnice WAGO 12-ti dílná (CV721225082)</t>
  </si>
  <si>
    <t>1511439789</t>
  </si>
  <si>
    <t>81</t>
  </si>
  <si>
    <t>7593320654</t>
  </si>
  <si>
    <t>Prvky Panel jističů (133mm)</t>
  </si>
  <si>
    <t>-462588372</t>
  </si>
  <si>
    <t>82</t>
  </si>
  <si>
    <t>7494003574</t>
  </si>
  <si>
    <t>Modulární přístroje Jističe Jističe pro jištění stejnosměrných (DC) a střídavých (AC) obvodů, 2pólové In 1 A, Ue AC 230/400 V / DC 220/440 V, charakteristika C, 2pól, Icn 10 kA</t>
  </si>
  <si>
    <t>889592205</t>
  </si>
  <si>
    <t>83</t>
  </si>
  <si>
    <t>7494003576</t>
  </si>
  <si>
    <t>Modulární přístroje Jističe Jističe pro jištění stejnosměrných (DC) a střídavých (AC) obvodů, 2pólové In 2 A, Ue AC 230/400 V / DC 220/440 V, charakteristika C, 2pól, Icn 10 kA</t>
  </si>
  <si>
    <t>1996602122</t>
  </si>
  <si>
    <t>84</t>
  </si>
  <si>
    <t>7494003578</t>
  </si>
  <si>
    <t>Modulární přístroje Jističe Jističe pro jištění stejnosměrných (DC) a střídavých (AC) obvodů, 2pólové In 4 A, Ue AC 230/400 V / DC 220/440 V, charakteristika C, 2pól, Icn 10 kA</t>
  </si>
  <si>
    <t>1392642446</t>
  </si>
  <si>
    <t>85</t>
  </si>
  <si>
    <t>7593310100</t>
  </si>
  <si>
    <t xml:space="preserve">Konstrukční díly Izolace stojanu úplná  (CV723685005M)</t>
  </si>
  <si>
    <t>289742806</t>
  </si>
  <si>
    <t>86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</si>
  <si>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</si>
  <si>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</si>
  <si>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</si>
  <si>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-165816130</t>
  </si>
  <si>
    <t>87</t>
  </si>
  <si>
    <t>7593315425</t>
  </si>
  <si>
    <t>Zhotovení jednoho zapojení při volné vazbě - naměření vodiče, zatažení a připojení</t>
  </si>
  <si>
    <t>-1592278121</t>
  </si>
  <si>
    <t>DIAG</t>
  </si>
  <si>
    <t>Diagnostika</t>
  </si>
  <si>
    <t>89</t>
  </si>
  <si>
    <t>7593315216</t>
  </si>
  <si>
    <t>Montáž skříně DOZ/DIAG pro diagnostiku - usazení skříně na místě určení, zapojení</t>
  </si>
  <si>
    <t>-47932689</t>
  </si>
  <si>
    <t>90</t>
  </si>
  <si>
    <t>7593321521</t>
  </si>
  <si>
    <t>Prvky Translátor 600:600 (4kV)</t>
  </si>
  <si>
    <t>-1678321668</t>
  </si>
  <si>
    <t>88</t>
  </si>
  <si>
    <t>7592500010</t>
  </si>
  <si>
    <t>Diagnostická zařízení Blok diagnostiky pro diagnostiku reléového PZS 42 vstupů, 8 výstupů</t>
  </si>
  <si>
    <t>-1142463881</t>
  </si>
  <si>
    <t>91</t>
  </si>
  <si>
    <t>7593315320</t>
  </si>
  <si>
    <t>Montáž translátoru</t>
  </si>
  <si>
    <t>-302844332</t>
  </si>
  <si>
    <t>92</t>
  </si>
  <si>
    <t>7592505030</t>
  </si>
  <si>
    <t>Montáž vybavení diagnostického zařízení PZS</t>
  </si>
  <si>
    <t>hod</t>
  </si>
  <si>
    <t>-1704995634</t>
  </si>
  <si>
    <t>93</t>
  </si>
  <si>
    <t>7598095355</t>
  </si>
  <si>
    <t>Aktivace BDA modulem GSM a vzdáleného přístupu - aktivace a konfigurace systému podle příslušné dokumentace</t>
  </si>
  <si>
    <t>-1599941478</t>
  </si>
  <si>
    <t>94</t>
  </si>
  <si>
    <t>7598095125</t>
  </si>
  <si>
    <t>Přezkoušení a regulace diagnostiky - kontrola zapojení včetně příslušného zkoušení hodnot zařízení</t>
  </si>
  <si>
    <t>-276494403</t>
  </si>
  <si>
    <t>VEN</t>
  </si>
  <si>
    <t>Venkovní prvky</t>
  </si>
  <si>
    <t>95</t>
  </si>
  <si>
    <t>7590120140</t>
  </si>
  <si>
    <t>Skříně Skříňka přejezdového zařízení inovovaná (HM0404134120002)</t>
  </si>
  <si>
    <t>-774642403</t>
  </si>
  <si>
    <t>97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</si>
  <si>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</si>
  <si>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</si>
  <si>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1376778318</t>
  </si>
  <si>
    <t>101</t>
  </si>
  <si>
    <t>7596550030</t>
  </si>
  <si>
    <t>Majáčky a akustické úpravy pro nevidomé Blok příjímače pro dálkovou aktivaci signalizace pro nevidomé</t>
  </si>
  <si>
    <t>-383274873</t>
  </si>
  <si>
    <t>159</t>
  </si>
  <si>
    <t>7592820110</t>
  </si>
  <si>
    <t xml:space="preserve">Součásti výstražníku Nosič kříže  (CV708405063)</t>
  </si>
  <si>
    <t>-1838460135</t>
  </si>
  <si>
    <t>160</t>
  </si>
  <si>
    <t>7592820190</t>
  </si>
  <si>
    <t>Součásti výstražníku Kříž výstr.jednokol.zvětšený A32a zvýraz.žlutozel.pruh (HM0404229200102)</t>
  </si>
  <si>
    <t>274748508</t>
  </si>
  <si>
    <t>103</t>
  </si>
  <si>
    <t>7592825105</t>
  </si>
  <si>
    <t>Montáž zařízení pro nevidomé (do jednoho výstražníku)</t>
  </si>
  <si>
    <t>-1791787117</t>
  </si>
  <si>
    <t>104</t>
  </si>
  <si>
    <t>7596550020</t>
  </si>
  <si>
    <t xml:space="preserve">Majáčky a akustické úpravy pro nevidomé Dálkový ovladač majáčků pro nevidomé a slabozraké, bezdrátový, dosah 100 m,  6 programovatelných tlačítek, dvoufrekvenční ( f=86,790 MHz pro ČR)</t>
  </si>
  <si>
    <t>-343504499</t>
  </si>
  <si>
    <t>102</t>
  </si>
  <si>
    <t>7592820750</t>
  </si>
  <si>
    <t>Součásti výstražníku Zdroj akust.signálu pro nevido ZN 24 24V (HM0404229200020)</t>
  </si>
  <si>
    <t>2100482824</t>
  </si>
  <si>
    <t>106</t>
  </si>
  <si>
    <t>7592825095</t>
  </si>
  <si>
    <t>Montáž součástí výstražníku žárovky</t>
  </si>
  <si>
    <t>-788671498</t>
  </si>
  <si>
    <t>107</t>
  </si>
  <si>
    <t>7590195010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</si>
  <si>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</si>
  <si>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-1478642999</t>
  </si>
  <si>
    <t>149</t>
  </si>
  <si>
    <t>7590150030</t>
  </si>
  <si>
    <t xml:space="preserve">Uzemnění, ukolejnění Tyč zemnící se svorkou l=1,5m  (HM0354405211015)</t>
  </si>
  <si>
    <t>Sborník UOŽI 01 2019</t>
  </si>
  <si>
    <t>-473792707</t>
  </si>
  <si>
    <t>150</t>
  </si>
  <si>
    <t>7491600180</t>
  </si>
  <si>
    <t>Uzemnění Vnější Uzemňovací vedení v zemi, páskem FeZn do 120 mm2</t>
  </si>
  <si>
    <t>887815058</t>
  </si>
  <si>
    <t>153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</si>
  <si>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</si>
  <si>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</si>
  <si>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-347185122</t>
  </si>
  <si>
    <t>151</t>
  </si>
  <si>
    <t>7594110200</t>
  </si>
  <si>
    <t>Lanové propojení s kolíkovým ukončením LAI 1xFe9/190 norma 703029132 (HM0404223990154AV.00190)</t>
  </si>
  <si>
    <t>1048461863</t>
  </si>
  <si>
    <t>152</t>
  </si>
  <si>
    <t>7594170530</t>
  </si>
  <si>
    <t>Propojovací příslušenství Příchytka lanová jednod. norma 703309005 (HM0404223990011)</t>
  </si>
  <si>
    <t>211744967</t>
  </si>
  <si>
    <t>154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</si>
  <si>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</si>
  <si>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</si>
  <si>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-612630148</t>
  </si>
  <si>
    <t>156</t>
  </si>
  <si>
    <t>5907055020</t>
  </si>
  <si>
    <t>Vrtání kolejnic otvor o průměru přes 10 do 23 mm. Poznámka: 1. V cenách jsou započteny náklady na manipulaci podložení, označení a provedení vrtu ve stojině kolejnice.</t>
  </si>
  <si>
    <t>119030911</t>
  </si>
  <si>
    <t>PSC</t>
  </si>
  <si>
    <t>Poznámka k souboru cen:_x000d_
1. V cenách jsou započteny náklady na manipulaci podložení, označení a provedení vrtu ve stojině kolejnice.</t>
  </si>
  <si>
    <t>155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</si>
  <si>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</si>
  <si>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</si>
  <si>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1008238629</t>
  </si>
  <si>
    <t>PN</t>
  </si>
  <si>
    <t>Počítače náprav</t>
  </si>
  <si>
    <t>108</t>
  </si>
  <si>
    <t>7592010102</t>
  </si>
  <si>
    <t>Kolové senzory a snímače počítačů náprav Snímač průjezdu kola RSR 180 (5 m kabel)</t>
  </si>
  <si>
    <t>-1413655019</t>
  </si>
  <si>
    <t>110</t>
  </si>
  <si>
    <t>7592010152</t>
  </si>
  <si>
    <t>Kolové senzory a snímače počítačů náprav Montážní sada neoprénové ochr.hadice</t>
  </si>
  <si>
    <t>-416793685</t>
  </si>
  <si>
    <t>111</t>
  </si>
  <si>
    <t>7592010168</t>
  </si>
  <si>
    <t>Kolové senzory a snímače počítačů náprav Upevňovací souprava SK150</t>
  </si>
  <si>
    <t>606910893</t>
  </si>
  <si>
    <t>109</t>
  </si>
  <si>
    <t>7592010142</t>
  </si>
  <si>
    <t>Kolové senzory a snímače počítačů náprav Neoprénová ochr. hadice 4,8 m</t>
  </si>
  <si>
    <t>240126287</t>
  </si>
  <si>
    <t>112</t>
  </si>
  <si>
    <t>7592010172</t>
  </si>
  <si>
    <t>Kolové senzory a snímače počítačů náprav Připevňovací čep BBK pro upevňovací soupravu SK140</t>
  </si>
  <si>
    <t>333971646</t>
  </si>
  <si>
    <t>113</t>
  </si>
  <si>
    <t>7592010202</t>
  </si>
  <si>
    <t>Kolové senzory a snímače počítačů náprav Kabelový závěr KSL-FP pro RSR (s EPO)</t>
  </si>
  <si>
    <t>-1798413176</t>
  </si>
  <si>
    <t>114</t>
  </si>
  <si>
    <t>7592010260</t>
  </si>
  <si>
    <t>Kolové senzory a snímače počítačů náprav Zkušební přípravek RSR SB</t>
  </si>
  <si>
    <t>1952037182</t>
  </si>
  <si>
    <t>115</t>
  </si>
  <si>
    <t>7594300174</t>
  </si>
  <si>
    <t>Počítače náprav Vnitřní prvky PN FAdC Montážní skříňka BGT07 šíře 84TE</t>
  </si>
  <si>
    <t>180186088</t>
  </si>
  <si>
    <t>116</t>
  </si>
  <si>
    <t>7594300018</t>
  </si>
  <si>
    <t>Počítače náprav Vnitřní prvky PN AZF Přepěťová ochrana vyhodnocovací jednotky BSI002 (BSI003, BSI004)</t>
  </si>
  <si>
    <t>-1567911294</t>
  </si>
  <si>
    <t>117</t>
  </si>
  <si>
    <t>7594300076</t>
  </si>
  <si>
    <t>Počítače náprav Vnitřní prvky PN ACS 2000 Čítačová jednotka ACB010 GS03</t>
  </si>
  <si>
    <t>-751813107</t>
  </si>
  <si>
    <t>118</t>
  </si>
  <si>
    <t>7594300082</t>
  </si>
  <si>
    <t>Počítače náprav Vnitřní prvky PN ACS 2000 Vyhodnocovací jednotka EIB-OK001 GS03</t>
  </si>
  <si>
    <t>-1153148167</t>
  </si>
  <si>
    <t>119</t>
  </si>
  <si>
    <t>7594300108</t>
  </si>
  <si>
    <t>Počítače náprav Vnitřní prvky PN ACS 2000 Jednotka jištění SIC006 GS01</t>
  </si>
  <si>
    <t>-263401969</t>
  </si>
  <si>
    <t>120</t>
  </si>
  <si>
    <t>7593320414</t>
  </si>
  <si>
    <t>Prvky Deska propojovací DPN (CV755135004)</t>
  </si>
  <si>
    <t>-1737281572</t>
  </si>
  <si>
    <t>121</t>
  </si>
  <si>
    <t>7594305010</t>
  </si>
  <si>
    <t>Montáž součástí počítače náprav vyhodnocovací části</t>
  </si>
  <si>
    <t>961212778</t>
  </si>
  <si>
    <t>122</t>
  </si>
  <si>
    <t>7594305015</t>
  </si>
  <si>
    <t>Montáž součástí počítače náprav neoprénové ochranné hadice se soupravou pro upevnění k pražci</t>
  </si>
  <si>
    <t>-544034464</t>
  </si>
  <si>
    <t>123</t>
  </si>
  <si>
    <t>7594305020</t>
  </si>
  <si>
    <t>Montáž součástí počítače náprav bleskojistkové svorkovnice</t>
  </si>
  <si>
    <t>-1626707777</t>
  </si>
  <si>
    <t>124</t>
  </si>
  <si>
    <t>7594305025</t>
  </si>
  <si>
    <t>Montáž součástí počítače náprav přepěťové ochrany napájení</t>
  </si>
  <si>
    <t>774100967</t>
  </si>
  <si>
    <t>125</t>
  </si>
  <si>
    <t>7594305035</t>
  </si>
  <si>
    <t>Montáž součástí počítače náprav kabelového závěru KSL-FP pro RSR</t>
  </si>
  <si>
    <t>-1900317570</t>
  </si>
  <si>
    <t>126</t>
  </si>
  <si>
    <t>7594305040</t>
  </si>
  <si>
    <t>Montáž součástí počítače náprav upevňovací kolejnicové čelisti SK 140</t>
  </si>
  <si>
    <t>-1458765087</t>
  </si>
  <si>
    <t>127</t>
  </si>
  <si>
    <t>7594305050</t>
  </si>
  <si>
    <t>Montáž součástí počítače náprav AZF bloku čítače ZBG</t>
  </si>
  <si>
    <t>-1688117626</t>
  </si>
  <si>
    <t>128</t>
  </si>
  <si>
    <t>7594305055</t>
  </si>
  <si>
    <t>Montáž součástí počítače náprav bloku pro počítače náprav</t>
  </si>
  <si>
    <t>-961513323</t>
  </si>
  <si>
    <t>129</t>
  </si>
  <si>
    <t>7594305070</t>
  </si>
  <si>
    <t>Montáž součástí počítače náprav skříně pro bloky šíře 84TE BGT 01</t>
  </si>
  <si>
    <t>-2031248928</t>
  </si>
  <si>
    <t>130</t>
  </si>
  <si>
    <t>7590615130</t>
  </si>
  <si>
    <t>Úpravy kolejové desky - upevnění jednotlivých prvků na místo určení, včetně zapojení</t>
  </si>
  <si>
    <t>-1458917803</t>
  </si>
  <si>
    <t>131</t>
  </si>
  <si>
    <t>7590190140</t>
  </si>
  <si>
    <t xml:space="preserve">Ostatní Schůdky víceúčelové EN 131  (HM0478850000131)</t>
  </si>
  <si>
    <t>694677000</t>
  </si>
  <si>
    <t>DEM</t>
  </si>
  <si>
    <t>Demontáže</t>
  </si>
  <si>
    <t>132</t>
  </si>
  <si>
    <t>7592817010</t>
  </si>
  <si>
    <t>Demontáž výstražníku</t>
  </si>
  <si>
    <t>-965931012</t>
  </si>
  <si>
    <t>133</t>
  </si>
  <si>
    <t>7496672015</t>
  </si>
  <si>
    <t>Demontáž rozvaděčů vlastní spotřeby stejnosměrného s bateriemi</t>
  </si>
  <si>
    <t>-450771218</t>
  </si>
  <si>
    <t>158</t>
  </si>
  <si>
    <t>7590117010</t>
  </si>
  <si>
    <t>Demontáž objektu rozměru do 6,0 x 3,0 m - včetně odpojení zařízení od kabelových rozvodů</t>
  </si>
  <si>
    <t>CS ÚRS 2020 01</t>
  </si>
  <si>
    <t>-649058718</t>
  </si>
  <si>
    <t>134</t>
  </si>
  <si>
    <t>7590197015</t>
  </si>
  <si>
    <t>Demontáž ovládací skříňky přejezdového zařízení z objektu - včetně odpojení kabelů</t>
  </si>
  <si>
    <t>1732404520</t>
  </si>
  <si>
    <t>135</t>
  </si>
  <si>
    <t>7593337040</t>
  </si>
  <si>
    <t>Demontáž malorozměrného relé</t>
  </si>
  <si>
    <t>1064137084</t>
  </si>
  <si>
    <t>136</t>
  </si>
  <si>
    <t>7496676040</t>
  </si>
  <si>
    <t>Demontáž akumulátoru (baterie) do 110 V přes 100 do 200 Ah</t>
  </si>
  <si>
    <t>1162808064</t>
  </si>
  <si>
    <t>137</t>
  </si>
  <si>
    <t>7496677010</t>
  </si>
  <si>
    <t>Demontáž stojanu pro baterie</t>
  </si>
  <si>
    <t>1119889020</t>
  </si>
  <si>
    <t>REV</t>
  </si>
  <si>
    <t>Revize a zkoušky</t>
  </si>
  <si>
    <t>140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</si>
  <si>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</si>
  <si>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</si>
  <si>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-124592812</t>
  </si>
  <si>
    <t>141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</si>
  <si>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</si>
  <si>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</si>
  <si>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-82176425</t>
  </si>
  <si>
    <t>142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</si>
  <si>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</si>
  <si>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</si>
  <si>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-1801062109</t>
  </si>
  <si>
    <t>143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</si>
  <si>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</si>
  <si>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</si>
  <si>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-766505167</t>
  </si>
  <si>
    <t>144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</si>
  <si>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</si>
  <si>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</si>
  <si>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840603126</t>
  </si>
  <si>
    <t>146</t>
  </si>
  <si>
    <t>7598095635</t>
  </si>
  <si>
    <t>Vyhotovení revizní správy PZZ - vykonání prohlídky a zkoušky pro napájení elektrického zařízení včetně vyhotovení revizní zprávy podle vyhl. 100/1995 Sb. a norem ČSN</t>
  </si>
  <si>
    <t>-543577853</t>
  </si>
  <si>
    <t>145</t>
  </si>
  <si>
    <t>7598095550</t>
  </si>
  <si>
    <t>Vyhotovení protokolu UTZ pro PZZ bez závor jedna kolej - vykonání prohlídky a zkoušky včetně vyhotovení protokolu podle vyhl. 100/1995 Sb.</t>
  </si>
  <si>
    <t>-1130721898</t>
  </si>
  <si>
    <t>01N - Neoceňovat - dodávka SSZT</t>
  </si>
  <si>
    <t>7592820030</t>
  </si>
  <si>
    <t xml:space="preserve">Součásti výstražníku Stožár výstražníku SVV  (CV708275022)</t>
  </si>
  <si>
    <t>Dodávka SSZT</t>
  </si>
  <si>
    <t>-1727843471</t>
  </si>
  <si>
    <t>7592810030</t>
  </si>
  <si>
    <t xml:space="preserve">Výstražníky Výstražník V3  (CV708289004)</t>
  </si>
  <si>
    <t>-1472391259</t>
  </si>
  <si>
    <t>7590720425</t>
  </si>
  <si>
    <t>Součásti světelných návěstidel Základ svět.náv. T I Z 51x71x135cm (HM0592110090000)</t>
  </si>
  <si>
    <t>170149820</t>
  </si>
  <si>
    <t>7590720515</t>
  </si>
  <si>
    <t>Součásti světelných návěstidel Žárovka SIG 1820 12V 20/20W, dvouvláknová (HM0347260050001)</t>
  </si>
  <si>
    <t>-538660289</t>
  </si>
  <si>
    <t>02 - Stavební část</t>
  </si>
  <si>
    <t xml:space="preserve">M -  Práce a dodávky M</t>
  </si>
  <si>
    <t xml:space="preserve">    46-M -  Zemní práce při extr.mont.pracích</t>
  </si>
  <si>
    <t xml:space="preserve">HZS -  Hodinové zúčtovací sazby</t>
  </si>
  <si>
    <t xml:space="preserve"> Práce a dodávky M</t>
  </si>
  <si>
    <t>46-M</t>
  </si>
  <si>
    <t xml:space="preserve"> Zemní práce při extr.mont.pracích</t>
  </si>
  <si>
    <t>460010021</t>
  </si>
  <si>
    <t>Vytyčení trasy vedení kabelového (podzemního) v obvodu železniční stanice</t>
  </si>
  <si>
    <t>1466862338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</si>
  <si>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</si>
  <si>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460070254</t>
  </si>
  <si>
    <t>Hloubení nezapažených jam ručně pro ostatní konstrukce s přemístěním výkopku do vzdálenosti 3 m od okraje jámy nebo naložením na dopravní prostředek, včetně zásypu, zhutnění a urovnání povrchu pro patice sloupku, upozorňovadel a hovorových souprav rozhlasu, včetně provedení základové patky montované betonové, v hornině třídy 4</t>
  </si>
  <si>
    <t>-2083885857</t>
  </si>
  <si>
    <t xml:space="preserve">Poznámka k souboru cen:_x000d_
1. Ceny hloubení jam ručně v hornině třídy 6 a 7 jsou stanoveny za použití pneumatického kladiva._x000d_
</t>
  </si>
  <si>
    <t>460150124</t>
  </si>
  <si>
    <t>Hloubení zapažených i nezapažených kabelových rýh ručně včetně urovnání dna s přemístěním výkopku do vzdálenosti 3 m od okraje jámy nebo naložením na dopravní prostředek šířky 35 cm, hloubky 40 cm, v hornině třídy 4</t>
  </si>
  <si>
    <t>1217302596</t>
  </si>
  <si>
    <t xml:space="preserve">Poznámka k souboru cen:_x000d_
1. Ceny hloubení rýh v hornině třídy 6 a 7 se oceňují cenami souboru cen 460 20- . Hloubení nezapažených kabelových rýh strojně._x000d_
</t>
  </si>
  <si>
    <t>460150164</t>
  </si>
  <si>
    <t>Hloubení zapažených i nezapažených kabelových rýh ručně včetně urovnání dna s přemístěním výkopku do vzdálenosti 3 m od okraje jámy nebo naložením na dopravní prostředek šířky 35 cm, hloubky 80 cm, v hornině třídy 4</t>
  </si>
  <si>
    <t>522366843</t>
  </si>
  <si>
    <t>460030011</t>
  </si>
  <si>
    <t>Přípravné terénní práce sejmutí drnu včetně nařezání a uložení na hromady nebo naložení na dopravní prostředek jakékoliv tloušťky</t>
  </si>
  <si>
    <t>m2</t>
  </si>
  <si>
    <t>1666080247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</si>
  <si>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</si>
  <si>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460030015</t>
  </si>
  <si>
    <t>Přípravné terénní práce odstranění travnatého porostu kosení a shrabávání trávy</t>
  </si>
  <si>
    <t>849986675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</si>
  <si>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</si>
  <si>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</si>
  <si>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399809580</t>
  </si>
  <si>
    <t>460490013</t>
  </si>
  <si>
    <t>Krytí kabelů, spojek, koncovek a odbočnic kabelů výstražnou fólií z PVC včetně vyrovnání povrchu rýhy, rozvinutí a uložení fólie do rýhy, fólie šířky do 34cm</t>
  </si>
  <si>
    <t>-467110606</t>
  </si>
  <si>
    <t>460151554</t>
  </si>
  <si>
    <t>Hloubení zapažených i nezapažených kabelových rýh ručně včetně urovnání dna s přemístěním výkopku do vzdálenosti 3 m od okraje jámy nebo naložením na dopravní prostředek ostatních rozměrů, v hornině třídy 4</t>
  </si>
  <si>
    <t>m3</t>
  </si>
  <si>
    <t>-1047852093</t>
  </si>
  <si>
    <t>460421181</t>
  </si>
  <si>
    <t>Kabelové lože včetně podsypu, zhutnění a urovnání povrchu z písku nebo štěrkopísku tloušťky 10 cm nad kabel zakryté plastovou fólií, šířky lože do 25 cm</t>
  </si>
  <si>
    <t>322862656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</si>
  <si>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</si>
  <si>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460560124</t>
  </si>
  <si>
    <t>Zásyp kabelových rýh ručně s uložením výkopku ve vrstvách včetně zhutnění a urovnání povrchu šířky 35 cm hloubky 40 cm, v hornině třídy 4</t>
  </si>
  <si>
    <t>1579323805</t>
  </si>
  <si>
    <t>460560164</t>
  </si>
  <si>
    <t>Zásyp kabelových rýh ručně s uložením výkopku ve vrstvách včetně zhutnění a urovnání povrchu šířky 35 cm hloubky 80 cm, v hornině třídy 4</t>
  </si>
  <si>
    <t>-891466055</t>
  </si>
  <si>
    <t>460620014</t>
  </si>
  <si>
    <t>Úprava terénu provizorní úprava terénu včetně odkopání drobných nerovností a zásypu prohlubní se zhutněním, v hornině třídy 4</t>
  </si>
  <si>
    <t>-1759651102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</si>
  <si>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</si>
  <si>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460310105</t>
  </si>
  <si>
    <t>Zemní protlaky strojně neřízený zemní protlak ( krtek) řízené horizontální vrtání v hornině tř. 1 až 4 pro protlačení PE trub, v hloubce do 6 m vnějšího průměru vrtu přes 125 do 160 mm</t>
  </si>
  <si>
    <t>472153546</t>
  </si>
  <si>
    <t xml:space="preserve">Poznámka k souboru cen:_x000d_
1. V cenách -0001 až 0017 nejsou započteny náklady na:_x000d_
a) zemní práce nutné k provedení protlaku (startovací a cílové jámy),_x000d_
b) dodání chráničky a potrubí. Tyto materiály se oceňují ve specifikaci._x000d_
2. V cenách -0101 až 0109 jsou započteny i náklady na:_x000d_
a) případné vodorovné přemístění výkopku z protlačovaného potrubí a svislé přemístění výkopku z montážní jámy na povrch a jeho přehození na povrchu,_x000d_
b) úpravu čela potrubí pro protlačení._x000d_
3. V cenách -0101 až 0109 nejsou započteny náklady na:_x000d_
a) případné zemní práce nutné k provedení protlaku (startovací a cílové jámy),_x000d_
b) případné čerpání vody,_x000d_
c) montáž vedení a jeho příslušenství, slouží-li protlačená trouba jako ochranné potrubí,_x000d_
d) dodávku potrubí učeného k protlačení. Toto potrubí se oceňuje ve specifikaci. Ztratné lze stanovit ve výši 3%,_x000d_
e) překládání a zajišťování inženýrských sítí,_x000d_
f) vytýčení směru protlaku a stávajících inženýrských sítí._x000d_
</t>
  </si>
  <si>
    <t>34575131</t>
  </si>
  <si>
    <t>žlab kabelový s víkem PVC (100x100)</t>
  </si>
  <si>
    <t>1531220785</t>
  </si>
  <si>
    <t>220260732</t>
  </si>
  <si>
    <t>Montáž žlabu kabelového z PVC včetně montáže na předem připravené upevňovací body, uzavření víka 40/60 nebo 60/60 mm</t>
  </si>
  <si>
    <t>-1964103123</t>
  </si>
  <si>
    <t xml:space="preserve">Poznámka k souboru cen:_x000d_
1. V cenách 220 26-0721 až -0732 nejsou započteny náklady na dodávku kabelového žlabu._x000d_
</t>
  </si>
  <si>
    <t>74910605</t>
  </si>
  <si>
    <t>zábradlí městské obloukové bezpečnostní galvanizovaný povrch 2000x1000mm</t>
  </si>
  <si>
    <t>-1977560802</t>
  </si>
  <si>
    <t>55342037</t>
  </si>
  <si>
    <t>sloupek zábradlí nerezový 40x40mm</t>
  </si>
  <si>
    <t>1467588882</t>
  </si>
  <si>
    <t>HZS</t>
  </si>
  <si>
    <t xml:space="preserve"> Hodinové zúčtovací sazby</t>
  </si>
  <si>
    <t>HZS2222</t>
  </si>
  <si>
    <t>Hodinové zúčtovací sazby profesí PSV provádění stavebních instalací elektrikář odborný</t>
  </si>
  <si>
    <t>1960920865</t>
  </si>
  <si>
    <t>HZS3222</t>
  </si>
  <si>
    <t>Hodinové zúčtovací sazby montáží technologických zařízení na stavebních objektech montér slaboproudých zařízení odborný</t>
  </si>
  <si>
    <t>-501604959</t>
  </si>
  <si>
    <t>HZS3231</t>
  </si>
  <si>
    <t>Hodinové zúčtovací sazby montáží technologických zařízení na stavebních objektech montér měřících a regulačních zařízení</t>
  </si>
  <si>
    <t>880774434</t>
  </si>
  <si>
    <t>HZS4232</t>
  </si>
  <si>
    <t>Hodinové zúčtovací sazby ostatních profesí revizní a kontrolní činnost technik odborný</t>
  </si>
  <si>
    <t>1808368936</t>
  </si>
  <si>
    <t>03 - VRN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</si>
  <si>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</si>
  <si>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</si>
  <si>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</si>
  <si>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Inženýrská činnost</t>
  </si>
  <si>
    <t xml:space="preserve">    VRN6 -  Územní vlivy</t>
  </si>
  <si>
    <t xml:space="preserve"> Vedlejší rozpočtové náklady</t>
  </si>
  <si>
    <t>VRN1</t>
  </si>
  <si>
    <t xml:space="preserve"> Průzkumné, geodetické a projektové práce</t>
  </si>
  <si>
    <t>012103000</t>
  </si>
  <si>
    <t>Geodetické práce před výstavbou</t>
  </si>
  <si>
    <t>1024</t>
  </si>
  <si>
    <t>-1353670425</t>
  </si>
  <si>
    <t>012303000</t>
  </si>
  <si>
    <t>Geodetické práce po výstavbě</t>
  </si>
  <si>
    <t>-1983603417</t>
  </si>
  <si>
    <t>013234000</t>
  </si>
  <si>
    <t>Dokumentace pro oznámení stavby</t>
  </si>
  <si>
    <t>-1199672727</t>
  </si>
  <si>
    <t>Poznámka k položce:_x000d_
Ohláška - stavební povolení PS01, PS02</t>
  </si>
  <si>
    <t>013244000</t>
  </si>
  <si>
    <t>Dokumentace pro provádění stavby</t>
  </si>
  <si>
    <t>-2100909606</t>
  </si>
  <si>
    <t xml:space="preserve">Poznámka k položce:_x000d_
PS 01 - Technologie PZS v km 34,357 P2351 </t>
  </si>
  <si>
    <t>013244000.1</t>
  </si>
  <si>
    <t>-2097554611</t>
  </si>
  <si>
    <t>Poznámka k položce:_x000d_
PS 02 - TZZ v úseku Hřivice - Domoušice</t>
  </si>
  <si>
    <t>013254000</t>
  </si>
  <si>
    <t>Dokumentace skutečného provedení stavby</t>
  </si>
  <si>
    <t>-1262502288</t>
  </si>
  <si>
    <t>013254000.1</t>
  </si>
  <si>
    <t>-432116872</t>
  </si>
  <si>
    <t>013254000.2</t>
  </si>
  <si>
    <t>1226086026</t>
  </si>
  <si>
    <t>Poznámka k položce:_x000d_
SO 01 - Rušení LIS</t>
  </si>
  <si>
    <t>VRN3</t>
  </si>
  <si>
    <t xml:space="preserve"> Zařízení staveniště</t>
  </si>
  <si>
    <t>030001000</t>
  </si>
  <si>
    <t>Zařízení staveniště</t>
  </si>
  <si>
    <t>198465028</t>
  </si>
  <si>
    <t>VRN4</t>
  </si>
  <si>
    <t>Inženýrská činnost</t>
  </si>
  <si>
    <t>041403000</t>
  </si>
  <si>
    <t>Koordinátor BOZP na staveništi</t>
  </si>
  <si>
    <t>kpl</t>
  </si>
  <si>
    <t>1059282698</t>
  </si>
  <si>
    <t>VRN6</t>
  </si>
  <si>
    <t xml:space="preserve"> Územní vlivy</t>
  </si>
  <si>
    <t>065002000</t>
  </si>
  <si>
    <t>Mimostaveništní doprava materiálů</t>
  </si>
  <si>
    <t>1216091885</t>
  </si>
  <si>
    <t>065002000.1</t>
  </si>
  <si>
    <t>488194535</t>
  </si>
  <si>
    <t>PS 02 - Hřivice - Domoušice, TZZ</t>
  </si>
  <si>
    <t>Správa železniční dopravní cesty, státní organizac</t>
  </si>
  <si>
    <t>R_DC - Rozvaděč DC</t>
  </si>
  <si>
    <t>STOJ - Stojany zabezpečovacího zařízení</t>
  </si>
  <si>
    <t>7590555052</t>
  </si>
  <si>
    <t>Montáž formy pro kabel TCEKE, TCEKES do délky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</si>
  <si>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1563926856</t>
  </si>
  <si>
    <t>-1919681385</t>
  </si>
  <si>
    <t>98</t>
  </si>
  <si>
    <t>7590541474</t>
  </si>
  <si>
    <t>Slaboproudé rozvody, kabely pro přívod a vnitřní instalaci Spojky metalických kabelů a příslušenství Teplem smrštitelná zesílená spojka pro netlakované kabely XAGA 500-75/15-400/EY</t>
  </si>
  <si>
    <t>-579988323</t>
  </si>
  <si>
    <t>-1931826156</t>
  </si>
  <si>
    <t>7590110200</t>
  </si>
  <si>
    <t>Domky, přístřešky Reléový domek - výška 3,10 m - podle zvl. požadavků a předložené dokumentace 3x6 m</t>
  </si>
  <si>
    <t>-1602491325</t>
  </si>
  <si>
    <t>7590110480</t>
  </si>
  <si>
    <t xml:space="preserve">Domky, přístřešky Střecha sedlová  rel.domku - podle zvl. požadavků a předložené dokumentace 3x6 m</t>
  </si>
  <si>
    <t>80978863</t>
  </si>
  <si>
    <t>7590110780</t>
  </si>
  <si>
    <t xml:space="preserve">Domky, přístřešky Okapy a děšťové svody - pro rel. domek podle zvl. požadavků a  předložené dokumentace 3x6 m</t>
  </si>
  <si>
    <t>-678077497</t>
  </si>
  <si>
    <t>-67268599</t>
  </si>
  <si>
    <t>1317593714</t>
  </si>
  <si>
    <t>7590115010</t>
  </si>
  <si>
    <t>Montáž objektu rozměru do 6,0 x 3,0 m - usazení na základy, zatažení kabelů a zřízení kabelové rezervy, opravný nátěr. Neobsahuje výkop a zához jam</t>
  </si>
  <si>
    <t>1926923482</t>
  </si>
  <si>
    <t>172581786</t>
  </si>
  <si>
    <t>773630381</t>
  </si>
  <si>
    <t>-1810867618</t>
  </si>
  <si>
    <t>1078358783</t>
  </si>
  <si>
    <t>-519463617</t>
  </si>
  <si>
    <t>898145618</t>
  </si>
  <si>
    <t>1248496956</t>
  </si>
  <si>
    <t>-300355727</t>
  </si>
  <si>
    <t>-1953574629</t>
  </si>
  <si>
    <t>-492672926</t>
  </si>
  <si>
    <t>99</t>
  </si>
  <si>
    <t>984657947</t>
  </si>
  <si>
    <t>100</t>
  </si>
  <si>
    <t>1444707849</t>
  </si>
  <si>
    <t>-396765862</t>
  </si>
  <si>
    <t>1423921567</t>
  </si>
  <si>
    <t>729662825</t>
  </si>
  <si>
    <t>-354013052</t>
  </si>
  <si>
    <t>-23361680</t>
  </si>
  <si>
    <t>-724983708</t>
  </si>
  <si>
    <t>-1054551300</t>
  </si>
  <si>
    <t>86764073</t>
  </si>
  <si>
    <t>-1106389139</t>
  </si>
  <si>
    <t>81719953</t>
  </si>
  <si>
    <t>963652765</t>
  </si>
  <si>
    <t>743234757</t>
  </si>
  <si>
    <t>1097385237</t>
  </si>
  <si>
    <t>-279087006</t>
  </si>
  <si>
    <t>317113407</t>
  </si>
  <si>
    <t>-1339729138</t>
  </si>
  <si>
    <t>-1195433470</t>
  </si>
  <si>
    <t>-360339579</t>
  </si>
  <si>
    <t>1963055317</t>
  </si>
  <si>
    <t>704582389</t>
  </si>
  <si>
    <t>-1624540247</t>
  </si>
  <si>
    <t>7594300098</t>
  </si>
  <si>
    <t>Počítače náprav Vnitřní prvky PN ACS 2000 Montážní skříňka BGT04 šíře 84TE</t>
  </si>
  <si>
    <t>1525953745</t>
  </si>
  <si>
    <t>7594300254</t>
  </si>
  <si>
    <t>Počítače náprav Vnitřní prvky PN Frauscher Krycí plech 3HE 4TE</t>
  </si>
  <si>
    <t>863207539</t>
  </si>
  <si>
    <t>7594300136</t>
  </si>
  <si>
    <t>Počítače náprav Vnitřní prvky PN ACS 2000 Sběrnicová jednotka ABP002-2 21TE GS02</t>
  </si>
  <si>
    <t>-2065627149</t>
  </si>
  <si>
    <t>7594300078</t>
  </si>
  <si>
    <t>Počítače náprav Vnitřní prvky PN ACS 2000 Čítačová jednotka ACB119 GS04</t>
  </si>
  <si>
    <t>1995002771</t>
  </si>
  <si>
    <t>7594300084</t>
  </si>
  <si>
    <t>Počítače náprav Vnitřní prvky PN ACS 2000 Vyhodnocovací jednotka IMC003 GS01</t>
  </si>
  <si>
    <t>-1967552583</t>
  </si>
  <si>
    <t>858058420</t>
  </si>
  <si>
    <t>7594300166</t>
  </si>
  <si>
    <t>Počítače náprav Vnitřní prvky PN ACS 2000 Modem MFr-07</t>
  </si>
  <si>
    <t>-1690476364</t>
  </si>
  <si>
    <t>828055016</t>
  </si>
  <si>
    <t>7592003188</t>
  </si>
  <si>
    <t>Repase monážní skříňky BGT03 šířky 126TE - rozložení skříňky PN, očištění skříňky PN, složení skříňky PN, doplnění, výměna vodících lišt</t>
  </si>
  <si>
    <t>49912458</t>
  </si>
  <si>
    <t>7592003260</t>
  </si>
  <si>
    <t>Repase sběrnicové jednotky ABP002-2 21TE GS02 - očištění sběrnicové desky, výměna poškozených částí sběrnicové desky, doplnění spojovacího materiálu, doplnění konektorů, min.72 hod.test sběrnicové desky, vystavení protokolu</t>
  </si>
  <si>
    <t>-1425057687</t>
  </si>
  <si>
    <t>7592003204</t>
  </si>
  <si>
    <t>Repase drátové formy pro skříň 126TE - očištění drátové formy, výměna poškozených částí drátové formy, vyvázání drátové formy, přeměření</t>
  </si>
  <si>
    <t>851558186</t>
  </si>
  <si>
    <t>1861464384</t>
  </si>
  <si>
    <t>7592003302</t>
  </si>
  <si>
    <t>Repase čítačové jednotky ACB119 GS04 - očištění karty, výměna poškozených částí karty, doplnění chybějících částí karty, 72 hod.test karty, vystavení protokolu</t>
  </si>
  <si>
    <t>329792721</t>
  </si>
  <si>
    <t>727231601</t>
  </si>
  <si>
    <t>-625625753</t>
  </si>
  <si>
    <t>587227249</t>
  </si>
  <si>
    <t>-1592949516</t>
  </si>
  <si>
    <t>1199175192</t>
  </si>
  <si>
    <t>-519091485</t>
  </si>
  <si>
    <t>-842662383</t>
  </si>
  <si>
    <t>62</t>
  </si>
  <si>
    <t>7594305075</t>
  </si>
  <si>
    <t>Montáž součástí počítače náprav skříně pro bloky šíře 126TE BGT 03</t>
  </si>
  <si>
    <t>1180049673</t>
  </si>
  <si>
    <t>63</t>
  </si>
  <si>
    <t>-1502481191</t>
  </si>
  <si>
    <t>-186745441</t>
  </si>
  <si>
    <t>-1071793508</t>
  </si>
  <si>
    <t>1318458633</t>
  </si>
  <si>
    <t>-666266665</t>
  </si>
  <si>
    <t>-1172251368</t>
  </si>
  <si>
    <t>24707944</t>
  </si>
  <si>
    <t>1098627698</t>
  </si>
  <si>
    <t>Stojany zabezpečovacího zařízení</t>
  </si>
  <si>
    <t>881248976</t>
  </si>
  <si>
    <t>7593330040</t>
  </si>
  <si>
    <t>Výměnné díly Relé NMŠ 1-2000 (HM0404221990407)</t>
  </si>
  <si>
    <t>-1210182670</t>
  </si>
  <si>
    <t>7593330120</t>
  </si>
  <si>
    <t>Výměnné díly Relé NMŠ 1-1500 (HM0404221990415)</t>
  </si>
  <si>
    <t>-1704367547</t>
  </si>
  <si>
    <t>7593330160</t>
  </si>
  <si>
    <t>Výměnné díly Relé NMŠ 2-4000 (HM0404221990419)</t>
  </si>
  <si>
    <t>1957289325</t>
  </si>
  <si>
    <t>7593320450</t>
  </si>
  <si>
    <t>Prvky Relé Schrack PT 570024 základní sestava (CV930025028)</t>
  </si>
  <si>
    <t>-901543251</t>
  </si>
  <si>
    <t>7593100900</t>
  </si>
  <si>
    <t>Měniče Měnič DC 24V/24V spínaný, s galvanickýmoddělením, stabilizovaný</t>
  </si>
  <si>
    <t>-2111363353</t>
  </si>
  <si>
    <t>7593310420</t>
  </si>
  <si>
    <t xml:space="preserve">Konstrukční díly Panel sestavený (RAL 7032)  (CV727265003)</t>
  </si>
  <si>
    <t>-29591834</t>
  </si>
  <si>
    <t>759476455</t>
  </si>
  <si>
    <t>-1029158022</t>
  </si>
  <si>
    <t>-941052551</t>
  </si>
  <si>
    <t>-1806145</t>
  </si>
  <si>
    <t>-565854703</t>
  </si>
  <si>
    <t>1168683541</t>
  </si>
  <si>
    <t>816168490</t>
  </si>
  <si>
    <t>1998227957</t>
  </si>
  <si>
    <t>7593310380</t>
  </si>
  <si>
    <t xml:space="preserve">Konstrukční díly Panel krycí  (CV724799001M)</t>
  </si>
  <si>
    <t>-1540491720</t>
  </si>
  <si>
    <t>-227562907</t>
  </si>
  <si>
    <t>53400304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</si>
  <si>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</si>
  <si>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</si>
  <si>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2125646185</t>
  </si>
  <si>
    <t>7598095170</t>
  </si>
  <si>
    <t>Přezkoušení a regulace obvodů souhlasu - kontrola zapojení, provedení příslušných měření, nastavení parametrů, přezkoušení funkce</t>
  </si>
  <si>
    <t>-1433487454</t>
  </si>
  <si>
    <t>7598095210</t>
  </si>
  <si>
    <t>Měření zabezpečovacího relé před uvedením do provozu - kontrola zapojení, provedení příslušných měření, přezkoušení funkce</t>
  </si>
  <si>
    <t>-1568810104</t>
  </si>
  <si>
    <t>7598095220</t>
  </si>
  <si>
    <t>Přezkoušení závěru jízdních cest za 1 závěrný úsek - kontrola zapojení, provedení příslušných měření, přezkoušení funkce</t>
  </si>
  <si>
    <t>360352914</t>
  </si>
  <si>
    <t>7598095580</t>
  </si>
  <si>
    <t>Vyhotovení protokolu UTZ pro TZZ AH s hradlem pro jednu kolej - vykonání prohlídky a zkoušky včetně vyhotovení protokolu podle vyhl. 100/1995 Sb.</t>
  </si>
  <si>
    <t>-825639887</t>
  </si>
  <si>
    <t>7598095390</t>
  </si>
  <si>
    <t>Příprava ke komplexním zkouškám za 1 jízdní cestu do 30 výhybek - oživení, seřízení a nastavení zařízení s ohledem na postup jeho uvádění do provozu</t>
  </si>
  <si>
    <t>-1964177578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</si>
  <si>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</si>
  <si>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</si>
  <si>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502301220</t>
  </si>
  <si>
    <t>96</t>
  </si>
  <si>
    <t>7598095620</t>
  </si>
  <si>
    <t>Vyhotovení revizní správy SZZ reléové do 10 přestavníků - vykonání prohlídky a zkoušky pro napájení elektrického zařízení včetně vyhotovení revizní zprávy podle vyhl. 100/1995 Sb. a norem ČSN</t>
  </si>
  <si>
    <t>-2013340509</t>
  </si>
  <si>
    <t>221327198</t>
  </si>
  <si>
    <t>-1252178764</t>
  </si>
  <si>
    <t>1697483846</t>
  </si>
  <si>
    <t>1984222200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</si>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</sst>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2.28125" style="1" customWidth="1"/>
    <col min="5" max="5" width="2.28125" style="1" customWidth="1"/>
    <col min="6" max="6" width="2.28125" style="1" customWidth="1"/>
    <col min="7" max="7" width="2.28125" style="1" customWidth="1"/>
    <col min="8" max="8" width="2.28125" style="1" customWidth="1"/>
    <col min="9" max="9" width="2.28125" style="1" customWidth="1"/>
    <col min="10" max="10" width="2.28125" style="1" customWidth="1"/>
    <col min="11" max="11" width="2.28125" style="1" customWidth="1"/>
    <col min="12" max="12" width="2.28125" style="1" customWidth="1"/>
    <col min="13" max="13" width="2.28125" style="1" customWidth="1"/>
    <col min="14" max="14" width="2.28125" style="1" customWidth="1"/>
    <col min="15" max="15" width="2.28125" style="1" customWidth="1"/>
    <col min="16" max="16" width="2.28125" style="1" customWidth="1"/>
    <col min="17" max="17" width="2.28125" style="1" customWidth="1"/>
    <col min="18" max="18" width="2.28125" style="1" customWidth="1"/>
    <col min="19" max="19" width="2.28125" style="1" customWidth="1"/>
    <col min="20" max="20" width="2.28125" style="1" customWidth="1"/>
    <col min="21" max="21" width="2.28125" style="1" customWidth="1"/>
    <col min="22" max="22" width="2.28125" style="1" customWidth="1"/>
    <col min="23" max="23" width="2.28125" style="1" customWidth="1"/>
    <col min="24" max="24" width="2.28125" style="1" customWidth="1"/>
    <col min="25" max="25" width="2.28125" style="1" customWidth="1"/>
    <col min="26" max="26" width="2.28125" style="1" customWidth="1"/>
    <col min="27" max="27" width="2.28125" style="1" customWidth="1"/>
    <col min="28" max="28" width="2.28125" style="1" customWidth="1"/>
    <col min="29" max="29" width="2.28125" style="1" customWidth="1"/>
    <col min="30" max="30" width="2.28125" style="1" customWidth="1"/>
    <col min="31" max="31" width="2.28125" style="1" customWidth="1"/>
    <col min="32" max="32" width="2.28125" style="1" customWidth="1"/>
    <col min="33" max="33" width="2.28125" style="1" customWidth="1"/>
    <col min="34" max="34" width="2.851563" style="1" customWidth="1"/>
    <col min="35" max="35" width="27.14063" style="1" customWidth="1"/>
    <col min="36" max="36" width="2.140625" style="1" customWidth="1"/>
    <col min="37" max="37" width="2.140625" style="1" customWidth="1"/>
    <col min="38" max="38" width="7.140625" style="1" customWidth="1"/>
    <col min="39" max="39" width="2.851563" style="1" customWidth="1"/>
    <col min="40" max="40" width="11.42188" style="1" customWidth="1"/>
    <col min="41" max="41" width="6.421875" style="1" customWidth="1"/>
    <col min="42" max="42" width="3.574219" style="1" customWidth="1"/>
    <col min="43" max="43" width="13.42188" style="1" customWidth="1"/>
    <col min="44" max="44" width="11.71094" style="1" customWidth="1"/>
    <col min="45" max="45" width="22.14063" style="1" hidden="1" customWidth="1"/>
    <col min="46" max="46" width="22.14063" style="1" hidden="1" customWidth="1"/>
    <col min="47" max="47" width="22.14063" style="1" hidden="1" customWidth="1"/>
    <col min="48" max="48" width="18.57422" style="1" hidden="1" customWidth="1"/>
    <col min="49" max="49" width="18.57422" style="1" hidden="1" customWidth="1"/>
    <col min="50" max="50" width="21.42188" style="1" hidden="1" customWidth="1"/>
    <col min="51" max="51" width="21.42188" style="1" hidden="1" customWidth="1"/>
    <col min="52" max="52" width="18.57422" style="1" hidden="1" customWidth="1"/>
    <col min="53" max="53" width="16.42188" style="1" hidden="1" customWidth="1"/>
    <col min="54" max="54" width="21.42188" style="1" hidden="1" customWidth="1"/>
    <col min="55" max="55" width="18.57422" style="1" hidden="1" customWidth="1"/>
    <col min="56" max="56" width="16.42188" style="1" hidden="1" customWidth="1"/>
    <col min="57" max="57" width="57.00391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60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4115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PZS na přejezdu P2351 v km 34,357 v úseku Hřivice - Domoušice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1. 4. 2020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34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32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Žitný David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35</v>
      </c>
      <c r="AR54" s="104"/>
      <c r="AS54" s="105">
        <f>ROUND(AS55+AS56+AS61,2)</f>
        <v>0</v>
      </c>
      <c r="AT54" s="106">
        <f>ROUND(SUM(AV54:AW54),2)</f>
        <v>0</v>
      </c>
      <c r="AU54" s="107">
        <f>ROUND(AU55+AU56+AU61,5)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ROUND(AZ55+AZ56+AZ61,2)</f>
        <v>0</v>
      </c>
      <c r="BA54" s="106">
        <f>ROUND(BA55+BA56+BA61,2)</f>
        <v>0</v>
      </c>
      <c r="BB54" s="106">
        <f>ROUND(BB55+BB56+BB61,2)</f>
        <v>0</v>
      </c>
      <c r="BC54" s="106">
        <f>ROUND(BC55+BC56+BC61,2)</f>
        <v>0</v>
      </c>
      <c r="BD54" s="108">
        <f>ROUND(BD55+BD56+BD61,2)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24.6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Rušení LIS – po 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'SO 01 - Rušení LIS – po n...'!P82</f>
        <v>0</v>
      </c>
      <c r="AV55" s="120">
        <f>'SO 01 - Rušení LIS – po n...'!J33</f>
        <v>0</v>
      </c>
      <c r="AW55" s="120">
        <f>'SO 01 - Rušení LIS – po n...'!J34</f>
        <v>0</v>
      </c>
      <c r="AX55" s="120">
        <f>'SO 01 - Rušení LIS – po n...'!J35</f>
        <v>0</v>
      </c>
      <c r="AY55" s="120">
        <f>'SO 01 - Rušení LIS – po n...'!J36</f>
        <v>0</v>
      </c>
      <c r="AZ55" s="120">
        <f>'SO 01 - Rušení LIS – po n...'!F33</f>
        <v>0</v>
      </c>
      <c r="BA55" s="120">
        <f>'SO 01 - Rušení LIS – po n...'!F34</f>
        <v>0</v>
      </c>
      <c r="BB55" s="120">
        <f>'SO 01 - Rušení LIS – po n...'!F35</f>
        <v>0</v>
      </c>
      <c r="BC55" s="120">
        <f>'SO 01 - Rušení LIS – po n...'!F36</f>
        <v>0</v>
      </c>
      <c r="BD55" s="122">
        <f>'SO 01 - Rušení LIS – po n...'!F37</f>
        <v>0</v>
      </c>
      <c r="BE55" s="7"/>
      <c r="BT55" s="123" t="s">
        <v>83</v>
      </c>
      <c r="BV55" s="123" t="s">
        <v>77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37.2" customHeight="1">
      <c r="A56" s="7"/>
      <c r="B56" s="112"/>
      <c r="C56" s="113"/>
      <c r="D56" s="114" t="s">
        <v>86</v>
      </c>
      <c r="E56" s="114"/>
      <c r="F56" s="114"/>
      <c r="G56" s="114"/>
      <c r="H56" s="114"/>
      <c r="I56" s="115"/>
      <c r="J56" s="114" t="s">
        <v>87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24">
        <f>ROUND(SUM(AG57:AG60),2)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88</v>
      </c>
      <c r="AR56" s="118"/>
      <c r="AS56" s="119">
        <f>ROUND(SUM(AS57:AS60),2)</f>
        <v>0</v>
      </c>
      <c r="AT56" s="120">
        <f>ROUND(SUM(AV56:AW56),2)</f>
        <v>0</v>
      </c>
      <c r="AU56" s="121">
        <f>ROUND(SUM(AU57:AU60),5)</f>
        <v>0</v>
      </c>
      <c r="AV56" s="120">
        <f>ROUND(AZ56*L29,2)</f>
        <v>0</v>
      </c>
      <c r="AW56" s="120">
        <f>ROUND(BA56*L30,2)</f>
        <v>0</v>
      </c>
      <c r="AX56" s="120">
        <f>ROUND(BB56*L29,2)</f>
        <v>0</v>
      </c>
      <c r="AY56" s="120">
        <f>ROUND(BC56*L30,2)</f>
        <v>0</v>
      </c>
      <c r="AZ56" s="120">
        <f>ROUND(SUM(AZ57:AZ60),2)</f>
        <v>0</v>
      </c>
      <c r="BA56" s="120">
        <f>ROUND(SUM(BA57:BA60),2)</f>
        <v>0</v>
      </c>
      <c r="BB56" s="120">
        <f>ROUND(SUM(BB57:BB60),2)</f>
        <v>0</v>
      </c>
      <c r="BC56" s="120">
        <f>ROUND(SUM(BC57:BC60),2)</f>
        <v>0</v>
      </c>
      <c r="BD56" s="122">
        <f>ROUND(SUM(BD57:BD60),2)</f>
        <v>0</v>
      </c>
      <c r="BE56" s="7"/>
      <c r="BS56" s="123" t="s">
        <v>74</v>
      </c>
      <c r="BT56" s="123" t="s">
        <v>83</v>
      </c>
      <c r="BU56" s="123" t="s">
        <v>76</v>
      </c>
      <c r="BV56" s="123" t="s">
        <v>77</v>
      </c>
      <c r="BW56" s="123" t="s">
        <v>89</v>
      </c>
      <c r="BX56" s="123" t="s">
        <v>5</v>
      </c>
      <c r="CL56" s="123" t="s">
        <v>19</v>
      </c>
      <c r="CM56" s="123" t="s">
        <v>85</v>
      </c>
    </row>
    <row r="57" s="4" customFormat="1" ht="14.4" customHeight="1">
      <c r="A57" s="111" t="s">
        <v>79</v>
      </c>
      <c r="B57" s="63"/>
      <c r="C57" s="125"/>
      <c r="D57" s="125"/>
      <c r="E57" s="126" t="s">
        <v>90</v>
      </c>
      <c r="F57" s="126"/>
      <c r="G57" s="126"/>
      <c r="H57" s="126"/>
      <c r="I57" s="126"/>
      <c r="J57" s="125"/>
      <c r="K57" s="126" t="s">
        <v>91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'01 - Technologická část'!J32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92</v>
      </c>
      <c r="AR57" s="65"/>
      <c r="AS57" s="129">
        <v>0</v>
      </c>
      <c r="AT57" s="130">
        <f>ROUND(SUM(AV57:AW57),2)</f>
        <v>0</v>
      </c>
      <c r="AU57" s="131">
        <f>'01 - Technologická část'!P96</f>
        <v>0</v>
      </c>
      <c r="AV57" s="130">
        <f>'01 - Technologická část'!J35</f>
        <v>0</v>
      </c>
      <c r="AW57" s="130">
        <f>'01 - Technologická část'!J36</f>
        <v>0</v>
      </c>
      <c r="AX57" s="130">
        <f>'01 - Technologická část'!J37</f>
        <v>0</v>
      </c>
      <c r="AY57" s="130">
        <f>'01 - Technologická část'!J38</f>
        <v>0</v>
      </c>
      <c r="AZ57" s="130">
        <f>'01 - Technologická část'!F35</f>
        <v>0</v>
      </c>
      <c r="BA57" s="130">
        <f>'01 - Technologická část'!F36</f>
        <v>0</v>
      </c>
      <c r="BB57" s="130">
        <f>'01 - Technologická část'!F37</f>
        <v>0</v>
      </c>
      <c r="BC57" s="130">
        <f>'01 - Technologická část'!F38</f>
        <v>0</v>
      </c>
      <c r="BD57" s="132">
        <f>'01 - Technologická část'!F39</f>
        <v>0</v>
      </c>
      <c r="BE57" s="4"/>
      <c r="BT57" s="133" t="s">
        <v>85</v>
      </c>
      <c r="BV57" s="133" t="s">
        <v>77</v>
      </c>
      <c r="BW57" s="133" t="s">
        <v>93</v>
      </c>
      <c r="BX57" s="133" t="s">
        <v>89</v>
      </c>
      <c r="CL57" s="133" t="s">
        <v>19</v>
      </c>
    </row>
    <row r="58" s="4" customFormat="1" ht="14.4" customHeight="1">
      <c r="A58" s="111" t="s">
        <v>79</v>
      </c>
      <c r="B58" s="63"/>
      <c r="C58" s="125"/>
      <c r="D58" s="125"/>
      <c r="E58" s="126" t="s">
        <v>94</v>
      </c>
      <c r="F58" s="126"/>
      <c r="G58" s="126"/>
      <c r="H58" s="126"/>
      <c r="I58" s="126"/>
      <c r="J58" s="125"/>
      <c r="K58" s="126" t="s">
        <v>95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'01N - Neoceňovat - dodávk...'!J32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92</v>
      </c>
      <c r="AR58" s="65"/>
      <c r="AS58" s="129">
        <v>0</v>
      </c>
      <c r="AT58" s="130">
        <f>ROUND(SUM(AV58:AW58),2)</f>
        <v>0</v>
      </c>
      <c r="AU58" s="131">
        <f>'01N - Neoceňovat - dodávk...'!P86</f>
        <v>0</v>
      </c>
      <c r="AV58" s="130">
        <f>'01N - Neoceňovat - dodávk...'!J35</f>
        <v>0</v>
      </c>
      <c r="AW58" s="130">
        <f>'01N - Neoceňovat - dodávk...'!J36</f>
        <v>0</v>
      </c>
      <c r="AX58" s="130">
        <f>'01N - Neoceňovat - dodávk...'!J37</f>
        <v>0</v>
      </c>
      <c r="AY58" s="130">
        <f>'01N - Neoceňovat - dodávk...'!J38</f>
        <v>0</v>
      </c>
      <c r="AZ58" s="130">
        <f>'01N - Neoceňovat - dodávk...'!F35</f>
        <v>0</v>
      </c>
      <c r="BA58" s="130">
        <f>'01N - Neoceňovat - dodávk...'!F36</f>
        <v>0</v>
      </c>
      <c r="BB58" s="130">
        <f>'01N - Neoceňovat - dodávk...'!F37</f>
        <v>0</v>
      </c>
      <c r="BC58" s="130">
        <f>'01N - Neoceňovat - dodávk...'!F38</f>
        <v>0</v>
      </c>
      <c r="BD58" s="132">
        <f>'01N - Neoceňovat - dodávk...'!F39</f>
        <v>0</v>
      </c>
      <c r="BE58" s="4"/>
      <c r="BT58" s="133" t="s">
        <v>85</v>
      </c>
      <c r="BV58" s="133" t="s">
        <v>77</v>
      </c>
      <c r="BW58" s="133" t="s">
        <v>96</v>
      </c>
      <c r="BX58" s="133" t="s">
        <v>89</v>
      </c>
      <c r="CL58" s="133" t="s">
        <v>19</v>
      </c>
    </row>
    <row r="59" s="4" customFormat="1" ht="14.4" customHeight="1">
      <c r="A59" s="111" t="s">
        <v>79</v>
      </c>
      <c r="B59" s="63"/>
      <c r="C59" s="125"/>
      <c r="D59" s="125"/>
      <c r="E59" s="126" t="s">
        <v>97</v>
      </c>
      <c r="F59" s="126"/>
      <c r="G59" s="126"/>
      <c r="H59" s="126"/>
      <c r="I59" s="126"/>
      <c r="J59" s="125"/>
      <c r="K59" s="126" t="s">
        <v>98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'02 - Stavební část'!J32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92</v>
      </c>
      <c r="AR59" s="65"/>
      <c r="AS59" s="129">
        <v>0</v>
      </c>
      <c r="AT59" s="130">
        <f>ROUND(SUM(AV59:AW59),2)</f>
        <v>0</v>
      </c>
      <c r="AU59" s="131">
        <f>'02 - Stavební část'!P89</f>
        <v>0</v>
      </c>
      <c r="AV59" s="130">
        <f>'02 - Stavební část'!J35</f>
        <v>0</v>
      </c>
      <c r="AW59" s="130">
        <f>'02 - Stavební část'!J36</f>
        <v>0</v>
      </c>
      <c r="AX59" s="130">
        <f>'02 - Stavební část'!J37</f>
        <v>0</v>
      </c>
      <c r="AY59" s="130">
        <f>'02 - Stavební část'!J38</f>
        <v>0</v>
      </c>
      <c r="AZ59" s="130">
        <f>'02 - Stavební část'!F35</f>
        <v>0</v>
      </c>
      <c r="BA59" s="130">
        <f>'02 - Stavební část'!F36</f>
        <v>0</v>
      </c>
      <c r="BB59" s="130">
        <f>'02 - Stavební část'!F37</f>
        <v>0</v>
      </c>
      <c r="BC59" s="130">
        <f>'02 - Stavební část'!F38</f>
        <v>0</v>
      </c>
      <c r="BD59" s="132">
        <f>'02 - Stavební část'!F39</f>
        <v>0</v>
      </c>
      <c r="BE59" s="4"/>
      <c r="BT59" s="133" t="s">
        <v>85</v>
      </c>
      <c r="BV59" s="133" t="s">
        <v>77</v>
      </c>
      <c r="BW59" s="133" t="s">
        <v>99</v>
      </c>
      <c r="BX59" s="133" t="s">
        <v>89</v>
      </c>
      <c r="CL59" s="133" t="s">
        <v>19</v>
      </c>
    </row>
    <row r="60" s="4" customFormat="1" ht="14.4" customHeight="1">
      <c r="A60" s="111" t="s">
        <v>79</v>
      </c>
      <c r="B60" s="63"/>
      <c r="C60" s="125"/>
      <c r="D60" s="125"/>
      <c r="E60" s="126" t="s">
        <v>100</v>
      </c>
      <c r="F60" s="126"/>
      <c r="G60" s="126"/>
      <c r="H60" s="126"/>
      <c r="I60" s="126"/>
      <c r="J60" s="125"/>
      <c r="K60" s="126" t="s">
        <v>101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'03 - VRN'!J32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92</v>
      </c>
      <c r="AR60" s="65"/>
      <c r="AS60" s="129">
        <v>0</v>
      </c>
      <c r="AT60" s="130">
        <f>ROUND(SUM(AV60:AW60),2)</f>
        <v>0</v>
      </c>
      <c r="AU60" s="131">
        <f>'03 - VRN'!P90</f>
        <v>0</v>
      </c>
      <c r="AV60" s="130">
        <f>'03 - VRN'!J35</f>
        <v>0</v>
      </c>
      <c r="AW60" s="130">
        <f>'03 - VRN'!J36</f>
        <v>0</v>
      </c>
      <c r="AX60" s="130">
        <f>'03 - VRN'!J37</f>
        <v>0</v>
      </c>
      <c r="AY60" s="130">
        <f>'03 - VRN'!J38</f>
        <v>0</v>
      </c>
      <c r="AZ60" s="130">
        <f>'03 - VRN'!F35</f>
        <v>0</v>
      </c>
      <c r="BA60" s="130">
        <f>'03 - VRN'!F36</f>
        <v>0</v>
      </c>
      <c r="BB60" s="130">
        <f>'03 - VRN'!F37</f>
        <v>0</v>
      </c>
      <c r="BC60" s="130">
        <f>'03 - VRN'!F38</f>
        <v>0</v>
      </c>
      <c r="BD60" s="132">
        <f>'03 - VRN'!F39</f>
        <v>0</v>
      </c>
      <c r="BE60" s="4"/>
      <c r="BT60" s="133" t="s">
        <v>85</v>
      </c>
      <c r="BV60" s="133" t="s">
        <v>77</v>
      </c>
      <c r="BW60" s="133" t="s">
        <v>102</v>
      </c>
      <c r="BX60" s="133" t="s">
        <v>89</v>
      </c>
      <c r="CL60" s="133" t="s">
        <v>19</v>
      </c>
    </row>
    <row r="61" s="7" customFormat="1" ht="24.6" customHeight="1">
      <c r="A61" s="7"/>
      <c r="B61" s="112"/>
      <c r="C61" s="113"/>
      <c r="D61" s="114" t="s">
        <v>103</v>
      </c>
      <c r="E61" s="114"/>
      <c r="F61" s="114"/>
      <c r="G61" s="114"/>
      <c r="H61" s="114"/>
      <c r="I61" s="115"/>
      <c r="J61" s="114" t="s">
        <v>104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24">
        <f>ROUND(SUM(AG62:AG63),2)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88</v>
      </c>
      <c r="AR61" s="118"/>
      <c r="AS61" s="119">
        <f>ROUND(SUM(AS62:AS63),2)</f>
        <v>0</v>
      </c>
      <c r="AT61" s="120">
        <f>ROUND(SUM(AV61:AW61),2)</f>
        <v>0</v>
      </c>
      <c r="AU61" s="121">
        <f>ROUND(SUM(AU62:AU63),5)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ROUND(SUM(AZ62:AZ63),2)</f>
        <v>0</v>
      </c>
      <c r="BA61" s="120">
        <f>ROUND(SUM(BA62:BA63),2)</f>
        <v>0</v>
      </c>
      <c r="BB61" s="120">
        <f>ROUND(SUM(BB62:BB63),2)</f>
        <v>0</v>
      </c>
      <c r="BC61" s="120">
        <f>ROUND(SUM(BC62:BC63),2)</f>
        <v>0</v>
      </c>
      <c r="BD61" s="122">
        <f>ROUND(SUM(BD62:BD63),2)</f>
        <v>0</v>
      </c>
      <c r="BE61" s="7"/>
      <c r="BS61" s="123" t="s">
        <v>74</v>
      </c>
      <c r="BT61" s="123" t="s">
        <v>83</v>
      </c>
      <c r="BU61" s="123" t="s">
        <v>76</v>
      </c>
      <c r="BV61" s="123" t="s">
        <v>77</v>
      </c>
      <c r="BW61" s="123" t="s">
        <v>105</v>
      </c>
      <c r="BX61" s="123" t="s">
        <v>5</v>
      </c>
      <c r="CL61" s="123" t="s">
        <v>19</v>
      </c>
      <c r="CM61" s="123" t="s">
        <v>85</v>
      </c>
    </row>
    <row r="62" s="4" customFormat="1" ht="14.4" customHeight="1">
      <c r="A62" s="111" t="s">
        <v>79</v>
      </c>
      <c r="B62" s="63"/>
      <c r="C62" s="125"/>
      <c r="D62" s="125"/>
      <c r="E62" s="126" t="s">
        <v>90</v>
      </c>
      <c r="F62" s="126"/>
      <c r="G62" s="126"/>
      <c r="H62" s="126"/>
      <c r="I62" s="126"/>
      <c r="J62" s="125"/>
      <c r="K62" s="126" t="s">
        <v>91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'01 - Technologická část_01'!J32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92</v>
      </c>
      <c r="AR62" s="65"/>
      <c r="AS62" s="129">
        <v>0</v>
      </c>
      <c r="AT62" s="130">
        <f>ROUND(SUM(AV62:AW62),2)</f>
        <v>0</v>
      </c>
      <c r="AU62" s="131">
        <f>'01 - Technologická část_01'!P93</f>
        <v>0</v>
      </c>
      <c r="AV62" s="130">
        <f>'01 - Technologická část_01'!J35</f>
        <v>0</v>
      </c>
      <c r="AW62" s="130">
        <f>'01 - Technologická část_01'!J36</f>
        <v>0</v>
      </c>
      <c r="AX62" s="130">
        <f>'01 - Technologická část_01'!J37</f>
        <v>0</v>
      </c>
      <c r="AY62" s="130">
        <f>'01 - Technologická část_01'!J38</f>
        <v>0</v>
      </c>
      <c r="AZ62" s="130">
        <f>'01 - Technologická část_01'!F35</f>
        <v>0</v>
      </c>
      <c r="BA62" s="130">
        <f>'01 - Technologická část_01'!F36</f>
        <v>0</v>
      </c>
      <c r="BB62" s="130">
        <f>'01 - Technologická část_01'!F37</f>
        <v>0</v>
      </c>
      <c r="BC62" s="130">
        <f>'01 - Technologická část_01'!F38</f>
        <v>0</v>
      </c>
      <c r="BD62" s="132">
        <f>'01 - Technologická část_01'!F39</f>
        <v>0</v>
      </c>
      <c r="BE62" s="4"/>
      <c r="BT62" s="133" t="s">
        <v>85</v>
      </c>
      <c r="BV62" s="133" t="s">
        <v>77</v>
      </c>
      <c r="BW62" s="133" t="s">
        <v>106</v>
      </c>
      <c r="BX62" s="133" t="s">
        <v>105</v>
      </c>
      <c r="CL62" s="133" t="s">
        <v>19</v>
      </c>
    </row>
    <row r="63" s="4" customFormat="1" ht="14.4" customHeight="1">
      <c r="A63" s="111" t="s">
        <v>79</v>
      </c>
      <c r="B63" s="63"/>
      <c r="C63" s="125"/>
      <c r="D63" s="125"/>
      <c r="E63" s="126" t="s">
        <v>97</v>
      </c>
      <c r="F63" s="126"/>
      <c r="G63" s="126"/>
      <c r="H63" s="126"/>
      <c r="I63" s="126"/>
      <c r="J63" s="125"/>
      <c r="K63" s="126" t="s">
        <v>98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'02 - Stavební část_01'!J32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92</v>
      </c>
      <c r="AR63" s="65"/>
      <c r="AS63" s="134">
        <v>0</v>
      </c>
      <c r="AT63" s="135">
        <f>ROUND(SUM(AV63:AW63),2)</f>
        <v>0</v>
      </c>
      <c r="AU63" s="136">
        <f>'02 - Stavební část_01'!P87</f>
        <v>0</v>
      </c>
      <c r="AV63" s="135">
        <f>'02 - Stavební část_01'!J35</f>
        <v>0</v>
      </c>
      <c r="AW63" s="135">
        <f>'02 - Stavební část_01'!J36</f>
        <v>0</v>
      </c>
      <c r="AX63" s="135">
        <f>'02 - Stavební část_01'!J37</f>
        <v>0</v>
      </c>
      <c r="AY63" s="135">
        <f>'02 - Stavební část_01'!J38</f>
        <v>0</v>
      </c>
      <c r="AZ63" s="135">
        <f>'02 - Stavební část_01'!F35</f>
        <v>0</v>
      </c>
      <c r="BA63" s="135">
        <f>'02 - Stavební část_01'!F36</f>
        <v>0</v>
      </c>
      <c r="BB63" s="135">
        <f>'02 - Stavební část_01'!F37</f>
        <v>0</v>
      </c>
      <c r="BC63" s="135">
        <f>'02 - Stavební část_01'!F38</f>
        <v>0</v>
      </c>
      <c r="BD63" s="137">
        <f>'02 - Stavební část_01'!F39</f>
        <v>0</v>
      </c>
      <c r="BE63" s="4"/>
      <c r="BT63" s="133" t="s">
        <v>85</v>
      </c>
      <c r="BV63" s="133" t="s">
        <v>77</v>
      </c>
      <c r="BW63" s="133" t="s">
        <v>107</v>
      </c>
      <c r="BX63" s="133" t="s">
        <v>105</v>
      </c>
      <c r="CL63" s="133" t="s">
        <v>19</v>
      </c>
    </row>
    <row r="64" s="2" customFormat="1" ht="30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4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44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</sheetData>
  <sheetProtection sheet="1" formatColumns="0" formatRows="0" objects="1" scenarios="1" spinCount="100000" saltValue="nFZyvpUKBLY+KEh3eF2rUFqaV9iuP/9Ua4daU8l4mBFemcSozMtj3ZjtY9jCDQsfnjqNUlOlTBtKT50YoBLfHA==" hashValue="SJu+ske5YvcYEVgdJm6/wEj5gO4N2U6eVk237ckc8glY6U6H11iAhY9/PhihoO1zhjFECqw7qNcKHIEhQZzYxg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SO 01 - Rušení LIS – po n...'!C2" display="/"/>
    <hyperlink ref="A57" location="'01 - Technologická část'!C2" display="/"/>
    <hyperlink ref="A58" location="'01N - Neoceňovat - dodávk...'!C2" display="/"/>
    <hyperlink ref="A59" location="'02 - Stavební část'!C2" display="/"/>
    <hyperlink ref="A60" location="'03 - VRN'!C2" display="/"/>
    <hyperlink ref="A62" location="'01 - Technologická část_01'!C2" display="/"/>
    <hyperlink ref="A63" location="'02 - Stavební část_0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36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2" customFormat="1" ht="12" customHeight="1">
      <c r="A8" s="38"/>
      <c r="B8" s="44"/>
      <c r="C8" s="38"/>
      <c r="D8" s="144" t="s">
        <v>109</v>
      </c>
      <c r="E8" s="38"/>
      <c r="F8" s="38"/>
      <c r="G8" s="38"/>
      <c r="H8" s="38"/>
      <c r="I8" s="146"/>
      <c r="J8" s="38"/>
      <c r="K8" s="38"/>
      <c r="L8" s="14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4.4" customHeight="1">
      <c r="A9" s="38"/>
      <c r="B9" s="44"/>
      <c r="C9" s="38"/>
      <c r="D9" s="38"/>
      <c r="E9" s="148" t="s">
        <v>110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4" t="s">
        <v>18</v>
      </c>
      <c r="E11" s="38"/>
      <c r="F11" s="133" t="s">
        <v>19</v>
      </c>
      <c r="G11" s="38"/>
      <c r="H11" s="38"/>
      <c r="I11" s="149" t="s">
        <v>20</v>
      </c>
      <c r="J11" s="133" t="s">
        <v>21</v>
      </c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4" t="s">
        <v>22</v>
      </c>
      <c r="E12" s="38"/>
      <c r="F12" s="133" t="s">
        <v>23</v>
      </c>
      <c r="G12" s="38"/>
      <c r="H12" s="38"/>
      <c r="I12" s="149" t="s">
        <v>24</v>
      </c>
      <c r="J12" s="150" t="str">
        <f>'Rekapitulace stavby'!AN8</f>
        <v>1. 4. 2020</v>
      </c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6"/>
      <c r="J13" s="38"/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26</v>
      </c>
      <c r="E14" s="38"/>
      <c r="F14" s="38"/>
      <c r="G14" s="38"/>
      <c r="H14" s="38"/>
      <c r="I14" s="149" t="s">
        <v>27</v>
      </c>
      <c r="J14" s="133" t="s">
        <v>28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29</v>
      </c>
      <c r="F15" s="38"/>
      <c r="G15" s="38"/>
      <c r="H15" s="38"/>
      <c r="I15" s="149" t="s">
        <v>30</v>
      </c>
      <c r="J15" s="133" t="s">
        <v>31</v>
      </c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6"/>
      <c r="J16" s="38"/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4" t="s">
        <v>32</v>
      </c>
      <c r="E17" s="38"/>
      <c r="F17" s="38"/>
      <c r="G17" s="38"/>
      <c r="H17" s="38"/>
      <c r="I17" s="149" t="s">
        <v>27</v>
      </c>
      <c r="J17" s="33" t="str">
        <f>'Rekapitulace stavby'!AN13</f>
        <v>Vyplň údaj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9" t="s">
        <v>30</v>
      </c>
      <c r="J18" s="33" t="str">
        <f>'Rekapitulace stavby'!AN14</f>
        <v>Vyplň údaj</v>
      </c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6"/>
      <c r="J19" s="38"/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4" t="s">
        <v>34</v>
      </c>
      <c r="E20" s="38"/>
      <c r="F20" s="38"/>
      <c r="G20" s="38"/>
      <c r="H20" s="38"/>
      <c r="I20" s="149" t="s">
        <v>27</v>
      </c>
      <c r="J20" s="133" t="str">
        <f>IF('Rekapitulace stavby'!AN16="","",'Rekapitulace stavby'!AN16)</f>
        <v/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tr">
        <f>IF('Rekapitulace stavby'!E17="","",'Rekapitulace stavby'!E17)</f>
        <v xml:space="preserve"> </v>
      </c>
      <c r="F21" s="38"/>
      <c r="G21" s="38"/>
      <c r="H21" s="38"/>
      <c r="I21" s="149" t="s">
        <v>30</v>
      </c>
      <c r="J21" s="133" t="str">
        <f>IF('Rekapitulace stavby'!AN17="","",'Rekapitulace stavby'!AN17)</f>
        <v/>
      </c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6"/>
      <c r="J22" s="38"/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4" t="s">
        <v>37</v>
      </c>
      <c r="E23" s="38"/>
      <c r="F23" s="38"/>
      <c r="G23" s="38"/>
      <c r="H23" s="38"/>
      <c r="I23" s="149" t="s">
        <v>27</v>
      </c>
      <c r="J23" s="133" t="s">
        <v>35</v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">
        <v>38</v>
      </c>
      <c r="F24" s="38"/>
      <c r="G24" s="38"/>
      <c r="H24" s="38"/>
      <c r="I24" s="149" t="s">
        <v>30</v>
      </c>
      <c r="J24" s="133" t="s">
        <v>35</v>
      </c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6"/>
      <c r="J25" s="38"/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4" t="s">
        <v>39</v>
      </c>
      <c r="E26" s="38"/>
      <c r="F26" s="38"/>
      <c r="G26" s="38"/>
      <c r="H26" s="38"/>
      <c r="I26" s="146"/>
      <c r="J26" s="38"/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4.4" customHeight="1">
      <c r="A27" s="151"/>
      <c r="B27" s="152"/>
      <c r="C27" s="151"/>
      <c r="D27" s="151"/>
      <c r="E27" s="153" t="s">
        <v>35</v>
      </c>
      <c r="F27" s="153"/>
      <c r="G27" s="153"/>
      <c r="H27" s="153"/>
      <c r="I27" s="154"/>
      <c r="J27" s="151"/>
      <c r="K27" s="151"/>
      <c r="L27" s="155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7"/>
      <c r="J29" s="156"/>
      <c r="K29" s="156"/>
      <c r="L29" s="14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8" t="s">
        <v>41</v>
      </c>
      <c r="E30" s="38"/>
      <c r="F30" s="38"/>
      <c r="G30" s="38"/>
      <c r="H30" s="38"/>
      <c r="I30" s="146"/>
      <c r="J30" s="159">
        <f>ROUND(J82, 2)</f>
        <v>0</v>
      </c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0" t="s">
        <v>43</v>
      </c>
      <c r="G32" s="38"/>
      <c r="H32" s="38"/>
      <c r="I32" s="161" t="s">
        <v>42</v>
      </c>
      <c r="J32" s="160" t="s">
        <v>44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2" t="s">
        <v>45</v>
      </c>
      <c r="E33" s="144" t="s">
        <v>46</v>
      </c>
      <c r="F33" s="163">
        <f>ROUND((SUM(BE82:BE145)),  2)</f>
        <v>0</v>
      </c>
      <c r="G33" s="38"/>
      <c r="H33" s="38"/>
      <c r="I33" s="164">
        <v>0.20999999999999999</v>
      </c>
      <c r="J33" s="163">
        <f>ROUND(((SUM(BE82:BE145))*I33),  2)</f>
        <v>0</v>
      </c>
      <c r="K33" s="38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4" t="s">
        <v>47</v>
      </c>
      <c r="F34" s="163">
        <f>ROUND((SUM(BF82:BF145)),  2)</f>
        <v>0</v>
      </c>
      <c r="G34" s="38"/>
      <c r="H34" s="38"/>
      <c r="I34" s="164">
        <v>0.14999999999999999</v>
      </c>
      <c r="J34" s="163">
        <f>ROUND(((SUM(BF82:BF145))*I34),  2)</f>
        <v>0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44" t="s">
        <v>45</v>
      </c>
      <c r="E35" s="144" t="s">
        <v>48</v>
      </c>
      <c r="F35" s="163">
        <f>ROUND((SUM(BG82:BG145)),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49</v>
      </c>
      <c r="F36" s="163">
        <f>ROUND((SUM(BH82:BH145)),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50</v>
      </c>
      <c r="F37" s="163">
        <f>ROUND((SUM(BI82:BI145)),  2)</f>
        <v>0</v>
      </c>
      <c r="G37" s="38"/>
      <c r="H37" s="38"/>
      <c r="I37" s="164">
        <v>0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6"/>
      <c r="J38" s="38"/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51</v>
      </c>
      <c r="E39" s="167"/>
      <c r="F39" s="167"/>
      <c r="G39" s="168" t="s">
        <v>52</v>
      </c>
      <c r="H39" s="169" t="s">
        <v>53</v>
      </c>
      <c r="I39" s="170"/>
      <c r="J39" s="171">
        <f>SUM(J30:J37)</f>
        <v>0</v>
      </c>
      <c r="K39" s="172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73"/>
      <c r="C40" s="174"/>
      <c r="D40" s="174"/>
      <c r="E40" s="174"/>
      <c r="F40" s="174"/>
      <c r="G40" s="174"/>
      <c r="H40" s="174"/>
      <c r="I40" s="175"/>
      <c r="J40" s="174"/>
      <c r="K40" s="174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4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111</v>
      </c>
      <c r="D45" s="40"/>
      <c r="E45" s="40"/>
      <c r="F45" s="40"/>
      <c r="G45" s="40"/>
      <c r="H45" s="40"/>
      <c r="I45" s="146"/>
      <c r="J45" s="40"/>
      <c r="K45" s="40"/>
      <c r="L45" s="14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46"/>
      <c r="J46" s="40"/>
      <c r="K46" s="40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4.4" customHeight="1">
      <c r="A48" s="38"/>
      <c r="B48" s="39"/>
      <c r="C48" s="40"/>
      <c r="D48" s="40"/>
      <c r="E48" s="179" t="str">
        <f>E7</f>
        <v>Oprava PZS na přejezdu P2351 v km 34,357 v úseku Hřivice - Domoušice</v>
      </c>
      <c r="F48" s="32"/>
      <c r="G48" s="32"/>
      <c r="H48" s="32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109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69" t="str">
        <f>E9</f>
        <v>SO 01 - Rušení LIS – po náhradě počítači náprav</v>
      </c>
      <c r="F50" s="40"/>
      <c r="G50" s="40"/>
      <c r="H50" s="40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46"/>
      <c r="J51" s="40"/>
      <c r="K51" s="40"/>
      <c r="L51" s="14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149" t="s">
        <v>24</v>
      </c>
      <c r="J52" s="72" t="str">
        <f>IF(J12="","",J12)</f>
        <v>1. 4. 2020</v>
      </c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6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149" t="s">
        <v>34</v>
      </c>
      <c r="J54" s="36" t="str">
        <f>E21</f>
        <v xml:space="preserve"> </v>
      </c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6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149" t="s">
        <v>37</v>
      </c>
      <c r="J55" s="36" t="str">
        <f>E24</f>
        <v>Žitný David</v>
      </c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46"/>
      <c r="J56" s="40"/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80" t="s">
        <v>112</v>
      </c>
      <c r="D57" s="181"/>
      <c r="E57" s="181"/>
      <c r="F57" s="181"/>
      <c r="G57" s="181"/>
      <c r="H57" s="181"/>
      <c r="I57" s="182"/>
      <c r="J57" s="183" t="s">
        <v>113</v>
      </c>
      <c r="K57" s="181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46"/>
      <c r="J58" s="40"/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84" t="s">
        <v>73</v>
      </c>
      <c r="D59" s="40"/>
      <c r="E59" s="40"/>
      <c r="F59" s="40"/>
      <c r="G59" s="40"/>
      <c r="H59" s="40"/>
      <c r="I59" s="146"/>
      <c r="J59" s="102">
        <f>J82</f>
        <v>0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114</v>
      </c>
    </row>
    <row r="60" s="9" customFormat="1" ht="24.96" customHeight="1">
      <c r="A60" s="9"/>
      <c r="B60" s="185"/>
      <c r="C60" s="186"/>
      <c r="D60" s="187" t="s">
        <v>115</v>
      </c>
      <c r="E60" s="188"/>
      <c r="F60" s="188"/>
      <c r="G60" s="188"/>
      <c r="H60" s="188"/>
      <c r="I60" s="189"/>
      <c r="J60" s="190">
        <f>J83</f>
        <v>0</v>
      </c>
      <c r="K60" s="186"/>
      <c r="L60" s="19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92"/>
      <c r="C61" s="125"/>
      <c r="D61" s="193" t="s">
        <v>116</v>
      </c>
      <c r="E61" s="194"/>
      <c r="F61" s="194"/>
      <c r="G61" s="194"/>
      <c r="H61" s="194"/>
      <c r="I61" s="195"/>
      <c r="J61" s="196">
        <f>J84</f>
        <v>0</v>
      </c>
      <c r="K61" s="125"/>
      <c r="L61" s="19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85"/>
      <c r="C62" s="186"/>
      <c r="D62" s="187" t="s">
        <v>117</v>
      </c>
      <c r="E62" s="188"/>
      <c r="F62" s="188"/>
      <c r="G62" s="188"/>
      <c r="H62" s="188"/>
      <c r="I62" s="189"/>
      <c r="J62" s="190">
        <f>J129</f>
        <v>0</v>
      </c>
      <c r="K62" s="186"/>
      <c r="L62" s="19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146"/>
      <c r="J63" s="40"/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175"/>
      <c r="J64" s="60"/>
      <c r="K64" s="60"/>
      <c r="L64" s="14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118</v>
      </c>
      <c r="D69" s="40"/>
      <c r="E69" s="40"/>
      <c r="F69" s="40"/>
      <c r="G69" s="40"/>
      <c r="H69" s="40"/>
      <c r="I69" s="146"/>
      <c r="J69" s="40"/>
      <c r="K69" s="4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4.4" customHeight="1">
      <c r="A72" s="38"/>
      <c r="B72" s="39"/>
      <c r="C72" s="40"/>
      <c r="D72" s="40"/>
      <c r="E72" s="179" t="str">
        <f>E7</f>
        <v>Oprava PZS na přejezdu P2351 v km 34,357 v úseku Hřivice - Domoušice</v>
      </c>
      <c r="F72" s="32"/>
      <c r="G72" s="32"/>
      <c r="H72" s="32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109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4.4" customHeight="1">
      <c r="A74" s="38"/>
      <c r="B74" s="39"/>
      <c r="C74" s="40"/>
      <c r="D74" s="40"/>
      <c r="E74" s="69" t="str">
        <f>E9</f>
        <v>SO 01 - Rušení LIS – po náhradě počítači náprav</v>
      </c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22</v>
      </c>
      <c r="D76" s="40"/>
      <c r="E76" s="40"/>
      <c r="F76" s="27" t="str">
        <f>F12</f>
        <v xml:space="preserve"> </v>
      </c>
      <c r="G76" s="40"/>
      <c r="H76" s="40"/>
      <c r="I76" s="149" t="s">
        <v>24</v>
      </c>
      <c r="J76" s="72" t="str">
        <f>IF(J12="","",J12)</f>
        <v>1. 4. 2020</v>
      </c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6" customHeight="1">
      <c r="A78" s="38"/>
      <c r="B78" s="39"/>
      <c r="C78" s="32" t="s">
        <v>26</v>
      </c>
      <c r="D78" s="40"/>
      <c r="E78" s="40"/>
      <c r="F78" s="27" t="str">
        <f>E15</f>
        <v>Správa železnic, státní organizace</v>
      </c>
      <c r="G78" s="40"/>
      <c r="H78" s="40"/>
      <c r="I78" s="149" t="s">
        <v>34</v>
      </c>
      <c r="J78" s="36" t="str">
        <f>E21</f>
        <v xml:space="preserve"> </v>
      </c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6" customHeight="1">
      <c r="A79" s="38"/>
      <c r="B79" s="39"/>
      <c r="C79" s="32" t="s">
        <v>32</v>
      </c>
      <c r="D79" s="40"/>
      <c r="E79" s="40"/>
      <c r="F79" s="27" t="str">
        <f>IF(E18="","",E18)</f>
        <v>Vyplň údaj</v>
      </c>
      <c r="G79" s="40"/>
      <c r="H79" s="40"/>
      <c r="I79" s="149" t="s">
        <v>37</v>
      </c>
      <c r="J79" s="36" t="str">
        <f>E24</f>
        <v>Žitný David</v>
      </c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98"/>
      <c r="B81" s="199"/>
      <c r="C81" s="200" t="s">
        <v>119</v>
      </c>
      <c r="D81" s="201" t="s">
        <v>60</v>
      </c>
      <c r="E81" s="201" t="s">
        <v>56</v>
      </c>
      <c r="F81" s="201" t="s">
        <v>57</v>
      </c>
      <c r="G81" s="201" t="s">
        <v>120</v>
      </c>
      <c r="H81" s="201" t="s">
        <v>121</v>
      </c>
      <c r="I81" s="202" t="s">
        <v>122</v>
      </c>
      <c r="J81" s="201" t="s">
        <v>113</v>
      </c>
      <c r="K81" s="203" t="s">
        <v>123</v>
      </c>
      <c r="L81" s="204"/>
      <c r="M81" s="92" t="s">
        <v>35</v>
      </c>
      <c r="N81" s="93" t="s">
        <v>45</v>
      </c>
      <c r="O81" s="93" t="s">
        <v>124</v>
      </c>
      <c r="P81" s="93" t="s">
        <v>125</v>
      </c>
      <c r="Q81" s="93" t="s">
        <v>126</v>
      </c>
      <c r="R81" s="93" t="s">
        <v>127</v>
      </c>
      <c r="S81" s="93" t="s">
        <v>128</v>
      </c>
      <c r="T81" s="94" t="s">
        <v>129</v>
      </c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198"/>
    </row>
    <row r="82" s="2" customFormat="1" ht="22.8" customHeight="1">
      <c r="A82" s="38"/>
      <c r="B82" s="39"/>
      <c r="C82" s="99" t="s">
        <v>130</v>
      </c>
      <c r="D82" s="40"/>
      <c r="E82" s="40"/>
      <c r="F82" s="40"/>
      <c r="G82" s="40"/>
      <c r="H82" s="40"/>
      <c r="I82" s="146"/>
      <c r="J82" s="205">
        <f>BK82</f>
        <v>0</v>
      </c>
      <c r="K82" s="40"/>
      <c r="L82" s="44"/>
      <c r="M82" s="95"/>
      <c r="N82" s="206"/>
      <c r="O82" s="96"/>
      <c r="P82" s="207">
        <f>P83+P129</f>
        <v>0</v>
      </c>
      <c r="Q82" s="96"/>
      <c r="R82" s="207">
        <f>R83+R129</f>
        <v>3.5560800000000001</v>
      </c>
      <c r="S82" s="96"/>
      <c r="T82" s="208">
        <f>T83+T129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74</v>
      </c>
      <c r="AU82" s="17" t="s">
        <v>114</v>
      </c>
      <c r="BK82" s="209">
        <f>BK83+BK129</f>
        <v>0</v>
      </c>
    </row>
    <row r="83" s="12" customFormat="1" ht="25.92" customHeight="1">
      <c r="A83" s="12"/>
      <c r="B83" s="210"/>
      <c r="C83" s="211"/>
      <c r="D83" s="212" t="s">
        <v>74</v>
      </c>
      <c r="E83" s="213" t="s">
        <v>131</v>
      </c>
      <c r="F83" s="213" t="s">
        <v>132</v>
      </c>
      <c r="G83" s="211"/>
      <c r="H83" s="211"/>
      <c r="I83" s="214"/>
      <c r="J83" s="215">
        <f>BK83</f>
        <v>0</v>
      </c>
      <c r="K83" s="211"/>
      <c r="L83" s="216"/>
      <c r="M83" s="217"/>
      <c r="N83" s="218"/>
      <c r="O83" s="218"/>
      <c r="P83" s="219">
        <f>P84</f>
        <v>0</v>
      </c>
      <c r="Q83" s="218"/>
      <c r="R83" s="219">
        <f>R84</f>
        <v>3.5560800000000001</v>
      </c>
      <c r="S83" s="218"/>
      <c r="T83" s="22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21" t="s">
        <v>83</v>
      </c>
      <c r="AT83" s="222" t="s">
        <v>74</v>
      </c>
      <c r="AU83" s="222" t="s">
        <v>75</v>
      </c>
      <c r="AY83" s="221" t="s">
        <v>133</v>
      </c>
      <c r="BK83" s="223">
        <f>BK84</f>
        <v>0</v>
      </c>
    </row>
    <row r="84" s="12" customFormat="1" ht="22.8" customHeight="1">
      <c r="A84" s="12"/>
      <c r="B84" s="210"/>
      <c r="C84" s="211"/>
      <c r="D84" s="212" t="s">
        <v>74</v>
      </c>
      <c r="E84" s="224" t="s">
        <v>134</v>
      </c>
      <c r="F84" s="224" t="s">
        <v>135</v>
      </c>
      <c r="G84" s="211"/>
      <c r="H84" s="211"/>
      <c r="I84" s="214"/>
      <c r="J84" s="225">
        <f>BK84</f>
        <v>0</v>
      </c>
      <c r="K84" s="211"/>
      <c r="L84" s="216"/>
      <c r="M84" s="217"/>
      <c r="N84" s="218"/>
      <c r="O84" s="218"/>
      <c r="P84" s="219">
        <f>SUM(P85:P128)</f>
        <v>0</v>
      </c>
      <c r="Q84" s="218"/>
      <c r="R84" s="219">
        <f>SUM(R85:R128)</f>
        <v>3.5560800000000001</v>
      </c>
      <c r="S84" s="218"/>
      <c r="T84" s="220">
        <f>SUM(T85:T128)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21" t="s">
        <v>83</v>
      </c>
      <c r="AT84" s="222" t="s">
        <v>74</v>
      </c>
      <c r="AU84" s="222" t="s">
        <v>83</v>
      </c>
      <c r="AY84" s="221" t="s">
        <v>133</v>
      </c>
      <c r="BK84" s="223">
        <f>SUM(BK85:BK128)</f>
        <v>0</v>
      </c>
    </row>
    <row r="85" s="2" customFormat="1" ht="50.4" customHeight="1">
      <c r="A85" s="38"/>
      <c r="B85" s="39"/>
      <c r="C85" s="226" t="s">
        <v>136</v>
      </c>
      <c r="D85" s="226" t="s">
        <v>137</v>
      </c>
      <c r="E85" s="227" t="s">
        <v>138</v>
      </c>
      <c r="F85" s="228" t="s">
        <v>139</v>
      </c>
      <c r="G85" s="229" t="s">
        <v>140</v>
      </c>
      <c r="H85" s="230">
        <v>96</v>
      </c>
      <c r="I85" s="231"/>
      <c r="J85" s="232">
        <f>ROUND(I85*H85,2)</f>
        <v>0</v>
      </c>
      <c r="K85" s="228" t="s">
        <v>141</v>
      </c>
      <c r="L85" s="44"/>
      <c r="M85" s="233" t="s">
        <v>35</v>
      </c>
      <c r="N85" s="234" t="s">
        <v>48</v>
      </c>
      <c r="O85" s="84"/>
      <c r="P85" s="235">
        <f>O85*H85</f>
        <v>0</v>
      </c>
      <c r="Q85" s="235">
        <v>0</v>
      </c>
      <c r="R85" s="235">
        <f>Q85*H85</f>
        <v>0</v>
      </c>
      <c r="S85" s="235">
        <v>0</v>
      </c>
      <c r="T85" s="236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37" t="s">
        <v>142</v>
      </c>
      <c r="AT85" s="237" t="s">
        <v>137</v>
      </c>
      <c r="AU85" s="237" t="s">
        <v>85</v>
      </c>
      <c r="AY85" s="17" t="s">
        <v>133</v>
      </c>
      <c r="BE85" s="238">
        <f>IF(N85="základní",J85,0)</f>
        <v>0</v>
      </c>
      <c r="BF85" s="238">
        <f>IF(N85="snížená",J85,0)</f>
        <v>0</v>
      </c>
      <c r="BG85" s="238">
        <f>IF(N85="zákl. přenesená",J85,0)</f>
        <v>0</v>
      </c>
      <c r="BH85" s="238">
        <f>IF(N85="sníž. přenesená",J85,0)</f>
        <v>0</v>
      </c>
      <c r="BI85" s="238">
        <f>IF(N85="nulová",J85,0)</f>
        <v>0</v>
      </c>
      <c r="BJ85" s="17" t="s">
        <v>142</v>
      </c>
      <c r="BK85" s="238">
        <f>ROUND(I85*H85,2)</f>
        <v>0</v>
      </c>
      <c r="BL85" s="17" t="s">
        <v>142</v>
      </c>
      <c r="BM85" s="237" t="s">
        <v>143</v>
      </c>
    </row>
    <row r="86" s="2" customFormat="1">
      <c r="A86" s="38"/>
      <c r="B86" s="39"/>
      <c r="C86" s="40"/>
      <c r="D86" s="239" t="s">
        <v>144</v>
      </c>
      <c r="E86" s="40"/>
      <c r="F86" s="240" t="s">
        <v>145</v>
      </c>
      <c r="G86" s="40"/>
      <c r="H86" s="40"/>
      <c r="I86" s="146"/>
      <c r="J86" s="40"/>
      <c r="K86" s="40"/>
      <c r="L86" s="44"/>
      <c r="M86" s="241"/>
      <c r="N86" s="242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144</v>
      </c>
      <c r="AU86" s="17" t="s">
        <v>85</v>
      </c>
    </row>
    <row r="87" s="13" customFormat="1">
      <c r="A87" s="13"/>
      <c r="B87" s="243"/>
      <c r="C87" s="244"/>
      <c r="D87" s="239" t="s">
        <v>146</v>
      </c>
      <c r="E87" s="245" t="s">
        <v>35</v>
      </c>
      <c r="F87" s="246" t="s">
        <v>147</v>
      </c>
      <c r="G87" s="244"/>
      <c r="H87" s="247">
        <v>12</v>
      </c>
      <c r="I87" s="248"/>
      <c r="J87" s="244"/>
      <c r="K87" s="244"/>
      <c r="L87" s="249"/>
      <c r="M87" s="250"/>
      <c r="N87" s="251"/>
      <c r="O87" s="251"/>
      <c r="P87" s="251"/>
      <c r="Q87" s="251"/>
      <c r="R87" s="251"/>
      <c r="S87" s="251"/>
      <c r="T87" s="252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53" t="s">
        <v>146</v>
      </c>
      <c r="AU87" s="253" t="s">
        <v>85</v>
      </c>
      <c r="AV87" s="13" t="s">
        <v>85</v>
      </c>
      <c r="AW87" s="13" t="s">
        <v>36</v>
      </c>
      <c r="AX87" s="13" t="s">
        <v>75</v>
      </c>
      <c r="AY87" s="253" t="s">
        <v>133</v>
      </c>
    </row>
    <row r="88" s="13" customFormat="1">
      <c r="A88" s="13"/>
      <c r="B88" s="243"/>
      <c r="C88" s="244"/>
      <c r="D88" s="239" t="s">
        <v>146</v>
      </c>
      <c r="E88" s="245" t="s">
        <v>35</v>
      </c>
      <c r="F88" s="246" t="s">
        <v>148</v>
      </c>
      <c r="G88" s="244"/>
      <c r="H88" s="247">
        <v>72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53" t="s">
        <v>146</v>
      </c>
      <c r="AU88" s="253" t="s">
        <v>85</v>
      </c>
      <c r="AV88" s="13" t="s">
        <v>85</v>
      </c>
      <c r="AW88" s="13" t="s">
        <v>36</v>
      </c>
      <c r="AX88" s="13" t="s">
        <v>75</v>
      </c>
      <c r="AY88" s="253" t="s">
        <v>133</v>
      </c>
    </row>
    <row r="89" s="13" customFormat="1">
      <c r="A89" s="13"/>
      <c r="B89" s="243"/>
      <c r="C89" s="244"/>
      <c r="D89" s="239" t="s">
        <v>146</v>
      </c>
      <c r="E89" s="245" t="s">
        <v>35</v>
      </c>
      <c r="F89" s="246" t="s">
        <v>149</v>
      </c>
      <c r="G89" s="244"/>
      <c r="H89" s="247">
        <v>12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3" t="s">
        <v>146</v>
      </c>
      <c r="AU89" s="253" t="s">
        <v>85</v>
      </c>
      <c r="AV89" s="13" t="s">
        <v>85</v>
      </c>
      <c r="AW89" s="13" t="s">
        <v>36</v>
      </c>
      <c r="AX89" s="13" t="s">
        <v>75</v>
      </c>
      <c r="AY89" s="253" t="s">
        <v>133</v>
      </c>
    </row>
    <row r="90" s="14" customFormat="1">
      <c r="A90" s="14"/>
      <c r="B90" s="254"/>
      <c r="C90" s="255"/>
      <c r="D90" s="239" t="s">
        <v>146</v>
      </c>
      <c r="E90" s="256" t="s">
        <v>35</v>
      </c>
      <c r="F90" s="257" t="s">
        <v>150</v>
      </c>
      <c r="G90" s="255"/>
      <c r="H90" s="258">
        <v>96</v>
      </c>
      <c r="I90" s="259"/>
      <c r="J90" s="255"/>
      <c r="K90" s="255"/>
      <c r="L90" s="260"/>
      <c r="M90" s="261"/>
      <c r="N90" s="262"/>
      <c r="O90" s="262"/>
      <c r="P90" s="262"/>
      <c r="Q90" s="262"/>
      <c r="R90" s="262"/>
      <c r="S90" s="262"/>
      <c r="T90" s="263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4" t="s">
        <v>146</v>
      </c>
      <c r="AU90" s="264" t="s">
        <v>85</v>
      </c>
      <c r="AV90" s="14" t="s">
        <v>142</v>
      </c>
      <c r="AW90" s="14" t="s">
        <v>36</v>
      </c>
      <c r="AX90" s="14" t="s">
        <v>83</v>
      </c>
      <c r="AY90" s="264" t="s">
        <v>133</v>
      </c>
    </row>
    <row r="91" s="2" customFormat="1" ht="19.8" customHeight="1">
      <c r="A91" s="38"/>
      <c r="B91" s="39"/>
      <c r="C91" s="265" t="s">
        <v>151</v>
      </c>
      <c r="D91" s="265" t="s">
        <v>152</v>
      </c>
      <c r="E91" s="266" t="s">
        <v>153</v>
      </c>
      <c r="F91" s="267" t="s">
        <v>154</v>
      </c>
      <c r="G91" s="268" t="s">
        <v>155</v>
      </c>
      <c r="H91" s="269">
        <v>2</v>
      </c>
      <c r="I91" s="270"/>
      <c r="J91" s="271">
        <f>ROUND(I91*H91,2)</f>
        <v>0</v>
      </c>
      <c r="K91" s="267" t="s">
        <v>141</v>
      </c>
      <c r="L91" s="272"/>
      <c r="M91" s="273" t="s">
        <v>35</v>
      </c>
      <c r="N91" s="274" t="s">
        <v>48</v>
      </c>
      <c r="O91" s="84"/>
      <c r="P91" s="235">
        <f>O91*H91</f>
        <v>0</v>
      </c>
      <c r="Q91" s="235">
        <v>1.7780400000000001</v>
      </c>
      <c r="R91" s="235">
        <f>Q91*H91</f>
        <v>3.5560800000000001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156</v>
      </c>
      <c r="AT91" s="237" t="s">
        <v>152</v>
      </c>
      <c r="AU91" s="237" t="s">
        <v>85</v>
      </c>
      <c r="AY91" s="17" t="s">
        <v>133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142</v>
      </c>
      <c r="BK91" s="238">
        <f>ROUND(I91*H91,2)</f>
        <v>0</v>
      </c>
      <c r="BL91" s="17" t="s">
        <v>142</v>
      </c>
      <c r="BM91" s="237" t="s">
        <v>157</v>
      </c>
    </row>
    <row r="92" s="13" customFormat="1">
      <c r="A92" s="13"/>
      <c r="B92" s="243"/>
      <c r="C92" s="244"/>
      <c r="D92" s="239" t="s">
        <v>146</v>
      </c>
      <c r="E92" s="245" t="s">
        <v>35</v>
      </c>
      <c r="F92" s="246" t="s">
        <v>158</v>
      </c>
      <c r="G92" s="244"/>
      <c r="H92" s="247">
        <v>2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53" t="s">
        <v>146</v>
      </c>
      <c r="AU92" s="253" t="s">
        <v>85</v>
      </c>
      <c r="AV92" s="13" t="s">
        <v>85</v>
      </c>
      <c r="AW92" s="13" t="s">
        <v>36</v>
      </c>
      <c r="AX92" s="13" t="s">
        <v>75</v>
      </c>
      <c r="AY92" s="253" t="s">
        <v>133</v>
      </c>
    </row>
    <row r="93" s="14" customFormat="1">
      <c r="A93" s="14"/>
      <c r="B93" s="254"/>
      <c r="C93" s="255"/>
      <c r="D93" s="239" t="s">
        <v>146</v>
      </c>
      <c r="E93" s="256" t="s">
        <v>35</v>
      </c>
      <c r="F93" s="257" t="s">
        <v>150</v>
      </c>
      <c r="G93" s="255"/>
      <c r="H93" s="258">
        <v>2</v>
      </c>
      <c r="I93" s="259"/>
      <c r="J93" s="255"/>
      <c r="K93" s="255"/>
      <c r="L93" s="260"/>
      <c r="M93" s="261"/>
      <c r="N93" s="262"/>
      <c r="O93" s="262"/>
      <c r="P93" s="262"/>
      <c r="Q93" s="262"/>
      <c r="R93" s="262"/>
      <c r="S93" s="262"/>
      <c r="T93" s="26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64" t="s">
        <v>146</v>
      </c>
      <c r="AU93" s="264" t="s">
        <v>85</v>
      </c>
      <c r="AV93" s="14" t="s">
        <v>142</v>
      </c>
      <c r="AW93" s="14" t="s">
        <v>36</v>
      </c>
      <c r="AX93" s="14" t="s">
        <v>83</v>
      </c>
      <c r="AY93" s="264" t="s">
        <v>133</v>
      </c>
    </row>
    <row r="94" s="2" customFormat="1" ht="19.8" customHeight="1">
      <c r="A94" s="38"/>
      <c r="B94" s="39"/>
      <c r="C94" s="226" t="s">
        <v>159</v>
      </c>
      <c r="D94" s="226" t="s">
        <v>137</v>
      </c>
      <c r="E94" s="227" t="s">
        <v>160</v>
      </c>
      <c r="F94" s="228" t="s">
        <v>161</v>
      </c>
      <c r="G94" s="229" t="s">
        <v>155</v>
      </c>
      <c r="H94" s="230">
        <v>24</v>
      </c>
      <c r="I94" s="231"/>
      <c r="J94" s="232">
        <f>ROUND(I94*H94,2)</f>
        <v>0</v>
      </c>
      <c r="K94" s="228" t="s">
        <v>141</v>
      </c>
      <c r="L94" s="44"/>
      <c r="M94" s="233" t="s">
        <v>35</v>
      </c>
      <c r="N94" s="234" t="s">
        <v>48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142</v>
      </c>
      <c r="AT94" s="237" t="s">
        <v>137</v>
      </c>
      <c r="AU94" s="237" t="s">
        <v>85</v>
      </c>
      <c r="AY94" s="17" t="s">
        <v>133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142</v>
      </c>
      <c r="BK94" s="238">
        <f>ROUND(I94*H94,2)</f>
        <v>0</v>
      </c>
      <c r="BL94" s="17" t="s">
        <v>142</v>
      </c>
      <c r="BM94" s="237" t="s">
        <v>162</v>
      </c>
    </row>
    <row r="95" s="2" customFormat="1">
      <c r="A95" s="38"/>
      <c r="B95" s="39"/>
      <c r="C95" s="40"/>
      <c r="D95" s="239" t="s">
        <v>144</v>
      </c>
      <c r="E95" s="40"/>
      <c r="F95" s="240" t="s">
        <v>163</v>
      </c>
      <c r="G95" s="40"/>
      <c r="H95" s="40"/>
      <c r="I95" s="146"/>
      <c r="J95" s="40"/>
      <c r="K95" s="40"/>
      <c r="L95" s="44"/>
      <c r="M95" s="241"/>
      <c r="N95" s="242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144</v>
      </c>
      <c r="AU95" s="17" t="s">
        <v>85</v>
      </c>
    </row>
    <row r="96" s="13" customFormat="1">
      <c r="A96" s="13"/>
      <c r="B96" s="243"/>
      <c r="C96" s="244"/>
      <c r="D96" s="239" t="s">
        <v>146</v>
      </c>
      <c r="E96" s="245" t="s">
        <v>35</v>
      </c>
      <c r="F96" s="246" t="s">
        <v>164</v>
      </c>
      <c r="G96" s="244"/>
      <c r="H96" s="247">
        <v>12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3" t="s">
        <v>146</v>
      </c>
      <c r="AU96" s="253" t="s">
        <v>85</v>
      </c>
      <c r="AV96" s="13" t="s">
        <v>85</v>
      </c>
      <c r="AW96" s="13" t="s">
        <v>36</v>
      </c>
      <c r="AX96" s="13" t="s">
        <v>75</v>
      </c>
      <c r="AY96" s="253" t="s">
        <v>133</v>
      </c>
    </row>
    <row r="97" s="13" customFormat="1">
      <c r="A97" s="13"/>
      <c r="B97" s="243"/>
      <c r="C97" s="244"/>
      <c r="D97" s="239" t="s">
        <v>146</v>
      </c>
      <c r="E97" s="245" t="s">
        <v>35</v>
      </c>
      <c r="F97" s="246" t="s">
        <v>165</v>
      </c>
      <c r="G97" s="244"/>
      <c r="H97" s="247">
        <v>12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3" t="s">
        <v>146</v>
      </c>
      <c r="AU97" s="253" t="s">
        <v>85</v>
      </c>
      <c r="AV97" s="13" t="s">
        <v>85</v>
      </c>
      <c r="AW97" s="13" t="s">
        <v>36</v>
      </c>
      <c r="AX97" s="13" t="s">
        <v>75</v>
      </c>
      <c r="AY97" s="253" t="s">
        <v>133</v>
      </c>
    </row>
    <row r="98" s="14" customFormat="1">
      <c r="A98" s="14"/>
      <c r="B98" s="254"/>
      <c r="C98" s="255"/>
      <c r="D98" s="239" t="s">
        <v>146</v>
      </c>
      <c r="E98" s="256" t="s">
        <v>35</v>
      </c>
      <c r="F98" s="257" t="s">
        <v>150</v>
      </c>
      <c r="G98" s="255"/>
      <c r="H98" s="258">
        <v>24</v>
      </c>
      <c r="I98" s="259"/>
      <c r="J98" s="255"/>
      <c r="K98" s="255"/>
      <c r="L98" s="260"/>
      <c r="M98" s="261"/>
      <c r="N98" s="262"/>
      <c r="O98" s="262"/>
      <c r="P98" s="262"/>
      <c r="Q98" s="262"/>
      <c r="R98" s="262"/>
      <c r="S98" s="262"/>
      <c r="T98" s="26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4" t="s">
        <v>146</v>
      </c>
      <c r="AU98" s="264" t="s">
        <v>85</v>
      </c>
      <c r="AV98" s="14" t="s">
        <v>142</v>
      </c>
      <c r="AW98" s="14" t="s">
        <v>36</v>
      </c>
      <c r="AX98" s="14" t="s">
        <v>83</v>
      </c>
      <c r="AY98" s="264" t="s">
        <v>133</v>
      </c>
    </row>
    <row r="99" s="2" customFormat="1" ht="50.4" customHeight="1">
      <c r="A99" s="38"/>
      <c r="B99" s="39"/>
      <c r="C99" s="226" t="s">
        <v>166</v>
      </c>
      <c r="D99" s="226" t="s">
        <v>137</v>
      </c>
      <c r="E99" s="227" t="s">
        <v>167</v>
      </c>
      <c r="F99" s="228" t="s">
        <v>168</v>
      </c>
      <c r="G99" s="229" t="s">
        <v>169</v>
      </c>
      <c r="H99" s="230">
        <v>6</v>
      </c>
      <c r="I99" s="231"/>
      <c r="J99" s="232">
        <f>ROUND(I99*H99,2)</f>
        <v>0</v>
      </c>
      <c r="K99" s="228" t="s">
        <v>141</v>
      </c>
      <c r="L99" s="44"/>
      <c r="M99" s="233" t="s">
        <v>35</v>
      </c>
      <c r="N99" s="234" t="s">
        <v>48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142</v>
      </c>
      <c r="AT99" s="237" t="s">
        <v>137</v>
      </c>
      <c r="AU99" s="237" t="s">
        <v>85</v>
      </c>
      <c r="AY99" s="17" t="s">
        <v>133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142</v>
      </c>
      <c r="BK99" s="238">
        <f>ROUND(I99*H99,2)</f>
        <v>0</v>
      </c>
      <c r="BL99" s="17" t="s">
        <v>142</v>
      </c>
      <c r="BM99" s="237" t="s">
        <v>170</v>
      </c>
    </row>
    <row r="100" s="2" customFormat="1">
      <c r="A100" s="38"/>
      <c r="B100" s="39"/>
      <c r="C100" s="40"/>
      <c r="D100" s="239" t="s">
        <v>144</v>
      </c>
      <c r="E100" s="40"/>
      <c r="F100" s="240" t="s">
        <v>171</v>
      </c>
      <c r="G100" s="40"/>
      <c r="H100" s="40"/>
      <c r="I100" s="146"/>
      <c r="J100" s="40"/>
      <c r="K100" s="40"/>
      <c r="L100" s="44"/>
      <c r="M100" s="241"/>
      <c r="N100" s="24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144</v>
      </c>
      <c r="AU100" s="17" t="s">
        <v>85</v>
      </c>
    </row>
    <row r="101" s="13" customFormat="1">
      <c r="A101" s="13"/>
      <c r="B101" s="243"/>
      <c r="C101" s="244"/>
      <c r="D101" s="239" t="s">
        <v>146</v>
      </c>
      <c r="E101" s="245" t="s">
        <v>35</v>
      </c>
      <c r="F101" s="246" t="s">
        <v>172</v>
      </c>
      <c r="G101" s="244"/>
      <c r="H101" s="247">
        <v>2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3" t="s">
        <v>146</v>
      </c>
      <c r="AU101" s="253" t="s">
        <v>85</v>
      </c>
      <c r="AV101" s="13" t="s">
        <v>85</v>
      </c>
      <c r="AW101" s="13" t="s">
        <v>36</v>
      </c>
      <c r="AX101" s="13" t="s">
        <v>75</v>
      </c>
      <c r="AY101" s="253" t="s">
        <v>133</v>
      </c>
    </row>
    <row r="102" s="13" customFormat="1">
      <c r="A102" s="13"/>
      <c r="B102" s="243"/>
      <c r="C102" s="244"/>
      <c r="D102" s="239" t="s">
        <v>146</v>
      </c>
      <c r="E102" s="245" t="s">
        <v>35</v>
      </c>
      <c r="F102" s="246" t="s">
        <v>158</v>
      </c>
      <c r="G102" s="244"/>
      <c r="H102" s="247">
        <v>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3" t="s">
        <v>146</v>
      </c>
      <c r="AU102" s="253" t="s">
        <v>85</v>
      </c>
      <c r="AV102" s="13" t="s">
        <v>85</v>
      </c>
      <c r="AW102" s="13" t="s">
        <v>36</v>
      </c>
      <c r="AX102" s="13" t="s">
        <v>75</v>
      </c>
      <c r="AY102" s="253" t="s">
        <v>133</v>
      </c>
    </row>
    <row r="103" s="13" customFormat="1">
      <c r="A103" s="13"/>
      <c r="B103" s="243"/>
      <c r="C103" s="244"/>
      <c r="D103" s="239" t="s">
        <v>146</v>
      </c>
      <c r="E103" s="245" t="s">
        <v>35</v>
      </c>
      <c r="F103" s="246" t="s">
        <v>173</v>
      </c>
      <c r="G103" s="244"/>
      <c r="H103" s="247">
        <v>2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3" t="s">
        <v>146</v>
      </c>
      <c r="AU103" s="253" t="s">
        <v>85</v>
      </c>
      <c r="AV103" s="13" t="s">
        <v>85</v>
      </c>
      <c r="AW103" s="13" t="s">
        <v>36</v>
      </c>
      <c r="AX103" s="13" t="s">
        <v>75</v>
      </c>
      <c r="AY103" s="253" t="s">
        <v>133</v>
      </c>
    </row>
    <row r="104" s="14" customFormat="1">
      <c r="A104" s="14"/>
      <c r="B104" s="254"/>
      <c r="C104" s="255"/>
      <c r="D104" s="239" t="s">
        <v>146</v>
      </c>
      <c r="E104" s="256" t="s">
        <v>35</v>
      </c>
      <c r="F104" s="257" t="s">
        <v>150</v>
      </c>
      <c r="G104" s="255"/>
      <c r="H104" s="258">
        <v>6</v>
      </c>
      <c r="I104" s="259"/>
      <c r="J104" s="255"/>
      <c r="K104" s="255"/>
      <c r="L104" s="260"/>
      <c r="M104" s="261"/>
      <c r="N104" s="262"/>
      <c r="O104" s="262"/>
      <c r="P104" s="262"/>
      <c r="Q104" s="262"/>
      <c r="R104" s="262"/>
      <c r="S104" s="262"/>
      <c r="T104" s="26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4" t="s">
        <v>146</v>
      </c>
      <c r="AU104" s="264" t="s">
        <v>85</v>
      </c>
      <c r="AV104" s="14" t="s">
        <v>142</v>
      </c>
      <c r="AW104" s="14" t="s">
        <v>36</v>
      </c>
      <c r="AX104" s="14" t="s">
        <v>83</v>
      </c>
      <c r="AY104" s="264" t="s">
        <v>133</v>
      </c>
    </row>
    <row r="105" s="2" customFormat="1" ht="50.4" customHeight="1">
      <c r="A105" s="38"/>
      <c r="B105" s="39"/>
      <c r="C105" s="226" t="s">
        <v>8</v>
      </c>
      <c r="D105" s="226" t="s">
        <v>137</v>
      </c>
      <c r="E105" s="227" t="s">
        <v>174</v>
      </c>
      <c r="F105" s="228" t="s">
        <v>175</v>
      </c>
      <c r="G105" s="229" t="s">
        <v>169</v>
      </c>
      <c r="H105" s="230">
        <v>6</v>
      </c>
      <c r="I105" s="231"/>
      <c r="J105" s="232">
        <f>ROUND(I105*H105,2)</f>
        <v>0</v>
      </c>
      <c r="K105" s="228" t="s">
        <v>141</v>
      </c>
      <c r="L105" s="44"/>
      <c r="M105" s="233" t="s">
        <v>35</v>
      </c>
      <c r="N105" s="234" t="s">
        <v>48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142</v>
      </c>
      <c r="AT105" s="237" t="s">
        <v>137</v>
      </c>
      <c r="AU105" s="237" t="s">
        <v>85</v>
      </c>
      <c r="AY105" s="17" t="s">
        <v>133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142</v>
      </c>
      <c r="BK105" s="238">
        <f>ROUND(I105*H105,2)</f>
        <v>0</v>
      </c>
      <c r="BL105" s="17" t="s">
        <v>142</v>
      </c>
      <c r="BM105" s="237" t="s">
        <v>176</v>
      </c>
    </row>
    <row r="106" s="2" customFormat="1">
      <c r="A106" s="38"/>
      <c r="B106" s="39"/>
      <c r="C106" s="40"/>
      <c r="D106" s="239" t="s">
        <v>144</v>
      </c>
      <c r="E106" s="40"/>
      <c r="F106" s="240" t="s">
        <v>177</v>
      </c>
      <c r="G106" s="40"/>
      <c r="H106" s="40"/>
      <c r="I106" s="146"/>
      <c r="J106" s="40"/>
      <c r="K106" s="40"/>
      <c r="L106" s="44"/>
      <c r="M106" s="241"/>
      <c r="N106" s="24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144</v>
      </c>
      <c r="AU106" s="17" t="s">
        <v>85</v>
      </c>
    </row>
    <row r="107" s="13" customFormat="1">
      <c r="A107" s="13"/>
      <c r="B107" s="243"/>
      <c r="C107" s="244"/>
      <c r="D107" s="239" t="s">
        <v>146</v>
      </c>
      <c r="E107" s="245" t="s">
        <v>35</v>
      </c>
      <c r="F107" s="246" t="s">
        <v>172</v>
      </c>
      <c r="G107" s="244"/>
      <c r="H107" s="247">
        <v>2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3" t="s">
        <v>146</v>
      </c>
      <c r="AU107" s="253" t="s">
        <v>85</v>
      </c>
      <c r="AV107" s="13" t="s">
        <v>85</v>
      </c>
      <c r="AW107" s="13" t="s">
        <v>36</v>
      </c>
      <c r="AX107" s="13" t="s">
        <v>75</v>
      </c>
      <c r="AY107" s="253" t="s">
        <v>133</v>
      </c>
    </row>
    <row r="108" s="13" customFormat="1">
      <c r="A108" s="13"/>
      <c r="B108" s="243"/>
      <c r="C108" s="244"/>
      <c r="D108" s="239" t="s">
        <v>146</v>
      </c>
      <c r="E108" s="245" t="s">
        <v>35</v>
      </c>
      <c r="F108" s="246" t="s">
        <v>158</v>
      </c>
      <c r="G108" s="244"/>
      <c r="H108" s="247">
        <v>2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3" t="s">
        <v>146</v>
      </c>
      <c r="AU108" s="253" t="s">
        <v>85</v>
      </c>
      <c r="AV108" s="13" t="s">
        <v>85</v>
      </c>
      <c r="AW108" s="13" t="s">
        <v>36</v>
      </c>
      <c r="AX108" s="13" t="s">
        <v>75</v>
      </c>
      <c r="AY108" s="253" t="s">
        <v>133</v>
      </c>
    </row>
    <row r="109" s="13" customFormat="1">
      <c r="A109" s="13"/>
      <c r="B109" s="243"/>
      <c r="C109" s="244"/>
      <c r="D109" s="239" t="s">
        <v>146</v>
      </c>
      <c r="E109" s="245" t="s">
        <v>35</v>
      </c>
      <c r="F109" s="246" t="s">
        <v>173</v>
      </c>
      <c r="G109" s="244"/>
      <c r="H109" s="247">
        <v>2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3" t="s">
        <v>146</v>
      </c>
      <c r="AU109" s="253" t="s">
        <v>85</v>
      </c>
      <c r="AV109" s="13" t="s">
        <v>85</v>
      </c>
      <c r="AW109" s="13" t="s">
        <v>36</v>
      </c>
      <c r="AX109" s="13" t="s">
        <v>75</v>
      </c>
      <c r="AY109" s="253" t="s">
        <v>133</v>
      </c>
    </row>
    <row r="110" s="14" customFormat="1">
      <c r="A110" s="14"/>
      <c r="B110" s="254"/>
      <c r="C110" s="255"/>
      <c r="D110" s="239" t="s">
        <v>146</v>
      </c>
      <c r="E110" s="256" t="s">
        <v>35</v>
      </c>
      <c r="F110" s="257" t="s">
        <v>150</v>
      </c>
      <c r="G110" s="255"/>
      <c r="H110" s="258">
        <v>6</v>
      </c>
      <c r="I110" s="259"/>
      <c r="J110" s="255"/>
      <c r="K110" s="255"/>
      <c r="L110" s="260"/>
      <c r="M110" s="261"/>
      <c r="N110" s="262"/>
      <c r="O110" s="262"/>
      <c r="P110" s="262"/>
      <c r="Q110" s="262"/>
      <c r="R110" s="262"/>
      <c r="S110" s="262"/>
      <c r="T110" s="263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4" t="s">
        <v>146</v>
      </c>
      <c r="AU110" s="264" t="s">
        <v>85</v>
      </c>
      <c r="AV110" s="14" t="s">
        <v>142</v>
      </c>
      <c r="AW110" s="14" t="s">
        <v>36</v>
      </c>
      <c r="AX110" s="14" t="s">
        <v>83</v>
      </c>
      <c r="AY110" s="264" t="s">
        <v>133</v>
      </c>
    </row>
    <row r="111" s="2" customFormat="1" ht="40.2" customHeight="1">
      <c r="A111" s="38"/>
      <c r="B111" s="39"/>
      <c r="C111" s="226" t="s">
        <v>178</v>
      </c>
      <c r="D111" s="226" t="s">
        <v>137</v>
      </c>
      <c r="E111" s="227" t="s">
        <v>179</v>
      </c>
      <c r="F111" s="228" t="s">
        <v>180</v>
      </c>
      <c r="G111" s="229" t="s">
        <v>169</v>
      </c>
      <c r="H111" s="230">
        <v>6</v>
      </c>
      <c r="I111" s="231"/>
      <c r="J111" s="232">
        <f>ROUND(I111*H111,2)</f>
        <v>0</v>
      </c>
      <c r="K111" s="228" t="s">
        <v>141</v>
      </c>
      <c r="L111" s="44"/>
      <c r="M111" s="233" t="s">
        <v>35</v>
      </c>
      <c r="N111" s="234" t="s">
        <v>48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142</v>
      </c>
      <c r="AT111" s="237" t="s">
        <v>137</v>
      </c>
      <c r="AU111" s="237" t="s">
        <v>85</v>
      </c>
      <c r="AY111" s="17" t="s">
        <v>133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142</v>
      </c>
      <c r="BK111" s="238">
        <f>ROUND(I111*H111,2)</f>
        <v>0</v>
      </c>
      <c r="BL111" s="17" t="s">
        <v>142</v>
      </c>
      <c r="BM111" s="237" t="s">
        <v>181</v>
      </c>
    </row>
    <row r="112" s="2" customFormat="1">
      <c r="A112" s="38"/>
      <c r="B112" s="39"/>
      <c r="C112" s="40"/>
      <c r="D112" s="239" t="s">
        <v>144</v>
      </c>
      <c r="E112" s="40"/>
      <c r="F112" s="240" t="s">
        <v>182</v>
      </c>
      <c r="G112" s="40"/>
      <c r="H112" s="40"/>
      <c r="I112" s="146"/>
      <c r="J112" s="40"/>
      <c r="K112" s="40"/>
      <c r="L112" s="44"/>
      <c r="M112" s="241"/>
      <c r="N112" s="242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144</v>
      </c>
      <c r="AU112" s="17" t="s">
        <v>85</v>
      </c>
    </row>
    <row r="113" s="13" customFormat="1">
      <c r="A113" s="13"/>
      <c r="B113" s="243"/>
      <c r="C113" s="244"/>
      <c r="D113" s="239" t="s">
        <v>146</v>
      </c>
      <c r="E113" s="245" t="s">
        <v>35</v>
      </c>
      <c r="F113" s="246" t="s">
        <v>172</v>
      </c>
      <c r="G113" s="244"/>
      <c r="H113" s="247">
        <v>2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3" t="s">
        <v>146</v>
      </c>
      <c r="AU113" s="253" t="s">
        <v>85</v>
      </c>
      <c r="AV113" s="13" t="s">
        <v>85</v>
      </c>
      <c r="AW113" s="13" t="s">
        <v>36</v>
      </c>
      <c r="AX113" s="13" t="s">
        <v>75</v>
      </c>
      <c r="AY113" s="253" t="s">
        <v>133</v>
      </c>
    </row>
    <row r="114" s="13" customFormat="1">
      <c r="A114" s="13"/>
      <c r="B114" s="243"/>
      <c r="C114" s="244"/>
      <c r="D114" s="239" t="s">
        <v>146</v>
      </c>
      <c r="E114" s="245" t="s">
        <v>35</v>
      </c>
      <c r="F114" s="246" t="s">
        <v>158</v>
      </c>
      <c r="G114" s="244"/>
      <c r="H114" s="247">
        <v>2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3" t="s">
        <v>146</v>
      </c>
      <c r="AU114" s="253" t="s">
        <v>85</v>
      </c>
      <c r="AV114" s="13" t="s">
        <v>85</v>
      </c>
      <c r="AW114" s="13" t="s">
        <v>36</v>
      </c>
      <c r="AX114" s="13" t="s">
        <v>75</v>
      </c>
      <c r="AY114" s="253" t="s">
        <v>133</v>
      </c>
    </row>
    <row r="115" s="13" customFormat="1">
      <c r="A115" s="13"/>
      <c r="B115" s="243"/>
      <c r="C115" s="244"/>
      <c r="D115" s="239" t="s">
        <v>146</v>
      </c>
      <c r="E115" s="245" t="s">
        <v>35</v>
      </c>
      <c r="F115" s="246" t="s">
        <v>173</v>
      </c>
      <c r="G115" s="244"/>
      <c r="H115" s="247">
        <v>2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3" t="s">
        <v>146</v>
      </c>
      <c r="AU115" s="253" t="s">
        <v>85</v>
      </c>
      <c r="AV115" s="13" t="s">
        <v>85</v>
      </c>
      <c r="AW115" s="13" t="s">
        <v>36</v>
      </c>
      <c r="AX115" s="13" t="s">
        <v>75</v>
      </c>
      <c r="AY115" s="253" t="s">
        <v>133</v>
      </c>
    </row>
    <row r="116" s="14" customFormat="1">
      <c r="A116" s="14"/>
      <c r="B116" s="254"/>
      <c r="C116" s="255"/>
      <c r="D116" s="239" t="s">
        <v>146</v>
      </c>
      <c r="E116" s="256" t="s">
        <v>35</v>
      </c>
      <c r="F116" s="257" t="s">
        <v>150</v>
      </c>
      <c r="G116" s="255"/>
      <c r="H116" s="258">
        <v>6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4" t="s">
        <v>146</v>
      </c>
      <c r="AU116" s="264" t="s">
        <v>85</v>
      </c>
      <c r="AV116" s="14" t="s">
        <v>142</v>
      </c>
      <c r="AW116" s="14" t="s">
        <v>36</v>
      </c>
      <c r="AX116" s="14" t="s">
        <v>83</v>
      </c>
      <c r="AY116" s="264" t="s">
        <v>133</v>
      </c>
    </row>
    <row r="117" s="2" customFormat="1" ht="40.2" customHeight="1">
      <c r="A117" s="38"/>
      <c r="B117" s="39"/>
      <c r="C117" s="226" t="s">
        <v>183</v>
      </c>
      <c r="D117" s="226" t="s">
        <v>137</v>
      </c>
      <c r="E117" s="227" t="s">
        <v>184</v>
      </c>
      <c r="F117" s="228" t="s">
        <v>185</v>
      </c>
      <c r="G117" s="229" t="s">
        <v>140</v>
      </c>
      <c r="H117" s="230">
        <v>696</v>
      </c>
      <c r="I117" s="231"/>
      <c r="J117" s="232">
        <f>ROUND(I117*H117,2)</f>
        <v>0</v>
      </c>
      <c r="K117" s="228" t="s">
        <v>141</v>
      </c>
      <c r="L117" s="44"/>
      <c r="M117" s="233" t="s">
        <v>35</v>
      </c>
      <c r="N117" s="234" t="s">
        <v>48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142</v>
      </c>
      <c r="AT117" s="237" t="s">
        <v>137</v>
      </c>
      <c r="AU117" s="237" t="s">
        <v>85</v>
      </c>
      <c r="AY117" s="17" t="s">
        <v>133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142</v>
      </c>
      <c r="BK117" s="238">
        <f>ROUND(I117*H117,2)</f>
        <v>0</v>
      </c>
      <c r="BL117" s="17" t="s">
        <v>142</v>
      </c>
      <c r="BM117" s="237" t="s">
        <v>186</v>
      </c>
    </row>
    <row r="118" s="2" customFormat="1">
      <c r="A118" s="38"/>
      <c r="B118" s="39"/>
      <c r="C118" s="40"/>
      <c r="D118" s="239" t="s">
        <v>144</v>
      </c>
      <c r="E118" s="40"/>
      <c r="F118" s="240" t="s">
        <v>187</v>
      </c>
      <c r="G118" s="40"/>
      <c r="H118" s="40"/>
      <c r="I118" s="146"/>
      <c r="J118" s="40"/>
      <c r="K118" s="40"/>
      <c r="L118" s="44"/>
      <c r="M118" s="241"/>
      <c r="N118" s="242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144</v>
      </c>
      <c r="AU118" s="17" t="s">
        <v>85</v>
      </c>
    </row>
    <row r="119" s="13" customFormat="1">
      <c r="A119" s="13"/>
      <c r="B119" s="243"/>
      <c r="C119" s="244"/>
      <c r="D119" s="239" t="s">
        <v>146</v>
      </c>
      <c r="E119" s="245" t="s">
        <v>35</v>
      </c>
      <c r="F119" s="246" t="s">
        <v>188</v>
      </c>
      <c r="G119" s="244"/>
      <c r="H119" s="247">
        <v>212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3" t="s">
        <v>146</v>
      </c>
      <c r="AU119" s="253" t="s">
        <v>85</v>
      </c>
      <c r="AV119" s="13" t="s">
        <v>85</v>
      </c>
      <c r="AW119" s="13" t="s">
        <v>36</v>
      </c>
      <c r="AX119" s="13" t="s">
        <v>75</v>
      </c>
      <c r="AY119" s="253" t="s">
        <v>133</v>
      </c>
    </row>
    <row r="120" s="13" customFormat="1">
      <c r="A120" s="13"/>
      <c r="B120" s="243"/>
      <c r="C120" s="244"/>
      <c r="D120" s="239" t="s">
        <v>146</v>
      </c>
      <c r="E120" s="245" t="s">
        <v>35</v>
      </c>
      <c r="F120" s="246" t="s">
        <v>189</v>
      </c>
      <c r="G120" s="244"/>
      <c r="H120" s="247">
        <v>272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3" t="s">
        <v>146</v>
      </c>
      <c r="AU120" s="253" t="s">
        <v>85</v>
      </c>
      <c r="AV120" s="13" t="s">
        <v>85</v>
      </c>
      <c r="AW120" s="13" t="s">
        <v>36</v>
      </c>
      <c r="AX120" s="13" t="s">
        <v>75</v>
      </c>
      <c r="AY120" s="253" t="s">
        <v>133</v>
      </c>
    </row>
    <row r="121" s="13" customFormat="1">
      <c r="A121" s="13"/>
      <c r="B121" s="243"/>
      <c r="C121" s="244"/>
      <c r="D121" s="239" t="s">
        <v>146</v>
      </c>
      <c r="E121" s="245" t="s">
        <v>35</v>
      </c>
      <c r="F121" s="246" t="s">
        <v>190</v>
      </c>
      <c r="G121" s="244"/>
      <c r="H121" s="247">
        <v>212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3" t="s">
        <v>146</v>
      </c>
      <c r="AU121" s="253" t="s">
        <v>85</v>
      </c>
      <c r="AV121" s="13" t="s">
        <v>85</v>
      </c>
      <c r="AW121" s="13" t="s">
        <v>36</v>
      </c>
      <c r="AX121" s="13" t="s">
        <v>75</v>
      </c>
      <c r="AY121" s="253" t="s">
        <v>133</v>
      </c>
    </row>
    <row r="122" s="14" customFormat="1">
      <c r="A122" s="14"/>
      <c r="B122" s="254"/>
      <c r="C122" s="255"/>
      <c r="D122" s="239" t="s">
        <v>146</v>
      </c>
      <c r="E122" s="256" t="s">
        <v>35</v>
      </c>
      <c r="F122" s="257" t="s">
        <v>150</v>
      </c>
      <c r="G122" s="255"/>
      <c r="H122" s="258">
        <v>696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4" t="s">
        <v>146</v>
      </c>
      <c r="AU122" s="264" t="s">
        <v>85</v>
      </c>
      <c r="AV122" s="14" t="s">
        <v>142</v>
      </c>
      <c r="AW122" s="14" t="s">
        <v>36</v>
      </c>
      <c r="AX122" s="14" t="s">
        <v>83</v>
      </c>
      <c r="AY122" s="264" t="s">
        <v>133</v>
      </c>
    </row>
    <row r="123" s="2" customFormat="1" ht="40.2" customHeight="1">
      <c r="A123" s="38"/>
      <c r="B123" s="39"/>
      <c r="C123" s="226" t="s">
        <v>191</v>
      </c>
      <c r="D123" s="226" t="s">
        <v>137</v>
      </c>
      <c r="E123" s="227" t="s">
        <v>192</v>
      </c>
      <c r="F123" s="228" t="s">
        <v>193</v>
      </c>
      <c r="G123" s="229" t="s">
        <v>140</v>
      </c>
      <c r="H123" s="230">
        <v>696</v>
      </c>
      <c r="I123" s="231"/>
      <c r="J123" s="232">
        <f>ROUND(I123*H123,2)</f>
        <v>0</v>
      </c>
      <c r="K123" s="228" t="s">
        <v>141</v>
      </c>
      <c r="L123" s="44"/>
      <c r="M123" s="233" t="s">
        <v>35</v>
      </c>
      <c r="N123" s="234" t="s">
        <v>48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142</v>
      </c>
      <c r="AT123" s="237" t="s">
        <v>137</v>
      </c>
      <c r="AU123" s="237" t="s">
        <v>85</v>
      </c>
      <c r="AY123" s="17" t="s">
        <v>133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142</v>
      </c>
      <c r="BK123" s="238">
        <f>ROUND(I123*H123,2)</f>
        <v>0</v>
      </c>
      <c r="BL123" s="17" t="s">
        <v>142</v>
      </c>
      <c r="BM123" s="237" t="s">
        <v>194</v>
      </c>
    </row>
    <row r="124" s="2" customFormat="1">
      <c r="A124" s="38"/>
      <c r="B124" s="39"/>
      <c r="C124" s="40"/>
      <c r="D124" s="239" t="s">
        <v>144</v>
      </c>
      <c r="E124" s="40"/>
      <c r="F124" s="240" t="s">
        <v>187</v>
      </c>
      <c r="G124" s="40"/>
      <c r="H124" s="40"/>
      <c r="I124" s="146"/>
      <c r="J124" s="40"/>
      <c r="K124" s="40"/>
      <c r="L124" s="44"/>
      <c r="M124" s="241"/>
      <c r="N124" s="242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144</v>
      </c>
      <c r="AU124" s="17" t="s">
        <v>85</v>
      </c>
    </row>
    <row r="125" s="13" customFormat="1">
      <c r="A125" s="13"/>
      <c r="B125" s="243"/>
      <c r="C125" s="244"/>
      <c r="D125" s="239" t="s">
        <v>146</v>
      </c>
      <c r="E125" s="245" t="s">
        <v>35</v>
      </c>
      <c r="F125" s="246" t="s">
        <v>188</v>
      </c>
      <c r="G125" s="244"/>
      <c r="H125" s="247">
        <v>212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3" t="s">
        <v>146</v>
      </c>
      <c r="AU125" s="253" t="s">
        <v>85</v>
      </c>
      <c r="AV125" s="13" t="s">
        <v>85</v>
      </c>
      <c r="AW125" s="13" t="s">
        <v>36</v>
      </c>
      <c r="AX125" s="13" t="s">
        <v>75</v>
      </c>
      <c r="AY125" s="253" t="s">
        <v>133</v>
      </c>
    </row>
    <row r="126" s="13" customFormat="1">
      <c r="A126" s="13"/>
      <c r="B126" s="243"/>
      <c r="C126" s="244"/>
      <c r="D126" s="239" t="s">
        <v>146</v>
      </c>
      <c r="E126" s="245" t="s">
        <v>35</v>
      </c>
      <c r="F126" s="246" t="s">
        <v>189</v>
      </c>
      <c r="G126" s="244"/>
      <c r="H126" s="247">
        <v>272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3" t="s">
        <v>146</v>
      </c>
      <c r="AU126" s="253" t="s">
        <v>85</v>
      </c>
      <c r="AV126" s="13" t="s">
        <v>85</v>
      </c>
      <c r="AW126" s="13" t="s">
        <v>36</v>
      </c>
      <c r="AX126" s="13" t="s">
        <v>75</v>
      </c>
      <c r="AY126" s="253" t="s">
        <v>133</v>
      </c>
    </row>
    <row r="127" s="13" customFormat="1">
      <c r="A127" s="13"/>
      <c r="B127" s="243"/>
      <c r="C127" s="244"/>
      <c r="D127" s="239" t="s">
        <v>146</v>
      </c>
      <c r="E127" s="245" t="s">
        <v>35</v>
      </c>
      <c r="F127" s="246" t="s">
        <v>190</v>
      </c>
      <c r="G127" s="244"/>
      <c r="H127" s="247">
        <v>212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146</v>
      </c>
      <c r="AU127" s="253" t="s">
        <v>85</v>
      </c>
      <c r="AV127" s="13" t="s">
        <v>85</v>
      </c>
      <c r="AW127" s="13" t="s">
        <v>36</v>
      </c>
      <c r="AX127" s="13" t="s">
        <v>75</v>
      </c>
      <c r="AY127" s="253" t="s">
        <v>133</v>
      </c>
    </row>
    <row r="128" s="14" customFormat="1">
      <c r="A128" s="14"/>
      <c r="B128" s="254"/>
      <c r="C128" s="255"/>
      <c r="D128" s="239" t="s">
        <v>146</v>
      </c>
      <c r="E128" s="256" t="s">
        <v>35</v>
      </c>
      <c r="F128" s="257" t="s">
        <v>150</v>
      </c>
      <c r="G128" s="255"/>
      <c r="H128" s="258">
        <v>696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4" t="s">
        <v>146</v>
      </c>
      <c r="AU128" s="264" t="s">
        <v>85</v>
      </c>
      <c r="AV128" s="14" t="s">
        <v>142</v>
      </c>
      <c r="AW128" s="14" t="s">
        <v>36</v>
      </c>
      <c r="AX128" s="14" t="s">
        <v>83</v>
      </c>
      <c r="AY128" s="264" t="s">
        <v>133</v>
      </c>
    </row>
    <row r="129" s="12" customFormat="1" ht="25.92" customHeight="1">
      <c r="A129" s="12"/>
      <c r="B129" s="210"/>
      <c r="C129" s="211"/>
      <c r="D129" s="212" t="s">
        <v>74</v>
      </c>
      <c r="E129" s="213" t="s">
        <v>195</v>
      </c>
      <c r="F129" s="213" t="s">
        <v>196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SUM(P130:P145)</f>
        <v>0</v>
      </c>
      <c r="Q129" s="218"/>
      <c r="R129" s="219">
        <f>SUM(R130:R145)</f>
        <v>0</v>
      </c>
      <c r="S129" s="218"/>
      <c r="T129" s="220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142</v>
      </c>
      <c r="AT129" s="222" t="s">
        <v>74</v>
      </c>
      <c r="AU129" s="222" t="s">
        <v>75</v>
      </c>
      <c r="AY129" s="221" t="s">
        <v>133</v>
      </c>
      <c r="BK129" s="223">
        <f>SUM(BK130:BK145)</f>
        <v>0</v>
      </c>
    </row>
    <row r="130" s="2" customFormat="1" ht="111.6" customHeight="1">
      <c r="A130" s="38"/>
      <c r="B130" s="39"/>
      <c r="C130" s="226" t="s">
        <v>197</v>
      </c>
      <c r="D130" s="226" t="s">
        <v>137</v>
      </c>
      <c r="E130" s="227" t="s">
        <v>198</v>
      </c>
      <c r="F130" s="228" t="s">
        <v>199</v>
      </c>
      <c r="G130" s="229" t="s">
        <v>200</v>
      </c>
      <c r="H130" s="230">
        <v>1.1859999999999999</v>
      </c>
      <c r="I130" s="231"/>
      <c r="J130" s="232">
        <f>ROUND(I130*H130,2)</f>
        <v>0</v>
      </c>
      <c r="K130" s="228" t="s">
        <v>141</v>
      </c>
      <c r="L130" s="44"/>
      <c r="M130" s="233" t="s">
        <v>35</v>
      </c>
      <c r="N130" s="234" t="s">
        <v>48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201</v>
      </c>
      <c r="AT130" s="237" t="s">
        <v>137</v>
      </c>
      <c r="AU130" s="237" t="s">
        <v>83</v>
      </c>
      <c r="AY130" s="17" t="s">
        <v>133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142</v>
      </c>
      <c r="BK130" s="238">
        <f>ROUND(I130*H130,2)</f>
        <v>0</v>
      </c>
      <c r="BL130" s="17" t="s">
        <v>201</v>
      </c>
      <c r="BM130" s="237" t="s">
        <v>202</v>
      </c>
    </row>
    <row r="131" s="2" customFormat="1">
      <c r="A131" s="38"/>
      <c r="B131" s="39"/>
      <c r="C131" s="40"/>
      <c r="D131" s="239" t="s">
        <v>144</v>
      </c>
      <c r="E131" s="40"/>
      <c r="F131" s="240" t="s">
        <v>203</v>
      </c>
      <c r="G131" s="40"/>
      <c r="H131" s="40"/>
      <c r="I131" s="146"/>
      <c r="J131" s="40"/>
      <c r="K131" s="40"/>
      <c r="L131" s="44"/>
      <c r="M131" s="241"/>
      <c r="N131" s="242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144</v>
      </c>
      <c r="AU131" s="17" t="s">
        <v>83</v>
      </c>
    </row>
    <row r="132" s="13" customFormat="1">
      <c r="A132" s="13"/>
      <c r="B132" s="243"/>
      <c r="C132" s="244"/>
      <c r="D132" s="239" t="s">
        <v>146</v>
      </c>
      <c r="E132" s="245" t="s">
        <v>35</v>
      </c>
      <c r="F132" s="246" t="s">
        <v>204</v>
      </c>
      <c r="G132" s="244"/>
      <c r="H132" s="247">
        <v>0.59299999999999997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3" t="s">
        <v>146</v>
      </c>
      <c r="AU132" s="253" t="s">
        <v>83</v>
      </c>
      <c r="AV132" s="13" t="s">
        <v>85</v>
      </c>
      <c r="AW132" s="13" t="s">
        <v>36</v>
      </c>
      <c r="AX132" s="13" t="s">
        <v>75</v>
      </c>
      <c r="AY132" s="253" t="s">
        <v>133</v>
      </c>
    </row>
    <row r="133" s="13" customFormat="1">
      <c r="A133" s="13"/>
      <c r="B133" s="243"/>
      <c r="C133" s="244"/>
      <c r="D133" s="239" t="s">
        <v>146</v>
      </c>
      <c r="E133" s="245" t="s">
        <v>35</v>
      </c>
      <c r="F133" s="246" t="s">
        <v>205</v>
      </c>
      <c r="G133" s="244"/>
      <c r="H133" s="247">
        <v>0.59299999999999997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146</v>
      </c>
      <c r="AU133" s="253" t="s">
        <v>83</v>
      </c>
      <c r="AV133" s="13" t="s">
        <v>85</v>
      </c>
      <c r="AW133" s="13" t="s">
        <v>36</v>
      </c>
      <c r="AX133" s="13" t="s">
        <v>75</v>
      </c>
      <c r="AY133" s="253" t="s">
        <v>133</v>
      </c>
    </row>
    <row r="134" s="14" customFormat="1">
      <c r="A134" s="14"/>
      <c r="B134" s="254"/>
      <c r="C134" s="255"/>
      <c r="D134" s="239" t="s">
        <v>146</v>
      </c>
      <c r="E134" s="256" t="s">
        <v>35</v>
      </c>
      <c r="F134" s="257" t="s">
        <v>150</v>
      </c>
      <c r="G134" s="255"/>
      <c r="H134" s="258">
        <v>1.1859999999999999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146</v>
      </c>
      <c r="AU134" s="264" t="s">
        <v>83</v>
      </c>
      <c r="AV134" s="14" t="s">
        <v>142</v>
      </c>
      <c r="AW134" s="14" t="s">
        <v>36</v>
      </c>
      <c r="AX134" s="14" t="s">
        <v>83</v>
      </c>
      <c r="AY134" s="264" t="s">
        <v>133</v>
      </c>
    </row>
    <row r="135" s="2" customFormat="1" ht="101.4" customHeight="1">
      <c r="A135" s="38"/>
      <c r="B135" s="39"/>
      <c r="C135" s="226" t="s">
        <v>206</v>
      </c>
      <c r="D135" s="226" t="s">
        <v>137</v>
      </c>
      <c r="E135" s="227" t="s">
        <v>207</v>
      </c>
      <c r="F135" s="228" t="s">
        <v>208</v>
      </c>
      <c r="G135" s="229" t="s">
        <v>200</v>
      </c>
      <c r="H135" s="230">
        <v>3.556</v>
      </c>
      <c r="I135" s="231"/>
      <c r="J135" s="232">
        <f>ROUND(I135*H135,2)</f>
        <v>0</v>
      </c>
      <c r="K135" s="228" t="s">
        <v>141</v>
      </c>
      <c r="L135" s="44"/>
      <c r="M135" s="233" t="s">
        <v>35</v>
      </c>
      <c r="N135" s="234" t="s">
        <v>48</v>
      </c>
      <c r="O135" s="84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201</v>
      </c>
      <c r="AT135" s="237" t="s">
        <v>137</v>
      </c>
      <c r="AU135" s="237" t="s">
        <v>83</v>
      </c>
      <c r="AY135" s="17" t="s">
        <v>133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142</v>
      </c>
      <c r="BK135" s="238">
        <f>ROUND(I135*H135,2)</f>
        <v>0</v>
      </c>
      <c r="BL135" s="17" t="s">
        <v>201</v>
      </c>
      <c r="BM135" s="237" t="s">
        <v>209</v>
      </c>
    </row>
    <row r="136" s="2" customFormat="1">
      <c r="A136" s="38"/>
      <c r="B136" s="39"/>
      <c r="C136" s="40"/>
      <c r="D136" s="239" t="s">
        <v>144</v>
      </c>
      <c r="E136" s="40"/>
      <c r="F136" s="240" t="s">
        <v>210</v>
      </c>
      <c r="G136" s="40"/>
      <c r="H136" s="40"/>
      <c r="I136" s="146"/>
      <c r="J136" s="40"/>
      <c r="K136" s="40"/>
      <c r="L136" s="44"/>
      <c r="M136" s="241"/>
      <c r="N136" s="242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144</v>
      </c>
      <c r="AU136" s="17" t="s">
        <v>83</v>
      </c>
    </row>
    <row r="137" s="13" customFormat="1">
      <c r="A137" s="13"/>
      <c r="B137" s="243"/>
      <c r="C137" s="244"/>
      <c r="D137" s="239" t="s">
        <v>146</v>
      </c>
      <c r="E137" s="245" t="s">
        <v>35</v>
      </c>
      <c r="F137" s="246" t="s">
        <v>211</v>
      </c>
      <c r="G137" s="244"/>
      <c r="H137" s="247">
        <v>3.556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146</v>
      </c>
      <c r="AU137" s="253" t="s">
        <v>83</v>
      </c>
      <c r="AV137" s="13" t="s">
        <v>85</v>
      </c>
      <c r="AW137" s="13" t="s">
        <v>36</v>
      </c>
      <c r="AX137" s="13" t="s">
        <v>75</v>
      </c>
      <c r="AY137" s="253" t="s">
        <v>133</v>
      </c>
    </row>
    <row r="138" s="14" customFormat="1">
      <c r="A138" s="14"/>
      <c r="B138" s="254"/>
      <c r="C138" s="255"/>
      <c r="D138" s="239" t="s">
        <v>146</v>
      </c>
      <c r="E138" s="256" t="s">
        <v>35</v>
      </c>
      <c r="F138" s="257" t="s">
        <v>150</v>
      </c>
      <c r="G138" s="255"/>
      <c r="H138" s="258">
        <v>3.556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4" t="s">
        <v>146</v>
      </c>
      <c r="AU138" s="264" t="s">
        <v>83</v>
      </c>
      <c r="AV138" s="14" t="s">
        <v>142</v>
      </c>
      <c r="AW138" s="14" t="s">
        <v>36</v>
      </c>
      <c r="AX138" s="14" t="s">
        <v>83</v>
      </c>
      <c r="AY138" s="264" t="s">
        <v>133</v>
      </c>
    </row>
    <row r="139" s="2" customFormat="1" ht="40.2" customHeight="1">
      <c r="A139" s="38"/>
      <c r="B139" s="39"/>
      <c r="C139" s="226" t="s">
        <v>7</v>
      </c>
      <c r="D139" s="226" t="s">
        <v>137</v>
      </c>
      <c r="E139" s="227" t="s">
        <v>212</v>
      </c>
      <c r="F139" s="228" t="s">
        <v>213</v>
      </c>
      <c r="G139" s="229" t="s">
        <v>200</v>
      </c>
      <c r="H139" s="230">
        <v>1.1859999999999999</v>
      </c>
      <c r="I139" s="231"/>
      <c r="J139" s="232">
        <f>ROUND(I139*H139,2)</f>
        <v>0</v>
      </c>
      <c r="K139" s="228" t="s">
        <v>141</v>
      </c>
      <c r="L139" s="44"/>
      <c r="M139" s="233" t="s">
        <v>35</v>
      </c>
      <c r="N139" s="234" t="s">
        <v>48</v>
      </c>
      <c r="O139" s="84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201</v>
      </c>
      <c r="AT139" s="237" t="s">
        <v>137</v>
      </c>
      <c r="AU139" s="237" t="s">
        <v>83</v>
      </c>
      <c r="AY139" s="17" t="s">
        <v>133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142</v>
      </c>
      <c r="BK139" s="238">
        <f>ROUND(I139*H139,2)</f>
        <v>0</v>
      </c>
      <c r="BL139" s="17" t="s">
        <v>201</v>
      </c>
      <c r="BM139" s="237" t="s">
        <v>214</v>
      </c>
    </row>
    <row r="140" s="2" customFormat="1">
      <c r="A140" s="38"/>
      <c r="B140" s="39"/>
      <c r="C140" s="40"/>
      <c r="D140" s="239" t="s">
        <v>144</v>
      </c>
      <c r="E140" s="40"/>
      <c r="F140" s="240" t="s">
        <v>215</v>
      </c>
      <c r="G140" s="40"/>
      <c r="H140" s="40"/>
      <c r="I140" s="146"/>
      <c r="J140" s="40"/>
      <c r="K140" s="40"/>
      <c r="L140" s="44"/>
      <c r="M140" s="241"/>
      <c r="N140" s="242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144</v>
      </c>
      <c r="AU140" s="17" t="s">
        <v>83</v>
      </c>
    </row>
    <row r="141" s="13" customFormat="1">
      <c r="A141" s="13"/>
      <c r="B141" s="243"/>
      <c r="C141" s="244"/>
      <c r="D141" s="239" t="s">
        <v>146</v>
      </c>
      <c r="E141" s="245" t="s">
        <v>35</v>
      </c>
      <c r="F141" s="246" t="s">
        <v>204</v>
      </c>
      <c r="G141" s="244"/>
      <c r="H141" s="247">
        <v>0.59299999999999997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3" t="s">
        <v>146</v>
      </c>
      <c r="AU141" s="253" t="s">
        <v>83</v>
      </c>
      <c r="AV141" s="13" t="s">
        <v>85</v>
      </c>
      <c r="AW141" s="13" t="s">
        <v>36</v>
      </c>
      <c r="AX141" s="13" t="s">
        <v>75</v>
      </c>
      <c r="AY141" s="253" t="s">
        <v>133</v>
      </c>
    </row>
    <row r="142" s="13" customFormat="1">
      <c r="A142" s="13"/>
      <c r="B142" s="243"/>
      <c r="C142" s="244"/>
      <c r="D142" s="239" t="s">
        <v>146</v>
      </c>
      <c r="E142" s="245" t="s">
        <v>35</v>
      </c>
      <c r="F142" s="246" t="s">
        <v>205</v>
      </c>
      <c r="G142" s="244"/>
      <c r="H142" s="247">
        <v>0.59299999999999997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3" t="s">
        <v>146</v>
      </c>
      <c r="AU142" s="253" t="s">
        <v>83</v>
      </c>
      <c r="AV142" s="13" t="s">
        <v>85</v>
      </c>
      <c r="AW142" s="13" t="s">
        <v>36</v>
      </c>
      <c r="AX142" s="13" t="s">
        <v>75</v>
      </c>
      <c r="AY142" s="253" t="s">
        <v>133</v>
      </c>
    </row>
    <row r="143" s="14" customFormat="1">
      <c r="A143" s="14"/>
      <c r="B143" s="254"/>
      <c r="C143" s="255"/>
      <c r="D143" s="239" t="s">
        <v>146</v>
      </c>
      <c r="E143" s="256" t="s">
        <v>35</v>
      </c>
      <c r="F143" s="257" t="s">
        <v>150</v>
      </c>
      <c r="G143" s="255"/>
      <c r="H143" s="258">
        <v>1.1859999999999999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146</v>
      </c>
      <c r="AU143" s="264" t="s">
        <v>83</v>
      </c>
      <c r="AV143" s="14" t="s">
        <v>142</v>
      </c>
      <c r="AW143" s="14" t="s">
        <v>36</v>
      </c>
      <c r="AX143" s="14" t="s">
        <v>83</v>
      </c>
      <c r="AY143" s="264" t="s">
        <v>133</v>
      </c>
    </row>
    <row r="144" s="2" customFormat="1" ht="40.2" customHeight="1">
      <c r="A144" s="38"/>
      <c r="B144" s="39"/>
      <c r="C144" s="226" t="s">
        <v>216</v>
      </c>
      <c r="D144" s="226" t="s">
        <v>137</v>
      </c>
      <c r="E144" s="227" t="s">
        <v>217</v>
      </c>
      <c r="F144" s="228" t="s">
        <v>218</v>
      </c>
      <c r="G144" s="229" t="s">
        <v>155</v>
      </c>
      <c r="H144" s="230">
        <v>1</v>
      </c>
      <c r="I144" s="231"/>
      <c r="J144" s="232">
        <f>ROUND(I144*H144,2)</f>
        <v>0</v>
      </c>
      <c r="K144" s="228" t="s">
        <v>141</v>
      </c>
      <c r="L144" s="44"/>
      <c r="M144" s="233" t="s">
        <v>35</v>
      </c>
      <c r="N144" s="234" t="s">
        <v>48</v>
      </c>
      <c r="O144" s="84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201</v>
      </c>
      <c r="AT144" s="237" t="s">
        <v>137</v>
      </c>
      <c r="AU144" s="237" t="s">
        <v>83</v>
      </c>
      <c r="AY144" s="17" t="s">
        <v>133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142</v>
      </c>
      <c r="BK144" s="238">
        <f>ROUND(I144*H144,2)</f>
        <v>0</v>
      </c>
      <c r="BL144" s="17" t="s">
        <v>201</v>
      </c>
      <c r="BM144" s="237" t="s">
        <v>219</v>
      </c>
    </row>
    <row r="145" s="2" customFormat="1">
      <c r="A145" s="38"/>
      <c r="B145" s="39"/>
      <c r="C145" s="40"/>
      <c r="D145" s="239" t="s">
        <v>144</v>
      </c>
      <c r="E145" s="40"/>
      <c r="F145" s="240" t="s">
        <v>220</v>
      </c>
      <c r="G145" s="40"/>
      <c r="H145" s="40"/>
      <c r="I145" s="146"/>
      <c r="J145" s="40"/>
      <c r="K145" s="40"/>
      <c r="L145" s="44"/>
      <c r="M145" s="275"/>
      <c r="N145" s="276"/>
      <c r="O145" s="277"/>
      <c r="P145" s="277"/>
      <c r="Q145" s="277"/>
      <c r="R145" s="277"/>
      <c r="S145" s="277"/>
      <c r="T145" s="2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144</v>
      </c>
      <c r="AU145" s="17" t="s">
        <v>83</v>
      </c>
    </row>
    <row r="146" s="2" customFormat="1" ht="6.96" customHeight="1">
      <c r="A146" s="38"/>
      <c r="B146" s="59"/>
      <c r="C146" s="60"/>
      <c r="D146" s="60"/>
      <c r="E146" s="60"/>
      <c r="F146" s="60"/>
      <c r="G146" s="60"/>
      <c r="H146" s="60"/>
      <c r="I146" s="175"/>
      <c r="J146" s="60"/>
      <c r="K146" s="60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/PmqEfsytB8Z5MREatEgaD8QRD4zjb8Sjk3b6Ea9BU4OS8b/o2/1Zks2RREGVIQ07OWg1XOfquW0DhHbcoI/uA==" hashValue="TvMQGUlL5MfqDJdWXtkocg2GtrZ7XOEUBPB6haqbnWultUIGnyEtCj/S3hoFD2vx2L+3LBPSDt/qrNUh5xYxAw==" algorithmName="SHA-512" password="CC35"/>
  <autoFilter ref="C81:K14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221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223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ROUND(J96,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ROUND((SUM(BE96:BE264)),  2)</f>
        <v>0</v>
      </c>
      <c r="G35" s="38"/>
      <c r="H35" s="38"/>
      <c r="I35" s="164">
        <v>0.20999999999999999</v>
      </c>
      <c r="J35" s="163">
        <f>ROUND(((SUM(BE96:BE264))*I35),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ROUND((SUM(BF96:BF264)),  2)</f>
        <v>0</v>
      </c>
      <c r="G36" s="38"/>
      <c r="H36" s="38"/>
      <c r="I36" s="164">
        <v>0.14999999999999999</v>
      </c>
      <c r="J36" s="163">
        <f>ROUND(((SUM(BF96:BF264))*I36),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ROUND((SUM(BG96:BG264)),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ROUND((SUM(BH96:BH264)),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ROUND((SUM(BI96:BI264)),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221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01 - Technologická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J96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224</v>
      </c>
      <c r="E64" s="188"/>
      <c r="F64" s="188"/>
      <c r="G64" s="188"/>
      <c r="H64" s="188"/>
      <c r="I64" s="189"/>
      <c r="J64" s="190">
        <f>J97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225</v>
      </c>
      <c r="E65" s="188"/>
      <c r="F65" s="188"/>
      <c r="G65" s="188"/>
      <c r="H65" s="188"/>
      <c r="I65" s="189"/>
      <c r="J65" s="190">
        <f>J139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92"/>
      <c r="C66" s="125"/>
      <c r="D66" s="193" t="s">
        <v>226</v>
      </c>
      <c r="E66" s="194"/>
      <c r="F66" s="194"/>
      <c r="G66" s="194"/>
      <c r="H66" s="194"/>
      <c r="I66" s="195"/>
      <c r="J66" s="196">
        <f>J147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5"/>
      <c r="C67" s="186"/>
      <c r="D67" s="187" t="s">
        <v>227</v>
      </c>
      <c r="E67" s="188"/>
      <c r="F67" s="188"/>
      <c r="G67" s="188"/>
      <c r="H67" s="188"/>
      <c r="I67" s="189"/>
      <c r="J67" s="190">
        <f>J156</f>
        <v>0</v>
      </c>
      <c r="K67" s="186"/>
      <c r="L67" s="19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5"/>
      <c r="C68" s="186"/>
      <c r="D68" s="187" t="s">
        <v>228</v>
      </c>
      <c r="E68" s="188"/>
      <c r="F68" s="188"/>
      <c r="G68" s="188"/>
      <c r="H68" s="188"/>
      <c r="I68" s="189"/>
      <c r="J68" s="190">
        <f>J179</f>
        <v>0</v>
      </c>
      <c r="K68" s="186"/>
      <c r="L68" s="19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85"/>
      <c r="C69" s="186"/>
      <c r="D69" s="187" t="s">
        <v>229</v>
      </c>
      <c r="E69" s="188"/>
      <c r="F69" s="188"/>
      <c r="G69" s="188"/>
      <c r="H69" s="188"/>
      <c r="I69" s="189"/>
      <c r="J69" s="190">
        <f>J195</f>
        <v>0</v>
      </c>
      <c r="K69" s="186"/>
      <c r="L69" s="19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85"/>
      <c r="C70" s="186"/>
      <c r="D70" s="187" t="s">
        <v>230</v>
      </c>
      <c r="E70" s="188"/>
      <c r="F70" s="188"/>
      <c r="G70" s="188"/>
      <c r="H70" s="188"/>
      <c r="I70" s="189"/>
      <c r="J70" s="190">
        <f>J203</f>
        <v>0</v>
      </c>
      <c r="K70" s="186"/>
      <c r="L70" s="19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5"/>
      <c r="C71" s="186"/>
      <c r="D71" s="187" t="s">
        <v>231</v>
      </c>
      <c r="E71" s="188"/>
      <c r="F71" s="188"/>
      <c r="G71" s="188"/>
      <c r="H71" s="188"/>
      <c r="I71" s="189"/>
      <c r="J71" s="190">
        <f>J223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85"/>
      <c r="C72" s="186"/>
      <c r="D72" s="187" t="s">
        <v>117</v>
      </c>
      <c r="E72" s="188"/>
      <c r="F72" s="188"/>
      <c r="G72" s="188"/>
      <c r="H72" s="188"/>
      <c r="I72" s="189"/>
      <c r="J72" s="190">
        <f>J246</f>
        <v>0</v>
      </c>
      <c r="K72" s="186"/>
      <c r="L72" s="19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85"/>
      <c r="C73" s="186"/>
      <c r="D73" s="187" t="s">
        <v>232</v>
      </c>
      <c r="E73" s="188"/>
      <c r="F73" s="188"/>
      <c r="G73" s="188"/>
      <c r="H73" s="188"/>
      <c r="I73" s="189"/>
      <c r="J73" s="190">
        <f>J249</f>
        <v>0</v>
      </c>
      <c r="K73" s="186"/>
      <c r="L73" s="19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85"/>
      <c r="C74" s="186"/>
      <c r="D74" s="187" t="s">
        <v>233</v>
      </c>
      <c r="E74" s="188"/>
      <c r="F74" s="188"/>
      <c r="G74" s="188"/>
      <c r="H74" s="188"/>
      <c r="I74" s="189"/>
      <c r="J74" s="190">
        <f>J257</f>
        <v>0</v>
      </c>
      <c r="K74" s="186"/>
      <c r="L74" s="19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175"/>
      <c r="J76" s="60"/>
      <c r="K76" s="6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178"/>
      <c r="J80" s="62"/>
      <c r="K80" s="62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118</v>
      </c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4.4" customHeight="1">
      <c r="A84" s="38"/>
      <c r="B84" s="39"/>
      <c r="C84" s="40"/>
      <c r="D84" s="40"/>
      <c r="E84" s="179" t="str">
        <f>E7</f>
        <v>Oprava PZS na přejezdu P2351 v km 34,357 v úseku Hřivice - Domoušice</v>
      </c>
      <c r="F84" s="32"/>
      <c r="G84" s="32"/>
      <c r="H84" s="32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" customFormat="1" ht="12" customHeight="1">
      <c r="B85" s="21"/>
      <c r="C85" s="32" t="s">
        <v>109</v>
      </c>
      <c r="D85" s="22"/>
      <c r="E85" s="22"/>
      <c r="F85" s="22"/>
      <c r="G85" s="22"/>
      <c r="H85" s="22"/>
      <c r="I85" s="138"/>
      <c r="J85" s="22"/>
      <c r="K85" s="22"/>
      <c r="L85" s="20"/>
    </row>
    <row r="86" s="2" customFormat="1" ht="14.4" customHeight="1">
      <c r="A86" s="38"/>
      <c r="B86" s="39"/>
      <c r="C86" s="40"/>
      <c r="D86" s="40"/>
      <c r="E86" s="179" t="s">
        <v>221</v>
      </c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222</v>
      </c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4.4" customHeight="1">
      <c r="A88" s="38"/>
      <c r="B88" s="39"/>
      <c r="C88" s="40"/>
      <c r="D88" s="40"/>
      <c r="E88" s="69" t="str">
        <f>E11</f>
        <v>01 - Technologická část</v>
      </c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46"/>
      <c r="J89" s="40"/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22</v>
      </c>
      <c r="D90" s="40"/>
      <c r="E90" s="40"/>
      <c r="F90" s="27" t="str">
        <f>F14</f>
        <v xml:space="preserve"> </v>
      </c>
      <c r="G90" s="40"/>
      <c r="H90" s="40"/>
      <c r="I90" s="149" t="s">
        <v>24</v>
      </c>
      <c r="J90" s="72" t="str">
        <f>IF(J14="","",J14)</f>
        <v>1. 4. 2020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6" customHeight="1">
      <c r="A92" s="38"/>
      <c r="B92" s="39"/>
      <c r="C92" s="32" t="s">
        <v>26</v>
      </c>
      <c r="D92" s="40"/>
      <c r="E92" s="40"/>
      <c r="F92" s="27" t="str">
        <f>E17</f>
        <v>Správa železnic, státní organizace</v>
      </c>
      <c r="G92" s="40"/>
      <c r="H92" s="40"/>
      <c r="I92" s="149" t="s">
        <v>34</v>
      </c>
      <c r="J92" s="36" t="str">
        <f>E23</f>
        <v xml:space="preserve"> </v>
      </c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6" customHeight="1">
      <c r="A93" s="38"/>
      <c r="B93" s="39"/>
      <c r="C93" s="32" t="s">
        <v>32</v>
      </c>
      <c r="D93" s="40"/>
      <c r="E93" s="40"/>
      <c r="F93" s="27" t="str">
        <f>IF(E20="","",E20)</f>
        <v>Vyplň údaj</v>
      </c>
      <c r="G93" s="40"/>
      <c r="H93" s="40"/>
      <c r="I93" s="149" t="s">
        <v>37</v>
      </c>
      <c r="J93" s="36" t="str">
        <f>E26</f>
        <v>Žitný David</v>
      </c>
      <c r="K93" s="40"/>
      <c r="L93" s="14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46"/>
      <c r="J94" s="40"/>
      <c r="K94" s="40"/>
      <c r="L94" s="14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98"/>
      <c r="B95" s="199"/>
      <c r="C95" s="200" t="s">
        <v>119</v>
      </c>
      <c r="D95" s="201" t="s">
        <v>60</v>
      </c>
      <c r="E95" s="201" t="s">
        <v>56</v>
      </c>
      <c r="F95" s="201" t="s">
        <v>57</v>
      </c>
      <c r="G95" s="201" t="s">
        <v>120</v>
      </c>
      <c r="H95" s="201" t="s">
        <v>121</v>
      </c>
      <c r="I95" s="202" t="s">
        <v>122</v>
      </c>
      <c r="J95" s="201" t="s">
        <v>113</v>
      </c>
      <c r="K95" s="203" t="s">
        <v>123</v>
      </c>
      <c r="L95" s="204"/>
      <c r="M95" s="92" t="s">
        <v>35</v>
      </c>
      <c r="N95" s="93" t="s">
        <v>45</v>
      </c>
      <c r="O95" s="93" t="s">
        <v>124</v>
      </c>
      <c r="P95" s="93" t="s">
        <v>125</v>
      </c>
      <c r="Q95" s="93" t="s">
        <v>126</v>
      </c>
      <c r="R95" s="93" t="s">
        <v>127</v>
      </c>
      <c r="S95" s="93" t="s">
        <v>128</v>
      </c>
      <c r="T95" s="94" t="s">
        <v>129</v>
      </c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</row>
    <row r="96" s="2" customFormat="1" ht="22.8" customHeight="1">
      <c r="A96" s="38"/>
      <c r="B96" s="39"/>
      <c r="C96" s="99" t="s">
        <v>130</v>
      </c>
      <c r="D96" s="40"/>
      <c r="E96" s="40"/>
      <c r="F96" s="40"/>
      <c r="G96" s="40"/>
      <c r="H96" s="40"/>
      <c r="I96" s="146"/>
      <c r="J96" s="205">
        <f>BK96</f>
        <v>0</v>
      </c>
      <c r="K96" s="40"/>
      <c r="L96" s="44"/>
      <c r="M96" s="95"/>
      <c r="N96" s="206"/>
      <c r="O96" s="96"/>
      <c r="P96" s="207">
        <f>P97+P139+P156+P179+P195+P203+P223+P246+P249+P257</f>
        <v>0</v>
      </c>
      <c r="Q96" s="96"/>
      <c r="R96" s="207">
        <f>R97+R139+R156+R179+R195+R203+R223+R246+R249+R257</f>
        <v>0</v>
      </c>
      <c r="S96" s="96"/>
      <c r="T96" s="208">
        <f>T97+T139+T156+T179+T195+T203+T223+T246+T249+T257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74</v>
      </c>
      <c r="AU96" s="17" t="s">
        <v>114</v>
      </c>
      <c r="BK96" s="209">
        <f>BK97+BK139+BK156+BK179+BK195+BK203+BK223+BK246+BK249+BK257</f>
        <v>0</v>
      </c>
    </row>
    <row r="97" s="12" customFormat="1" ht="25.92" customHeight="1">
      <c r="A97" s="12"/>
      <c r="B97" s="210"/>
      <c r="C97" s="211"/>
      <c r="D97" s="212" t="s">
        <v>74</v>
      </c>
      <c r="E97" s="213" t="s">
        <v>234</v>
      </c>
      <c r="F97" s="213" t="s">
        <v>235</v>
      </c>
      <c r="G97" s="211"/>
      <c r="H97" s="211"/>
      <c r="I97" s="214"/>
      <c r="J97" s="215">
        <f>BK97</f>
        <v>0</v>
      </c>
      <c r="K97" s="211"/>
      <c r="L97" s="216"/>
      <c r="M97" s="217"/>
      <c r="N97" s="218"/>
      <c r="O97" s="218"/>
      <c r="P97" s="219">
        <f>SUM(P98:P138)</f>
        <v>0</v>
      </c>
      <c r="Q97" s="218"/>
      <c r="R97" s="219">
        <f>SUM(R98:R138)</f>
        <v>0</v>
      </c>
      <c r="S97" s="218"/>
      <c r="T97" s="220">
        <f>SUM(T98:T138)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1" t="s">
        <v>83</v>
      </c>
      <c r="AT97" s="222" t="s">
        <v>74</v>
      </c>
      <c r="AU97" s="222" t="s">
        <v>75</v>
      </c>
      <c r="AY97" s="221" t="s">
        <v>133</v>
      </c>
      <c r="BK97" s="223">
        <f>SUM(BK98:BK138)</f>
        <v>0</v>
      </c>
    </row>
    <row r="98" s="2" customFormat="1" ht="19.8" customHeight="1">
      <c r="A98" s="38"/>
      <c r="B98" s="39"/>
      <c r="C98" s="265" t="s">
        <v>83</v>
      </c>
      <c r="D98" s="265" t="s">
        <v>152</v>
      </c>
      <c r="E98" s="266" t="s">
        <v>236</v>
      </c>
      <c r="F98" s="267" t="s">
        <v>237</v>
      </c>
      <c r="G98" s="268" t="s">
        <v>140</v>
      </c>
      <c r="H98" s="269">
        <v>765</v>
      </c>
      <c r="I98" s="270"/>
      <c r="J98" s="271">
        <f>ROUND(I98*H98,2)</f>
        <v>0</v>
      </c>
      <c r="K98" s="267" t="s">
        <v>141</v>
      </c>
      <c r="L98" s="272"/>
      <c r="M98" s="273" t="s">
        <v>35</v>
      </c>
      <c r="N98" s="274" t="s">
        <v>46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85</v>
      </c>
      <c r="AT98" s="237" t="s">
        <v>152</v>
      </c>
      <c r="AU98" s="237" t="s">
        <v>83</v>
      </c>
      <c r="AY98" s="17" t="s">
        <v>133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83</v>
      </c>
      <c r="BK98" s="238">
        <f>ROUND(I98*H98,2)</f>
        <v>0</v>
      </c>
      <c r="BL98" s="17" t="s">
        <v>83</v>
      </c>
      <c r="BM98" s="237" t="s">
        <v>238</v>
      </c>
    </row>
    <row r="99" s="2" customFormat="1" ht="19.8" customHeight="1">
      <c r="A99" s="38"/>
      <c r="B99" s="39"/>
      <c r="C99" s="265" t="s">
        <v>85</v>
      </c>
      <c r="D99" s="265" t="s">
        <v>152</v>
      </c>
      <c r="E99" s="266" t="s">
        <v>239</v>
      </c>
      <c r="F99" s="267" t="s">
        <v>240</v>
      </c>
      <c r="G99" s="268" t="s">
        <v>140</v>
      </c>
      <c r="H99" s="269">
        <v>58</v>
      </c>
      <c r="I99" s="270"/>
      <c r="J99" s="271">
        <f>ROUND(I99*H99,2)</f>
        <v>0</v>
      </c>
      <c r="K99" s="267" t="s">
        <v>141</v>
      </c>
      <c r="L99" s="272"/>
      <c r="M99" s="273" t="s">
        <v>35</v>
      </c>
      <c r="N99" s="274" t="s">
        <v>46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85</v>
      </c>
      <c r="AT99" s="237" t="s">
        <v>152</v>
      </c>
      <c r="AU99" s="237" t="s">
        <v>83</v>
      </c>
      <c r="AY99" s="17" t="s">
        <v>133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83</v>
      </c>
      <c r="BK99" s="238">
        <f>ROUND(I99*H99,2)</f>
        <v>0</v>
      </c>
      <c r="BL99" s="17" t="s">
        <v>83</v>
      </c>
      <c r="BM99" s="237" t="s">
        <v>241</v>
      </c>
    </row>
    <row r="100" s="2" customFormat="1" ht="19.8" customHeight="1">
      <c r="A100" s="38"/>
      <c r="B100" s="39"/>
      <c r="C100" s="265" t="s">
        <v>242</v>
      </c>
      <c r="D100" s="265" t="s">
        <v>152</v>
      </c>
      <c r="E100" s="266" t="s">
        <v>243</v>
      </c>
      <c r="F100" s="267" t="s">
        <v>244</v>
      </c>
      <c r="G100" s="268" t="s">
        <v>140</v>
      </c>
      <c r="H100" s="269">
        <v>78</v>
      </c>
      <c r="I100" s="270"/>
      <c r="J100" s="271">
        <f>ROUND(I100*H100,2)</f>
        <v>0</v>
      </c>
      <c r="K100" s="267" t="s">
        <v>141</v>
      </c>
      <c r="L100" s="272"/>
      <c r="M100" s="273" t="s">
        <v>35</v>
      </c>
      <c r="N100" s="274" t="s">
        <v>46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85</v>
      </c>
      <c r="AT100" s="237" t="s">
        <v>152</v>
      </c>
      <c r="AU100" s="237" t="s">
        <v>83</v>
      </c>
      <c r="AY100" s="17" t="s">
        <v>133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83</v>
      </c>
      <c r="BK100" s="238">
        <f>ROUND(I100*H100,2)</f>
        <v>0</v>
      </c>
      <c r="BL100" s="17" t="s">
        <v>83</v>
      </c>
      <c r="BM100" s="237" t="s">
        <v>245</v>
      </c>
    </row>
    <row r="101" s="2" customFormat="1" ht="19.8" customHeight="1">
      <c r="A101" s="38"/>
      <c r="B101" s="39"/>
      <c r="C101" s="265" t="s">
        <v>246</v>
      </c>
      <c r="D101" s="265" t="s">
        <v>152</v>
      </c>
      <c r="E101" s="266" t="s">
        <v>247</v>
      </c>
      <c r="F101" s="267" t="s">
        <v>248</v>
      </c>
      <c r="G101" s="268" t="s">
        <v>140</v>
      </c>
      <c r="H101" s="269">
        <v>700</v>
      </c>
      <c r="I101" s="270"/>
      <c r="J101" s="271">
        <f>ROUND(I101*H101,2)</f>
        <v>0</v>
      </c>
      <c r="K101" s="267" t="s">
        <v>141</v>
      </c>
      <c r="L101" s="272"/>
      <c r="M101" s="273" t="s">
        <v>35</v>
      </c>
      <c r="N101" s="274" t="s">
        <v>46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249</v>
      </c>
      <c r="AT101" s="237" t="s">
        <v>152</v>
      </c>
      <c r="AU101" s="237" t="s">
        <v>83</v>
      </c>
      <c r="AY101" s="17" t="s">
        <v>133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83</v>
      </c>
      <c r="BK101" s="238">
        <f>ROUND(I101*H101,2)</f>
        <v>0</v>
      </c>
      <c r="BL101" s="17" t="s">
        <v>250</v>
      </c>
      <c r="BM101" s="237" t="s">
        <v>251</v>
      </c>
    </row>
    <row r="102" s="2" customFormat="1" ht="19.8" customHeight="1">
      <c r="A102" s="38"/>
      <c r="B102" s="39"/>
      <c r="C102" s="265" t="s">
        <v>142</v>
      </c>
      <c r="D102" s="265" t="s">
        <v>152</v>
      </c>
      <c r="E102" s="266" t="s">
        <v>252</v>
      </c>
      <c r="F102" s="267" t="s">
        <v>253</v>
      </c>
      <c r="G102" s="268" t="s">
        <v>140</v>
      </c>
      <c r="H102" s="269">
        <v>2140</v>
      </c>
      <c r="I102" s="270"/>
      <c r="J102" s="271">
        <f>ROUND(I102*H102,2)</f>
        <v>0</v>
      </c>
      <c r="K102" s="267" t="s">
        <v>141</v>
      </c>
      <c r="L102" s="272"/>
      <c r="M102" s="273" t="s">
        <v>35</v>
      </c>
      <c r="N102" s="274" t="s">
        <v>46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85</v>
      </c>
      <c r="AT102" s="237" t="s">
        <v>152</v>
      </c>
      <c r="AU102" s="237" t="s">
        <v>83</v>
      </c>
      <c r="AY102" s="17" t="s">
        <v>133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83</v>
      </c>
      <c r="BK102" s="238">
        <f>ROUND(I102*H102,2)</f>
        <v>0</v>
      </c>
      <c r="BL102" s="17" t="s">
        <v>83</v>
      </c>
      <c r="BM102" s="237" t="s">
        <v>254</v>
      </c>
    </row>
    <row r="103" s="2" customFormat="1" ht="19.8" customHeight="1">
      <c r="A103" s="38"/>
      <c r="B103" s="39"/>
      <c r="C103" s="265" t="s">
        <v>134</v>
      </c>
      <c r="D103" s="265" t="s">
        <v>152</v>
      </c>
      <c r="E103" s="266" t="s">
        <v>255</v>
      </c>
      <c r="F103" s="267" t="s">
        <v>256</v>
      </c>
      <c r="G103" s="268" t="s">
        <v>140</v>
      </c>
      <c r="H103" s="269">
        <v>2780</v>
      </c>
      <c r="I103" s="270"/>
      <c r="J103" s="271">
        <f>ROUND(I103*H103,2)</f>
        <v>0</v>
      </c>
      <c r="K103" s="267" t="s">
        <v>141</v>
      </c>
      <c r="L103" s="272"/>
      <c r="M103" s="273" t="s">
        <v>35</v>
      </c>
      <c r="N103" s="274" t="s">
        <v>46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85</v>
      </c>
      <c r="AT103" s="237" t="s">
        <v>152</v>
      </c>
      <c r="AU103" s="237" t="s">
        <v>83</v>
      </c>
      <c r="AY103" s="17" t="s">
        <v>133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83</v>
      </c>
      <c r="BK103" s="238">
        <f>ROUND(I103*H103,2)</f>
        <v>0</v>
      </c>
      <c r="BL103" s="17" t="s">
        <v>83</v>
      </c>
      <c r="BM103" s="237" t="s">
        <v>257</v>
      </c>
    </row>
    <row r="104" s="2" customFormat="1" ht="19.8" customHeight="1">
      <c r="A104" s="38"/>
      <c r="B104" s="39"/>
      <c r="C104" s="265" t="s">
        <v>258</v>
      </c>
      <c r="D104" s="265" t="s">
        <v>152</v>
      </c>
      <c r="E104" s="266" t="s">
        <v>259</v>
      </c>
      <c r="F104" s="267" t="s">
        <v>260</v>
      </c>
      <c r="G104" s="268" t="s">
        <v>140</v>
      </c>
      <c r="H104" s="269">
        <v>957</v>
      </c>
      <c r="I104" s="270"/>
      <c r="J104" s="271">
        <f>ROUND(I104*H104,2)</f>
        <v>0</v>
      </c>
      <c r="K104" s="267" t="s">
        <v>141</v>
      </c>
      <c r="L104" s="272"/>
      <c r="M104" s="273" t="s">
        <v>35</v>
      </c>
      <c r="N104" s="274" t="s">
        <v>46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85</v>
      </c>
      <c r="AT104" s="237" t="s">
        <v>152</v>
      </c>
      <c r="AU104" s="237" t="s">
        <v>83</v>
      </c>
      <c r="AY104" s="17" t="s">
        <v>133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83</v>
      </c>
      <c r="BK104" s="238">
        <f>ROUND(I104*H104,2)</f>
        <v>0</v>
      </c>
      <c r="BL104" s="17" t="s">
        <v>83</v>
      </c>
      <c r="BM104" s="237" t="s">
        <v>261</v>
      </c>
    </row>
    <row r="105" s="2" customFormat="1" ht="19.8" customHeight="1">
      <c r="A105" s="38"/>
      <c r="B105" s="39"/>
      <c r="C105" s="265" t="s">
        <v>262</v>
      </c>
      <c r="D105" s="265" t="s">
        <v>152</v>
      </c>
      <c r="E105" s="266" t="s">
        <v>263</v>
      </c>
      <c r="F105" s="267" t="s">
        <v>264</v>
      </c>
      <c r="G105" s="268" t="s">
        <v>140</v>
      </c>
      <c r="H105" s="269">
        <v>2010</v>
      </c>
      <c r="I105" s="270"/>
      <c r="J105" s="271">
        <f>ROUND(I105*H105,2)</f>
        <v>0</v>
      </c>
      <c r="K105" s="267" t="s">
        <v>141</v>
      </c>
      <c r="L105" s="272"/>
      <c r="M105" s="273" t="s">
        <v>35</v>
      </c>
      <c r="N105" s="274" t="s">
        <v>46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85</v>
      </c>
      <c r="AT105" s="237" t="s">
        <v>152</v>
      </c>
      <c r="AU105" s="237" t="s">
        <v>83</v>
      </c>
      <c r="AY105" s="17" t="s">
        <v>133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83</v>
      </c>
      <c r="BK105" s="238">
        <f>ROUND(I105*H105,2)</f>
        <v>0</v>
      </c>
      <c r="BL105" s="17" t="s">
        <v>83</v>
      </c>
      <c r="BM105" s="237" t="s">
        <v>265</v>
      </c>
    </row>
    <row r="106" s="2" customFormat="1" ht="19.8" customHeight="1">
      <c r="A106" s="38"/>
      <c r="B106" s="39"/>
      <c r="C106" s="265" t="s">
        <v>156</v>
      </c>
      <c r="D106" s="265" t="s">
        <v>152</v>
      </c>
      <c r="E106" s="266" t="s">
        <v>266</v>
      </c>
      <c r="F106" s="267" t="s">
        <v>267</v>
      </c>
      <c r="G106" s="268" t="s">
        <v>140</v>
      </c>
      <c r="H106" s="269">
        <v>30</v>
      </c>
      <c r="I106" s="270"/>
      <c r="J106" s="271">
        <f>ROUND(I106*H106,2)</f>
        <v>0</v>
      </c>
      <c r="K106" s="267" t="s">
        <v>141</v>
      </c>
      <c r="L106" s="272"/>
      <c r="M106" s="273" t="s">
        <v>35</v>
      </c>
      <c r="N106" s="274" t="s">
        <v>46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85</v>
      </c>
      <c r="AT106" s="237" t="s">
        <v>152</v>
      </c>
      <c r="AU106" s="237" t="s">
        <v>83</v>
      </c>
      <c r="AY106" s="17" t="s">
        <v>133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83</v>
      </c>
      <c r="BK106" s="238">
        <f>ROUND(I106*H106,2)</f>
        <v>0</v>
      </c>
      <c r="BL106" s="17" t="s">
        <v>83</v>
      </c>
      <c r="BM106" s="237" t="s">
        <v>268</v>
      </c>
    </row>
    <row r="107" s="2" customFormat="1" ht="19.8" customHeight="1">
      <c r="A107" s="38"/>
      <c r="B107" s="39"/>
      <c r="C107" s="265" t="s">
        <v>269</v>
      </c>
      <c r="D107" s="265" t="s">
        <v>152</v>
      </c>
      <c r="E107" s="266" t="s">
        <v>270</v>
      </c>
      <c r="F107" s="267" t="s">
        <v>271</v>
      </c>
      <c r="G107" s="268" t="s">
        <v>140</v>
      </c>
      <c r="H107" s="269">
        <v>10</v>
      </c>
      <c r="I107" s="270"/>
      <c r="J107" s="271">
        <f>ROUND(I107*H107,2)</f>
        <v>0</v>
      </c>
      <c r="K107" s="267" t="s">
        <v>141</v>
      </c>
      <c r="L107" s="272"/>
      <c r="M107" s="273" t="s">
        <v>35</v>
      </c>
      <c r="N107" s="274" t="s">
        <v>46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85</v>
      </c>
      <c r="AT107" s="237" t="s">
        <v>152</v>
      </c>
      <c r="AU107" s="237" t="s">
        <v>83</v>
      </c>
      <c r="AY107" s="17" t="s">
        <v>133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83</v>
      </c>
      <c r="BK107" s="238">
        <f>ROUND(I107*H107,2)</f>
        <v>0</v>
      </c>
      <c r="BL107" s="17" t="s">
        <v>83</v>
      </c>
      <c r="BM107" s="237" t="s">
        <v>272</v>
      </c>
    </row>
    <row r="108" s="2" customFormat="1" ht="19.8" customHeight="1">
      <c r="A108" s="38"/>
      <c r="B108" s="39"/>
      <c r="C108" s="265" t="s">
        <v>273</v>
      </c>
      <c r="D108" s="265" t="s">
        <v>152</v>
      </c>
      <c r="E108" s="266" t="s">
        <v>274</v>
      </c>
      <c r="F108" s="267" t="s">
        <v>275</v>
      </c>
      <c r="G108" s="268" t="s">
        <v>140</v>
      </c>
      <c r="H108" s="269">
        <v>10</v>
      </c>
      <c r="I108" s="270"/>
      <c r="J108" s="271">
        <f>ROUND(I108*H108,2)</f>
        <v>0</v>
      </c>
      <c r="K108" s="267" t="s">
        <v>141</v>
      </c>
      <c r="L108" s="272"/>
      <c r="M108" s="273" t="s">
        <v>35</v>
      </c>
      <c r="N108" s="274" t="s">
        <v>46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85</v>
      </c>
      <c r="AT108" s="237" t="s">
        <v>152</v>
      </c>
      <c r="AU108" s="237" t="s">
        <v>83</v>
      </c>
      <c r="AY108" s="17" t="s">
        <v>133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83</v>
      </c>
      <c r="BK108" s="238">
        <f>ROUND(I108*H108,2)</f>
        <v>0</v>
      </c>
      <c r="BL108" s="17" t="s">
        <v>83</v>
      </c>
      <c r="BM108" s="237" t="s">
        <v>276</v>
      </c>
    </row>
    <row r="109" s="2" customFormat="1" ht="19.8" customHeight="1">
      <c r="A109" s="38"/>
      <c r="B109" s="39"/>
      <c r="C109" s="265" t="s">
        <v>277</v>
      </c>
      <c r="D109" s="265" t="s">
        <v>152</v>
      </c>
      <c r="E109" s="266" t="s">
        <v>278</v>
      </c>
      <c r="F109" s="267" t="s">
        <v>279</v>
      </c>
      <c r="G109" s="268" t="s">
        <v>140</v>
      </c>
      <c r="H109" s="269">
        <v>10</v>
      </c>
      <c r="I109" s="270"/>
      <c r="J109" s="271">
        <f>ROUND(I109*H109,2)</f>
        <v>0</v>
      </c>
      <c r="K109" s="267" t="s">
        <v>141</v>
      </c>
      <c r="L109" s="272"/>
      <c r="M109" s="273" t="s">
        <v>35</v>
      </c>
      <c r="N109" s="274" t="s">
        <v>46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85</v>
      </c>
      <c r="AT109" s="237" t="s">
        <v>152</v>
      </c>
      <c r="AU109" s="237" t="s">
        <v>83</v>
      </c>
      <c r="AY109" s="17" t="s">
        <v>133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83</v>
      </c>
      <c r="BK109" s="238">
        <f>ROUND(I109*H109,2)</f>
        <v>0</v>
      </c>
      <c r="BL109" s="17" t="s">
        <v>83</v>
      </c>
      <c r="BM109" s="237" t="s">
        <v>280</v>
      </c>
    </row>
    <row r="110" s="2" customFormat="1" ht="19.8" customHeight="1">
      <c r="A110" s="38"/>
      <c r="B110" s="39"/>
      <c r="C110" s="265" t="s">
        <v>136</v>
      </c>
      <c r="D110" s="265" t="s">
        <v>152</v>
      </c>
      <c r="E110" s="266" t="s">
        <v>281</v>
      </c>
      <c r="F110" s="267" t="s">
        <v>282</v>
      </c>
      <c r="G110" s="268" t="s">
        <v>140</v>
      </c>
      <c r="H110" s="269">
        <v>4720</v>
      </c>
      <c r="I110" s="270"/>
      <c r="J110" s="271">
        <f>ROUND(I110*H110,2)</f>
        <v>0</v>
      </c>
      <c r="K110" s="267" t="s">
        <v>141</v>
      </c>
      <c r="L110" s="272"/>
      <c r="M110" s="273" t="s">
        <v>35</v>
      </c>
      <c r="N110" s="274" t="s">
        <v>46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85</v>
      </c>
      <c r="AT110" s="237" t="s">
        <v>152</v>
      </c>
      <c r="AU110" s="237" t="s">
        <v>83</v>
      </c>
      <c r="AY110" s="17" t="s">
        <v>133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83</v>
      </c>
      <c r="BK110" s="238">
        <f>ROUND(I110*H110,2)</f>
        <v>0</v>
      </c>
      <c r="BL110" s="17" t="s">
        <v>83</v>
      </c>
      <c r="BM110" s="237" t="s">
        <v>283</v>
      </c>
    </row>
    <row r="111" s="2" customFormat="1" ht="19.8" customHeight="1">
      <c r="A111" s="38"/>
      <c r="B111" s="39"/>
      <c r="C111" s="265" t="s">
        <v>284</v>
      </c>
      <c r="D111" s="265" t="s">
        <v>152</v>
      </c>
      <c r="E111" s="266" t="s">
        <v>285</v>
      </c>
      <c r="F111" s="267" t="s">
        <v>286</v>
      </c>
      <c r="G111" s="268" t="s">
        <v>140</v>
      </c>
      <c r="H111" s="269">
        <v>4850</v>
      </c>
      <c r="I111" s="270"/>
      <c r="J111" s="271">
        <f>ROUND(I111*H111,2)</f>
        <v>0</v>
      </c>
      <c r="K111" s="267" t="s">
        <v>141</v>
      </c>
      <c r="L111" s="272"/>
      <c r="M111" s="273" t="s">
        <v>35</v>
      </c>
      <c r="N111" s="274" t="s">
        <v>46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85</v>
      </c>
      <c r="AT111" s="237" t="s">
        <v>152</v>
      </c>
      <c r="AU111" s="237" t="s">
        <v>83</v>
      </c>
      <c r="AY111" s="17" t="s">
        <v>133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83</v>
      </c>
      <c r="BK111" s="238">
        <f>ROUND(I111*H111,2)</f>
        <v>0</v>
      </c>
      <c r="BL111" s="17" t="s">
        <v>83</v>
      </c>
      <c r="BM111" s="237" t="s">
        <v>287</v>
      </c>
    </row>
    <row r="112" s="2" customFormat="1" ht="19.8" customHeight="1">
      <c r="A112" s="38"/>
      <c r="B112" s="39"/>
      <c r="C112" s="265" t="s">
        <v>159</v>
      </c>
      <c r="D112" s="265" t="s">
        <v>152</v>
      </c>
      <c r="E112" s="266" t="s">
        <v>288</v>
      </c>
      <c r="F112" s="267" t="s">
        <v>289</v>
      </c>
      <c r="G112" s="268" t="s">
        <v>155</v>
      </c>
      <c r="H112" s="269">
        <v>2</v>
      </c>
      <c r="I112" s="270"/>
      <c r="J112" s="271">
        <f>ROUND(I112*H112,2)</f>
        <v>0</v>
      </c>
      <c r="K112" s="267" t="s">
        <v>141</v>
      </c>
      <c r="L112" s="272"/>
      <c r="M112" s="273" t="s">
        <v>35</v>
      </c>
      <c r="N112" s="274" t="s">
        <v>46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85</v>
      </c>
      <c r="AT112" s="237" t="s">
        <v>152</v>
      </c>
      <c r="AU112" s="237" t="s">
        <v>83</v>
      </c>
      <c r="AY112" s="17" t="s">
        <v>133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83</v>
      </c>
      <c r="BK112" s="238">
        <f>ROUND(I112*H112,2)</f>
        <v>0</v>
      </c>
      <c r="BL112" s="17" t="s">
        <v>83</v>
      </c>
      <c r="BM112" s="237" t="s">
        <v>290</v>
      </c>
    </row>
    <row r="113" s="2" customFormat="1" ht="50.4" customHeight="1">
      <c r="A113" s="38"/>
      <c r="B113" s="39"/>
      <c r="C113" s="226" t="s">
        <v>166</v>
      </c>
      <c r="D113" s="226" t="s">
        <v>137</v>
      </c>
      <c r="E113" s="227" t="s">
        <v>291</v>
      </c>
      <c r="F113" s="228" t="s">
        <v>292</v>
      </c>
      <c r="G113" s="229" t="s">
        <v>140</v>
      </c>
      <c r="H113" s="230">
        <v>901</v>
      </c>
      <c r="I113" s="231"/>
      <c r="J113" s="232">
        <f>ROUND(I113*H113,2)</f>
        <v>0</v>
      </c>
      <c r="K113" s="228" t="s">
        <v>141</v>
      </c>
      <c r="L113" s="44"/>
      <c r="M113" s="233" t="s">
        <v>35</v>
      </c>
      <c r="N113" s="234" t="s">
        <v>46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83</v>
      </c>
      <c r="AT113" s="237" t="s">
        <v>137</v>
      </c>
      <c r="AU113" s="237" t="s">
        <v>83</v>
      </c>
      <c r="AY113" s="17" t="s">
        <v>133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83</v>
      </c>
      <c r="BK113" s="238">
        <f>ROUND(I113*H113,2)</f>
        <v>0</v>
      </c>
      <c r="BL113" s="17" t="s">
        <v>83</v>
      </c>
      <c r="BM113" s="237" t="s">
        <v>293</v>
      </c>
    </row>
    <row r="114" s="2" customFormat="1" ht="50.4" customHeight="1">
      <c r="A114" s="38"/>
      <c r="B114" s="39"/>
      <c r="C114" s="226" t="s">
        <v>8</v>
      </c>
      <c r="D114" s="226" t="s">
        <v>137</v>
      </c>
      <c r="E114" s="227" t="s">
        <v>294</v>
      </c>
      <c r="F114" s="228" t="s">
        <v>295</v>
      </c>
      <c r="G114" s="229" t="s">
        <v>140</v>
      </c>
      <c r="H114" s="230">
        <v>2840</v>
      </c>
      <c r="I114" s="231"/>
      <c r="J114" s="232">
        <f>ROUND(I114*H114,2)</f>
        <v>0</v>
      </c>
      <c r="K114" s="228" t="s">
        <v>141</v>
      </c>
      <c r="L114" s="44"/>
      <c r="M114" s="233" t="s">
        <v>35</v>
      </c>
      <c r="N114" s="234" t="s">
        <v>46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83</v>
      </c>
      <c r="AT114" s="237" t="s">
        <v>137</v>
      </c>
      <c r="AU114" s="237" t="s">
        <v>83</v>
      </c>
      <c r="AY114" s="17" t="s">
        <v>133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83</v>
      </c>
      <c r="BK114" s="238">
        <f>ROUND(I114*H114,2)</f>
        <v>0</v>
      </c>
      <c r="BL114" s="17" t="s">
        <v>83</v>
      </c>
      <c r="BM114" s="237" t="s">
        <v>296</v>
      </c>
    </row>
    <row r="115" s="2" customFormat="1" ht="50.4" customHeight="1">
      <c r="A115" s="38"/>
      <c r="B115" s="39"/>
      <c r="C115" s="226" t="s">
        <v>178</v>
      </c>
      <c r="D115" s="226" t="s">
        <v>137</v>
      </c>
      <c r="E115" s="227" t="s">
        <v>297</v>
      </c>
      <c r="F115" s="228" t="s">
        <v>298</v>
      </c>
      <c r="G115" s="229" t="s">
        <v>140</v>
      </c>
      <c r="H115" s="230">
        <v>2780</v>
      </c>
      <c r="I115" s="231"/>
      <c r="J115" s="232">
        <f>ROUND(I115*H115,2)</f>
        <v>0</v>
      </c>
      <c r="K115" s="228" t="s">
        <v>141</v>
      </c>
      <c r="L115" s="44"/>
      <c r="M115" s="233" t="s">
        <v>35</v>
      </c>
      <c r="N115" s="234" t="s">
        <v>46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83</v>
      </c>
      <c r="AT115" s="237" t="s">
        <v>137</v>
      </c>
      <c r="AU115" s="237" t="s">
        <v>83</v>
      </c>
      <c r="AY115" s="17" t="s">
        <v>133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83</v>
      </c>
      <c r="BK115" s="238">
        <f>ROUND(I115*H115,2)</f>
        <v>0</v>
      </c>
      <c r="BL115" s="17" t="s">
        <v>83</v>
      </c>
      <c r="BM115" s="237" t="s">
        <v>299</v>
      </c>
    </row>
    <row r="116" s="2" customFormat="1" ht="40.2" customHeight="1">
      <c r="A116" s="38"/>
      <c r="B116" s="39"/>
      <c r="C116" s="226" t="s">
        <v>183</v>
      </c>
      <c r="D116" s="226" t="s">
        <v>137</v>
      </c>
      <c r="E116" s="227" t="s">
        <v>300</v>
      </c>
      <c r="F116" s="228" t="s">
        <v>301</v>
      </c>
      <c r="G116" s="229" t="s">
        <v>140</v>
      </c>
      <c r="H116" s="230">
        <v>2967</v>
      </c>
      <c r="I116" s="231"/>
      <c r="J116" s="232">
        <f>ROUND(I116*H116,2)</f>
        <v>0</v>
      </c>
      <c r="K116" s="228" t="s">
        <v>141</v>
      </c>
      <c r="L116" s="44"/>
      <c r="M116" s="233" t="s">
        <v>35</v>
      </c>
      <c r="N116" s="234" t="s">
        <v>46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83</v>
      </c>
      <c r="AT116" s="237" t="s">
        <v>137</v>
      </c>
      <c r="AU116" s="237" t="s">
        <v>83</v>
      </c>
      <c r="AY116" s="17" t="s">
        <v>133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83</v>
      </c>
      <c r="BK116" s="238">
        <f>ROUND(I116*H116,2)</f>
        <v>0</v>
      </c>
      <c r="BL116" s="17" t="s">
        <v>83</v>
      </c>
      <c r="BM116" s="237" t="s">
        <v>302</v>
      </c>
    </row>
    <row r="117" s="2" customFormat="1" ht="30" customHeight="1">
      <c r="A117" s="38"/>
      <c r="B117" s="39"/>
      <c r="C117" s="226" t="s">
        <v>191</v>
      </c>
      <c r="D117" s="226" t="s">
        <v>137</v>
      </c>
      <c r="E117" s="227" t="s">
        <v>303</v>
      </c>
      <c r="F117" s="228" t="s">
        <v>304</v>
      </c>
      <c r="G117" s="229" t="s">
        <v>140</v>
      </c>
      <c r="H117" s="230">
        <v>60</v>
      </c>
      <c r="I117" s="231"/>
      <c r="J117" s="232">
        <f>ROUND(I117*H117,2)</f>
        <v>0</v>
      </c>
      <c r="K117" s="228" t="s">
        <v>141</v>
      </c>
      <c r="L117" s="44"/>
      <c r="M117" s="233" t="s">
        <v>35</v>
      </c>
      <c r="N117" s="234" t="s">
        <v>46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83</v>
      </c>
      <c r="AT117" s="237" t="s">
        <v>137</v>
      </c>
      <c r="AU117" s="237" t="s">
        <v>83</v>
      </c>
      <c r="AY117" s="17" t="s">
        <v>133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83</v>
      </c>
      <c r="BK117" s="238">
        <f>ROUND(I117*H117,2)</f>
        <v>0</v>
      </c>
      <c r="BL117" s="17" t="s">
        <v>83</v>
      </c>
      <c r="BM117" s="237" t="s">
        <v>305</v>
      </c>
    </row>
    <row r="118" s="2" customFormat="1" ht="40.2" customHeight="1">
      <c r="A118" s="38"/>
      <c r="B118" s="39"/>
      <c r="C118" s="226" t="s">
        <v>197</v>
      </c>
      <c r="D118" s="226" t="s">
        <v>137</v>
      </c>
      <c r="E118" s="227" t="s">
        <v>306</v>
      </c>
      <c r="F118" s="228" t="s">
        <v>307</v>
      </c>
      <c r="G118" s="229" t="s">
        <v>155</v>
      </c>
      <c r="H118" s="230">
        <v>4</v>
      </c>
      <c r="I118" s="231"/>
      <c r="J118" s="232">
        <f>ROUND(I118*H118,2)</f>
        <v>0</v>
      </c>
      <c r="K118" s="228" t="s">
        <v>141</v>
      </c>
      <c r="L118" s="44"/>
      <c r="M118" s="233" t="s">
        <v>35</v>
      </c>
      <c r="N118" s="234" t="s">
        <v>46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83</v>
      </c>
      <c r="AT118" s="237" t="s">
        <v>137</v>
      </c>
      <c r="AU118" s="237" t="s">
        <v>83</v>
      </c>
      <c r="AY118" s="17" t="s">
        <v>133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83</v>
      </c>
      <c r="BK118" s="238">
        <f>ROUND(I118*H118,2)</f>
        <v>0</v>
      </c>
      <c r="BL118" s="17" t="s">
        <v>83</v>
      </c>
      <c r="BM118" s="237" t="s">
        <v>308</v>
      </c>
    </row>
    <row r="119" s="2" customFormat="1" ht="40.2" customHeight="1">
      <c r="A119" s="38"/>
      <c r="B119" s="39"/>
      <c r="C119" s="226" t="s">
        <v>206</v>
      </c>
      <c r="D119" s="226" t="s">
        <v>137</v>
      </c>
      <c r="E119" s="227" t="s">
        <v>309</v>
      </c>
      <c r="F119" s="228" t="s">
        <v>310</v>
      </c>
      <c r="G119" s="229" t="s">
        <v>155</v>
      </c>
      <c r="H119" s="230">
        <v>4</v>
      </c>
      <c r="I119" s="231"/>
      <c r="J119" s="232">
        <f>ROUND(I119*H119,2)</f>
        <v>0</v>
      </c>
      <c r="K119" s="228" t="s">
        <v>141</v>
      </c>
      <c r="L119" s="44"/>
      <c r="M119" s="233" t="s">
        <v>35</v>
      </c>
      <c r="N119" s="234" t="s">
        <v>46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83</v>
      </c>
      <c r="AT119" s="237" t="s">
        <v>137</v>
      </c>
      <c r="AU119" s="237" t="s">
        <v>83</v>
      </c>
      <c r="AY119" s="17" t="s">
        <v>133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83</v>
      </c>
      <c r="BK119" s="238">
        <f>ROUND(I119*H119,2)</f>
        <v>0</v>
      </c>
      <c r="BL119" s="17" t="s">
        <v>83</v>
      </c>
      <c r="BM119" s="237" t="s">
        <v>311</v>
      </c>
    </row>
    <row r="120" s="2" customFormat="1" ht="40.2" customHeight="1">
      <c r="A120" s="38"/>
      <c r="B120" s="39"/>
      <c r="C120" s="226" t="s">
        <v>7</v>
      </c>
      <c r="D120" s="226" t="s">
        <v>137</v>
      </c>
      <c r="E120" s="227" t="s">
        <v>312</v>
      </c>
      <c r="F120" s="228" t="s">
        <v>313</v>
      </c>
      <c r="G120" s="229" t="s">
        <v>155</v>
      </c>
      <c r="H120" s="230">
        <v>6</v>
      </c>
      <c r="I120" s="231"/>
      <c r="J120" s="232">
        <f>ROUND(I120*H120,2)</f>
        <v>0</v>
      </c>
      <c r="K120" s="228" t="s">
        <v>141</v>
      </c>
      <c r="L120" s="44"/>
      <c r="M120" s="233" t="s">
        <v>35</v>
      </c>
      <c r="N120" s="234" t="s">
        <v>46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83</v>
      </c>
      <c r="AT120" s="237" t="s">
        <v>137</v>
      </c>
      <c r="AU120" s="237" t="s">
        <v>83</v>
      </c>
      <c r="AY120" s="17" t="s">
        <v>133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83</v>
      </c>
      <c r="BK120" s="238">
        <f>ROUND(I120*H120,2)</f>
        <v>0</v>
      </c>
      <c r="BL120" s="17" t="s">
        <v>83</v>
      </c>
      <c r="BM120" s="237" t="s">
        <v>314</v>
      </c>
    </row>
    <row r="121" s="2" customFormat="1" ht="40.2" customHeight="1">
      <c r="A121" s="38"/>
      <c r="B121" s="39"/>
      <c r="C121" s="226" t="s">
        <v>315</v>
      </c>
      <c r="D121" s="226" t="s">
        <v>137</v>
      </c>
      <c r="E121" s="227" t="s">
        <v>316</v>
      </c>
      <c r="F121" s="228" t="s">
        <v>317</v>
      </c>
      <c r="G121" s="229" t="s">
        <v>155</v>
      </c>
      <c r="H121" s="230">
        <v>2</v>
      </c>
      <c r="I121" s="231"/>
      <c r="J121" s="232">
        <f>ROUND(I121*H121,2)</f>
        <v>0</v>
      </c>
      <c r="K121" s="228" t="s">
        <v>141</v>
      </c>
      <c r="L121" s="44"/>
      <c r="M121" s="233" t="s">
        <v>35</v>
      </c>
      <c r="N121" s="234" t="s">
        <v>46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201</v>
      </c>
      <c r="AT121" s="237" t="s">
        <v>137</v>
      </c>
      <c r="AU121" s="237" t="s">
        <v>83</v>
      </c>
      <c r="AY121" s="17" t="s">
        <v>133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201</v>
      </c>
      <c r="BM121" s="237" t="s">
        <v>318</v>
      </c>
    </row>
    <row r="122" s="2" customFormat="1" ht="40.2" customHeight="1">
      <c r="A122" s="38"/>
      <c r="B122" s="39"/>
      <c r="C122" s="226" t="s">
        <v>216</v>
      </c>
      <c r="D122" s="226" t="s">
        <v>137</v>
      </c>
      <c r="E122" s="227" t="s">
        <v>319</v>
      </c>
      <c r="F122" s="228" t="s">
        <v>320</v>
      </c>
      <c r="G122" s="229" t="s">
        <v>155</v>
      </c>
      <c r="H122" s="230">
        <v>2</v>
      </c>
      <c r="I122" s="231"/>
      <c r="J122" s="232">
        <f>ROUND(I122*H122,2)</f>
        <v>0</v>
      </c>
      <c r="K122" s="228" t="s">
        <v>141</v>
      </c>
      <c r="L122" s="44"/>
      <c r="M122" s="233" t="s">
        <v>35</v>
      </c>
      <c r="N122" s="234" t="s">
        <v>46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83</v>
      </c>
      <c r="AT122" s="237" t="s">
        <v>137</v>
      </c>
      <c r="AU122" s="237" t="s">
        <v>83</v>
      </c>
      <c r="AY122" s="17" t="s">
        <v>133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83</v>
      </c>
      <c r="BK122" s="238">
        <f>ROUND(I122*H122,2)</f>
        <v>0</v>
      </c>
      <c r="BL122" s="17" t="s">
        <v>83</v>
      </c>
      <c r="BM122" s="237" t="s">
        <v>321</v>
      </c>
    </row>
    <row r="123" s="2" customFormat="1" ht="40.2" customHeight="1">
      <c r="A123" s="38"/>
      <c r="B123" s="39"/>
      <c r="C123" s="226" t="s">
        <v>322</v>
      </c>
      <c r="D123" s="226" t="s">
        <v>137</v>
      </c>
      <c r="E123" s="227" t="s">
        <v>323</v>
      </c>
      <c r="F123" s="228" t="s">
        <v>324</v>
      </c>
      <c r="G123" s="229" t="s">
        <v>155</v>
      </c>
      <c r="H123" s="230">
        <v>4</v>
      </c>
      <c r="I123" s="231"/>
      <c r="J123" s="232">
        <f>ROUND(I123*H123,2)</f>
        <v>0</v>
      </c>
      <c r="K123" s="228" t="s">
        <v>141</v>
      </c>
      <c r="L123" s="44"/>
      <c r="M123" s="233" t="s">
        <v>35</v>
      </c>
      <c r="N123" s="234" t="s">
        <v>46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83</v>
      </c>
      <c r="AT123" s="237" t="s">
        <v>137</v>
      </c>
      <c r="AU123" s="237" t="s">
        <v>83</v>
      </c>
      <c r="AY123" s="17" t="s">
        <v>133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83</v>
      </c>
      <c r="BM123" s="237" t="s">
        <v>325</v>
      </c>
    </row>
    <row r="124" s="2" customFormat="1" ht="40.2" customHeight="1">
      <c r="A124" s="38"/>
      <c r="B124" s="39"/>
      <c r="C124" s="226" t="s">
        <v>151</v>
      </c>
      <c r="D124" s="226" t="s">
        <v>137</v>
      </c>
      <c r="E124" s="227" t="s">
        <v>326</v>
      </c>
      <c r="F124" s="228" t="s">
        <v>327</v>
      </c>
      <c r="G124" s="229" t="s">
        <v>155</v>
      </c>
      <c r="H124" s="230">
        <v>14</v>
      </c>
      <c r="I124" s="231"/>
      <c r="J124" s="232">
        <f>ROUND(I124*H124,2)</f>
        <v>0</v>
      </c>
      <c r="K124" s="228" t="s">
        <v>141</v>
      </c>
      <c r="L124" s="44"/>
      <c r="M124" s="233" t="s">
        <v>35</v>
      </c>
      <c r="N124" s="234" t="s">
        <v>46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83</v>
      </c>
      <c r="AT124" s="237" t="s">
        <v>137</v>
      </c>
      <c r="AU124" s="237" t="s">
        <v>83</v>
      </c>
      <c r="AY124" s="17" t="s">
        <v>133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83</v>
      </c>
      <c r="BM124" s="237" t="s">
        <v>328</v>
      </c>
    </row>
    <row r="125" s="2" customFormat="1" ht="30" customHeight="1">
      <c r="A125" s="38"/>
      <c r="B125" s="39"/>
      <c r="C125" s="226" t="s">
        <v>329</v>
      </c>
      <c r="D125" s="226" t="s">
        <v>137</v>
      </c>
      <c r="E125" s="227" t="s">
        <v>330</v>
      </c>
      <c r="F125" s="228" t="s">
        <v>331</v>
      </c>
      <c r="G125" s="229" t="s">
        <v>155</v>
      </c>
      <c r="H125" s="230">
        <v>8</v>
      </c>
      <c r="I125" s="231"/>
      <c r="J125" s="232">
        <f>ROUND(I125*H125,2)</f>
        <v>0</v>
      </c>
      <c r="K125" s="228" t="s">
        <v>141</v>
      </c>
      <c r="L125" s="44"/>
      <c r="M125" s="233" t="s">
        <v>35</v>
      </c>
      <c r="N125" s="234" t="s">
        <v>46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83</v>
      </c>
      <c r="AT125" s="237" t="s">
        <v>137</v>
      </c>
      <c r="AU125" s="237" t="s">
        <v>83</v>
      </c>
      <c r="AY125" s="17" t="s">
        <v>133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83</v>
      </c>
      <c r="BM125" s="237" t="s">
        <v>332</v>
      </c>
    </row>
    <row r="126" s="2" customFormat="1" ht="40.2" customHeight="1">
      <c r="A126" s="38"/>
      <c r="B126" s="39"/>
      <c r="C126" s="226" t="s">
        <v>333</v>
      </c>
      <c r="D126" s="226" t="s">
        <v>137</v>
      </c>
      <c r="E126" s="227" t="s">
        <v>334</v>
      </c>
      <c r="F126" s="228" t="s">
        <v>335</v>
      </c>
      <c r="G126" s="229" t="s">
        <v>155</v>
      </c>
      <c r="H126" s="230">
        <v>16</v>
      </c>
      <c r="I126" s="231"/>
      <c r="J126" s="232">
        <f>ROUND(I126*H126,2)</f>
        <v>0</v>
      </c>
      <c r="K126" s="228" t="s">
        <v>141</v>
      </c>
      <c r="L126" s="44"/>
      <c r="M126" s="233" t="s">
        <v>35</v>
      </c>
      <c r="N126" s="234" t="s">
        <v>46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83</v>
      </c>
      <c r="AT126" s="237" t="s">
        <v>137</v>
      </c>
      <c r="AU126" s="237" t="s">
        <v>83</v>
      </c>
      <c r="AY126" s="17" t="s">
        <v>133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83</v>
      </c>
      <c r="BM126" s="237" t="s">
        <v>336</v>
      </c>
    </row>
    <row r="127" s="2" customFormat="1" ht="30" customHeight="1">
      <c r="A127" s="38"/>
      <c r="B127" s="39"/>
      <c r="C127" s="265" t="s">
        <v>337</v>
      </c>
      <c r="D127" s="265" t="s">
        <v>152</v>
      </c>
      <c r="E127" s="266" t="s">
        <v>338</v>
      </c>
      <c r="F127" s="267" t="s">
        <v>339</v>
      </c>
      <c r="G127" s="268" t="s">
        <v>155</v>
      </c>
      <c r="H127" s="269">
        <v>16</v>
      </c>
      <c r="I127" s="270"/>
      <c r="J127" s="271">
        <f>ROUND(I127*H127,2)</f>
        <v>0</v>
      </c>
      <c r="K127" s="267" t="s">
        <v>141</v>
      </c>
      <c r="L127" s="272"/>
      <c r="M127" s="273" t="s">
        <v>35</v>
      </c>
      <c r="N127" s="274" t="s">
        <v>46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85</v>
      </c>
      <c r="AT127" s="237" t="s">
        <v>152</v>
      </c>
      <c r="AU127" s="237" t="s">
        <v>83</v>
      </c>
      <c r="AY127" s="17" t="s">
        <v>133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83</v>
      </c>
      <c r="BM127" s="237" t="s">
        <v>340</v>
      </c>
    </row>
    <row r="128" s="2" customFormat="1" ht="19.8" customHeight="1">
      <c r="A128" s="38"/>
      <c r="B128" s="39"/>
      <c r="C128" s="226" t="s">
        <v>341</v>
      </c>
      <c r="D128" s="226" t="s">
        <v>137</v>
      </c>
      <c r="E128" s="227" t="s">
        <v>342</v>
      </c>
      <c r="F128" s="228" t="s">
        <v>343</v>
      </c>
      <c r="G128" s="229" t="s">
        <v>155</v>
      </c>
      <c r="H128" s="230">
        <v>16</v>
      </c>
      <c r="I128" s="231"/>
      <c r="J128" s="232">
        <f>ROUND(I128*H128,2)</f>
        <v>0</v>
      </c>
      <c r="K128" s="228" t="s">
        <v>141</v>
      </c>
      <c r="L128" s="44"/>
      <c r="M128" s="233" t="s">
        <v>35</v>
      </c>
      <c r="N128" s="234" t="s">
        <v>46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250</v>
      </c>
      <c r="AT128" s="237" t="s">
        <v>137</v>
      </c>
      <c r="AU128" s="237" t="s">
        <v>83</v>
      </c>
      <c r="AY128" s="17" t="s">
        <v>133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250</v>
      </c>
      <c r="BM128" s="237" t="s">
        <v>344</v>
      </c>
    </row>
    <row r="129" s="2" customFormat="1" ht="19.8" customHeight="1">
      <c r="A129" s="38"/>
      <c r="B129" s="39"/>
      <c r="C129" s="226" t="s">
        <v>345</v>
      </c>
      <c r="D129" s="226" t="s">
        <v>137</v>
      </c>
      <c r="E129" s="227" t="s">
        <v>346</v>
      </c>
      <c r="F129" s="228" t="s">
        <v>347</v>
      </c>
      <c r="G129" s="229" t="s">
        <v>155</v>
      </c>
      <c r="H129" s="230">
        <v>22</v>
      </c>
      <c r="I129" s="231"/>
      <c r="J129" s="232">
        <f>ROUND(I129*H129,2)</f>
        <v>0</v>
      </c>
      <c r="K129" s="228" t="s">
        <v>141</v>
      </c>
      <c r="L129" s="44"/>
      <c r="M129" s="233" t="s">
        <v>35</v>
      </c>
      <c r="N129" s="234" t="s">
        <v>46</v>
      </c>
      <c r="O129" s="84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250</v>
      </c>
      <c r="AT129" s="237" t="s">
        <v>137</v>
      </c>
      <c r="AU129" s="237" t="s">
        <v>83</v>
      </c>
      <c r="AY129" s="17" t="s">
        <v>133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250</v>
      </c>
      <c r="BM129" s="237" t="s">
        <v>348</v>
      </c>
    </row>
    <row r="130" s="2" customFormat="1" ht="19.8" customHeight="1">
      <c r="A130" s="38"/>
      <c r="B130" s="39"/>
      <c r="C130" s="226" t="s">
        <v>349</v>
      </c>
      <c r="D130" s="226" t="s">
        <v>137</v>
      </c>
      <c r="E130" s="227" t="s">
        <v>350</v>
      </c>
      <c r="F130" s="228" t="s">
        <v>351</v>
      </c>
      <c r="G130" s="229" t="s">
        <v>352</v>
      </c>
      <c r="H130" s="230">
        <v>175</v>
      </c>
      <c r="I130" s="231"/>
      <c r="J130" s="232">
        <f>ROUND(I130*H130,2)</f>
        <v>0</v>
      </c>
      <c r="K130" s="228" t="s">
        <v>141</v>
      </c>
      <c r="L130" s="44"/>
      <c r="M130" s="233" t="s">
        <v>35</v>
      </c>
      <c r="N130" s="234" t="s">
        <v>46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201</v>
      </c>
      <c r="AT130" s="237" t="s">
        <v>137</v>
      </c>
      <c r="AU130" s="237" t="s">
        <v>83</v>
      </c>
      <c r="AY130" s="17" t="s">
        <v>133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201</v>
      </c>
      <c r="BM130" s="237" t="s">
        <v>353</v>
      </c>
    </row>
    <row r="131" s="2" customFormat="1" ht="19.8" customHeight="1">
      <c r="A131" s="38"/>
      <c r="B131" s="39"/>
      <c r="C131" s="226" t="s">
        <v>354</v>
      </c>
      <c r="D131" s="226" t="s">
        <v>137</v>
      </c>
      <c r="E131" s="227" t="s">
        <v>355</v>
      </c>
      <c r="F131" s="228" t="s">
        <v>356</v>
      </c>
      <c r="G131" s="229" t="s">
        <v>140</v>
      </c>
      <c r="H131" s="230">
        <v>4720</v>
      </c>
      <c r="I131" s="231"/>
      <c r="J131" s="232">
        <f>ROUND(I131*H131,2)</f>
        <v>0</v>
      </c>
      <c r="K131" s="228" t="s">
        <v>141</v>
      </c>
      <c r="L131" s="44"/>
      <c r="M131" s="233" t="s">
        <v>35</v>
      </c>
      <c r="N131" s="234" t="s">
        <v>46</v>
      </c>
      <c r="O131" s="84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83</v>
      </c>
      <c r="AT131" s="237" t="s">
        <v>137</v>
      </c>
      <c r="AU131" s="237" t="s">
        <v>83</v>
      </c>
      <c r="AY131" s="17" t="s">
        <v>133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83</v>
      </c>
      <c r="BM131" s="237" t="s">
        <v>357</v>
      </c>
    </row>
    <row r="132" s="2" customFormat="1" ht="19.8" customHeight="1">
      <c r="A132" s="38"/>
      <c r="B132" s="39"/>
      <c r="C132" s="265" t="s">
        <v>358</v>
      </c>
      <c r="D132" s="265" t="s">
        <v>152</v>
      </c>
      <c r="E132" s="266" t="s">
        <v>359</v>
      </c>
      <c r="F132" s="267" t="s">
        <v>360</v>
      </c>
      <c r="G132" s="268" t="s">
        <v>155</v>
      </c>
      <c r="H132" s="269">
        <v>14</v>
      </c>
      <c r="I132" s="270"/>
      <c r="J132" s="271">
        <f>ROUND(I132*H132,2)</f>
        <v>0</v>
      </c>
      <c r="K132" s="267" t="s">
        <v>141</v>
      </c>
      <c r="L132" s="272"/>
      <c r="M132" s="273" t="s">
        <v>35</v>
      </c>
      <c r="N132" s="274" t="s">
        <v>46</v>
      </c>
      <c r="O132" s="84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249</v>
      </c>
      <c r="AT132" s="237" t="s">
        <v>152</v>
      </c>
      <c r="AU132" s="237" t="s">
        <v>83</v>
      </c>
      <c r="AY132" s="17" t="s">
        <v>133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250</v>
      </c>
      <c r="BM132" s="237" t="s">
        <v>361</v>
      </c>
    </row>
    <row r="133" s="2" customFormat="1" ht="19.8" customHeight="1">
      <c r="A133" s="38"/>
      <c r="B133" s="39"/>
      <c r="C133" s="226" t="s">
        <v>362</v>
      </c>
      <c r="D133" s="226" t="s">
        <v>137</v>
      </c>
      <c r="E133" s="227" t="s">
        <v>363</v>
      </c>
      <c r="F133" s="228" t="s">
        <v>364</v>
      </c>
      <c r="G133" s="229" t="s">
        <v>155</v>
      </c>
      <c r="H133" s="230">
        <v>12</v>
      </c>
      <c r="I133" s="231"/>
      <c r="J133" s="232">
        <f>ROUND(I133*H133,2)</f>
        <v>0</v>
      </c>
      <c r="K133" s="228" t="s">
        <v>141</v>
      </c>
      <c r="L133" s="44"/>
      <c r="M133" s="233" t="s">
        <v>35</v>
      </c>
      <c r="N133" s="234" t="s">
        <v>46</v>
      </c>
      <c r="O133" s="84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83</v>
      </c>
      <c r="AT133" s="237" t="s">
        <v>137</v>
      </c>
      <c r="AU133" s="237" t="s">
        <v>83</v>
      </c>
      <c r="AY133" s="17" t="s">
        <v>133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83</v>
      </c>
      <c r="BM133" s="237" t="s">
        <v>365</v>
      </c>
    </row>
    <row r="134" s="2" customFormat="1" ht="19.8" customHeight="1">
      <c r="A134" s="38"/>
      <c r="B134" s="39"/>
      <c r="C134" s="226" t="s">
        <v>366</v>
      </c>
      <c r="D134" s="226" t="s">
        <v>137</v>
      </c>
      <c r="E134" s="227" t="s">
        <v>367</v>
      </c>
      <c r="F134" s="228" t="s">
        <v>368</v>
      </c>
      <c r="G134" s="229" t="s">
        <v>155</v>
      </c>
      <c r="H134" s="230">
        <v>2</v>
      </c>
      <c r="I134" s="231"/>
      <c r="J134" s="232">
        <f>ROUND(I134*H134,2)</f>
        <v>0</v>
      </c>
      <c r="K134" s="228" t="s">
        <v>141</v>
      </c>
      <c r="L134" s="44"/>
      <c r="M134" s="233" t="s">
        <v>35</v>
      </c>
      <c r="N134" s="234" t="s">
        <v>46</v>
      </c>
      <c r="O134" s="84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83</v>
      </c>
      <c r="AT134" s="237" t="s">
        <v>137</v>
      </c>
      <c r="AU134" s="237" t="s">
        <v>83</v>
      </c>
      <c r="AY134" s="17" t="s">
        <v>133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83</v>
      </c>
      <c r="BK134" s="238">
        <f>ROUND(I134*H134,2)</f>
        <v>0</v>
      </c>
      <c r="BL134" s="17" t="s">
        <v>83</v>
      </c>
      <c r="BM134" s="237" t="s">
        <v>369</v>
      </c>
    </row>
    <row r="135" s="2" customFormat="1" ht="19.8" customHeight="1">
      <c r="A135" s="38"/>
      <c r="B135" s="39"/>
      <c r="C135" s="226" t="s">
        <v>370</v>
      </c>
      <c r="D135" s="226" t="s">
        <v>137</v>
      </c>
      <c r="E135" s="227" t="s">
        <v>371</v>
      </c>
      <c r="F135" s="228" t="s">
        <v>372</v>
      </c>
      <c r="G135" s="229" t="s">
        <v>155</v>
      </c>
      <c r="H135" s="230">
        <v>2</v>
      </c>
      <c r="I135" s="231"/>
      <c r="J135" s="232">
        <f>ROUND(I135*H135,2)</f>
        <v>0</v>
      </c>
      <c r="K135" s="228" t="s">
        <v>141</v>
      </c>
      <c r="L135" s="44"/>
      <c r="M135" s="233" t="s">
        <v>35</v>
      </c>
      <c r="N135" s="234" t="s">
        <v>46</v>
      </c>
      <c r="O135" s="84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83</v>
      </c>
      <c r="AT135" s="237" t="s">
        <v>137</v>
      </c>
      <c r="AU135" s="237" t="s">
        <v>83</v>
      </c>
      <c r="AY135" s="17" t="s">
        <v>133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83</v>
      </c>
      <c r="BM135" s="237" t="s">
        <v>373</v>
      </c>
    </row>
    <row r="136" s="2" customFormat="1" ht="19.8" customHeight="1">
      <c r="A136" s="38"/>
      <c r="B136" s="39"/>
      <c r="C136" s="226" t="s">
        <v>374</v>
      </c>
      <c r="D136" s="226" t="s">
        <v>137</v>
      </c>
      <c r="E136" s="227" t="s">
        <v>375</v>
      </c>
      <c r="F136" s="228" t="s">
        <v>376</v>
      </c>
      <c r="G136" s="229" t="s">
        <v>140</v>
      </c>
      <c r="H136" s="230">
        <v>720</v>
      </c>
      <c r="I136" s="231"/>
      <c r="J136" s="232">
        <f>ROUND(I136*H136,2)</f>
        <v>0</v>
      </c>
      <c r="K136" s="228" t="s">
        <v>141</v>
      </c>
      <c r="L136" s="44"/>
      <c r="M136" s="233" t="s">
        <v>35</v>
      </c>
      <c r="N136" s="234" t="s">
        <v>46</v>
      </c>
      <c r="O136" s="84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83</v>
      </c>
      <c r="AT136" s="237" t="s">
        <v>137</v>
      </c>
      <c r="AU136" s="237" t="s">
        <v>83</v>
      </c>
      <c r="AY136" s="17" t="s">
        <v>133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83</v>
      </c>
      <c r="BM136" s="237" t="s">
        <v>377</v>
      </c>
    </row>
    <row r="137" s="2" customFormat="1" ht="19.8" customHeight="1">
      <c r="A137" s="38"/>
      <c r="B137" s="39"/>
      <c r="C137" s="226" t="s">
        <v>378</v>
      </c>
      <c r="D137" s="226" t="s">
        <v>137</v>
      </c>
      <c r="E137" s="227" t="s">
        <v>379</v>
      </c>
      <c r="F137" s="228" t="s">
        <v>380</v>
      </c>
      <c r="G137" s="229" t="s">
        <v>381</v>
      </c>
      <c r="H137" s="230">
        <v>4.7199999999999998</v>
      </c>
      <c r="I137" s="231"/>
      <c r="J137" s="232">
        <f>ROUND(I137*H137,2)</f>
        <v>0</v>
      </c>
      <c r="K137" s="228" t="s">
        <v>141</v>
      </c>
      <c r="L137" s="44"/>
      <c r="M137" s="233" t="s">
        <v>35</v>
      </c>
      <c r="N137" s="234" t="s">
        <v>46</v>
      </c>
      <c r="O137" s="84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83</v>
      </c>
      <c r="AT137" s="237" t="s">
        <v>137</v>
      </c>
      <c r="AU137" s="237" t="s">
        <v>83</v>
      </c>
      <c r="AY137" s="17" t="s">
        <v>133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83</v>
      </c>
      <c r="BM137" s="237" t="s">
        <v>382</v>
      </c>
    </row>
    <row r="138" s="2" customFormat="1" ht="19.8" customHeight="1">
      <c r="A138" s="38"/>
      <c r="B138" s="39"/>
      <c r="C138" s="226" t="s">
        <v>383</v>
      </c>
      <c r="D138" s="226" t="s">
        <v>137</v>
      </c>
      <c r="E138" s="227" t="s">
        <v>384</v>
      </c>
      <c r="F138" s="228" t="s">
        <v>385</v>
      </c>
      <c r="G138" s="229" t="s">
        <v>155</v>
      </c>
      <c r="H138" s="230">
        <v>2</v>
      </c>
      <c r="I138" s="231"/>
      <c r="J138" s="232">
        <f>ROUND(I138*H138,2)</f>
        <v>0</v>
      </c>
      <c r="K138" s="228" t="s">
        <v>141</v>
      </c>
      <c r="L138" s="44"/>
      <c r="M138" s="233" t="s">
        <v>35</v>
      </c>
      <c r="N138" s="234" t="s">
        <v>46</v>
      </c>
      <c r="O138" s="84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83</v>
      </c>
      <c r="AT138" s="237" t="s">
        <v>137</v>
      </c>
      <c r="AU138" s="237" t="s">
        <v>83</v>
      </c>
      <c r="AY138" s="17" t="s">
        <v>133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83</v>
      </c>
      <c r="BM138" s="237" t="s">
        <v>386</v>
      </c>
    </row>
    <row r="139" s="12" customFormat="1" ht="25.92" customHeight="1">
      <c r="A139" s="12"/>
      <c r="B139" s="210"/>
      <c r="C139" s="211"/>
      <c r="D139" s="212" t="s">
        <v>74</v>
      </c>
      <c r="E139" s="213" t="s">
        <v>387</v>
      </c>
      <c r="F139" s="213" t="s">
        <v>388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P140+SUM(P141:P147)</f>
        <v>0</v>
      </c>
      <c r="Q139" s="218"/>
      <c r="R139" s="219">
        <f>R140+SUM(R141:R147)</f>
        <v>0</v>
      </c>
      <c r="S139" s="218"/>
      <c r="T139" s="220">
        <f>T140+SUM(T141:T147)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83</v>
      </c>
      <c r="AT139" s="222" t="s">
        <v>74</v>
      </c>
      <c r="AU139" s="222" t="s">
        <v>75</v>
      </c>
      <c r="AY139" s="221" t="s">
        <v>133</v>
      </c>
      <c r="BK139" s="223">
        <f>BK140+SUM(BK141:BK147)</f>
        <v>0</v>
      </c>
    </row>
    <row r="140" s="2" customFormat="1" ht="19.8" customHeight="1">
      <c r="A140" s="38"/>
      <c r="B140" s="39"/>
      <c r="C140" s="265" t="s">
        <v>389</v>
      </c>
      <c r="D140" s="265" t="s">
        <v>152</v>
      </c>
      <c r="E140" s="266" t="s">
        <v>390</v>
      </c>
      <c r="F140" s="267" t="s">
        <v>391</v>
      </c>
      <c r="G140" s="268" t="s">
        <v>155</v>
      </c>
      <c r="H140" s="269">
        <v>1</v>
      </c>
      <c r="I140" s="270"/>
      <c r="J140" s="271">
        <f>ROUND(I140*H140,2)</f>
        <v>0</v>
      </c>
      <c r="K140" s="267" t="s">
        <v>141</v>
      </c>
      <c r="L140" s="272"/>
      <c r="M140" s="273" t="s">
        <v>35</v>
      </c>
      <c r="N140" s="274" t="s">
        <v>46</v>
      </c>
      <c r="O140" s="84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85</v>
      </c>
      <c r="AT140" s="237" t="s">
        <v>152</v>
      </c>
      <c r="AU140" s="237" t="s">
        <v>83</v>
      </c>
      <c r="AY140" s="17" t="s">
        <v>133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83</v>
      </c>
      <c r="BM140" s="237" t="s">
        <v>392</v>
      </c>
    </row>
    <row r="141" s="2" customFormat="1" ht="19.8" customHeight="1">
      <c r="A141" s="38"/>
      <c r="B141" s="39"/>
      <c r="C141" s="226" t="s">
        <v>393</v>
      </c>
      <c r="D141" s="226" t="s">
        <v>137</v>
      </c>
      <c r="E141" s="227" t="s">
        <v>394</v>
      </c>
      <c r="F141" s="228" t="s">
        <v>395</v>
      </c>
      <c r="G141" s="229" t="s">
        <v>155</v>
      </c>
      <c r="H141" s="230">
        <v>1</v>
      </c>
      <c r="I141" s="231"/>
      <c r="J141" s="232">
        <f>ROUND(I141*H141,2)</f>
        <v>0</v>
      </c>
      <c r="K141" s="228" t="s">
        <v>141</v>
      </c>
      <c r="L141" s="44"/>
      <c r="M141" s="233" t="s">
        <v>35</v>
      </c>
      <c r="N141" s="234" t="s">
        <v>46</v>
      </c>
      <c r="O141" s="84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83</v>
      </c>
      <c r="AT141" s="237" t="s">
        <v>137</v>
      </c>
      <c r="AU141" s="237" t="s">
        <v>83</v>
      </c>
      <c r="AY141" s="17" t="s">
        <v>133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83</v>
      </c>
      <c r="BM141" s="237" t="s">
        <v>396</v>
      </c>
    </row>
    <row r="142" s="2" customFormat="1" ht="19.8" customHeight="1">
      <c r="A142" s="38"/>
      <c r="B142" s="39"/>
      <c r="C142" s="265" t="s">
        <v>397</v>
      </c>
      <c r="D142" s="265" t="s">
        <v>152</v>
      </c>
      <c r="E142" s="266" t="s">
        <v>398</v>
      </c>
      <c r="F142" s="267" t="s">
        <v>399</v>
      </c>
      <c r="G142" s="268" t="s">
        <v>155</v>
      </c>
      <c r="H142" s="269">
        <v>1</v>
      </c>
      <c r="I142" s="270"/>
      <c r="J142" s="271">
        <f>ROUND(I142*H142,2)</f>
        <v>0</v>
      </c>
      <c r="K142" s="267" t="s">
        <v>141</v>
      </c>
      <c r="L142" s="272"/>
      <c r="M142" s="273" t="s">
        <v>35</v>
      </c>
      <c r="N142" s="274" t="s">
        <v>46</v>
      </c>
      <c r="O142" s="84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85</v>
      </c>
      <c r="AT142" s="237" t="s">
        <v>152</v>
      </c>
      <c r="AU142" s="237" t="s">
        <v>83</v>
      </c>
      <c r="AY142" s="17" t="s">
        <v>133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83</v>
      </c>
      <c r="BM142" s="237" t="s">
        <v>400</v>
      </c>
    </row>
    <row r="143" s="2" customFormat="1" ht="19.8" customHeight="1">
      <c r="A143" s="38"/>
      <c r="B143" s="39"/>
      <c r="C143" s="265" t="s">
        <v>401</v>
      </c>
      <c r="D143" s="265" t="s">
        <v>152</v>
      </c>
      <c r="E143" s="266" t="s">
        <v>402</v>
      </c>
      <c r="F143" s="267" t="s">
        <v>403</v>
      </c>
      <c r="G143" s="268" t="s">
        <v>155</v>
      </c>
      <c r="H143" s="269">
        <v>1</v>
      </c>
      <c r="I143" s="270"/>
      <c r="J143" s="271">
        <f>ROUND(I143*H143,2)</f>
        <v>0</v>
      </c>
      <c r="K143" s="267" t="s">
        <v>141</v>
      </c>
      <c r="L143" s="272"/>
      <c r="M143" s="273" t="s">
        <v>35</v>
      </c>
      <c r="N143" s="274" t="s">
        <v>46</v>
      </c>
      <c r="O143" s="84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85</v>
      </c>
      <c r="AT143" s="237" t="s">
        <v>152</v>
      </c>
      <c r="AU143" s="237" t="s">
        <v>83</v>
      </c>
      <c r="AY143" s="17" t="s">
        <v>133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83</v>
      </c>
      <c r="BM143" s="237" t="s">
        <v>404</v>
      </c>
    </row>
    <row r="144" s="2" customFormat="1" ht="19.8" customHeight="1">
      <c r="A144" s="38"/>
      <c r="B144" s="39"/>
      <c r="C144" s="226" t="s">
        <v>405</v>
      </c>
      <c r="D144" s="226" t="s">
        <v>137</v>
      </c>
      <c r="E144" s="227" t="s">
        <v>406</v>
      </c>
      <c r="F144" s="228" t="s">
        <v>407</v>
      </c>
      <c r="G144" s="229" t="s">
        <v>155</v>
      </c>
      <c r="H144" s="230">
        <v>1</v>
      </c>
      <c r="I144" s="231"/>
      <c r="J144" s="232">
        <f>ROUND(I144*H144,2)</f>
        <v>0</v>
      </c>
      <c r="K144" s="228" t="s">
        <v>141</v>
      </c>
      <c r="L144" s="44"/>
      <c r="M144" s="233" t="s">
        <v>35</v>
      </c>
      <c r="N144" s="234" t="s">
        <v>46</v>
      </c>
      <c r="O144" s="84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83</v>
      </c>
      <c r="AT144" s="237" t="s">
        <v>137</v>
      </c>
      <c r="AU144" s="237" t="s">
        <v>83</v>
      </c>
      <c r="AY144" s="17" t="s">
        <v>133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83</v>
      </c>
      <c r="BM144" s="237" t="s">
        <v>408</v>
      </c>
    </row>
    <row r="145" s="2" customFormat="1" ht="19.8" customHeight="1">
      <c r="A145" s="38"/>
      <c r="B145" s="39"/>
      <c r="C145" s="265" t="s">
        <v>409</v>
      </c>
      <c r="D145" s="265" t="s">
        <v>152</v>
      </c>
      <c r="E145" s="266" t="s">
        <v>410</v>
      </c>
      <c r="F145" s="267" t="s">
        <v>411</v>
      </c>
      <c r="G145" s="268" t="s">
        <v>155</v>
      </c>
      <c r="H145" s="269">
        <v>1</v>
      </c>
      <c r="I145" s="270"/>
      <c r="J145" s="271">
        <f>ROUND(I145*H145,2)</f>
        <v>0</v>
      </c>
      <c r="K145" s="267" t="s">
        <v>141</v>
      </c>
      <c r="L145" s="272"/>
      <c r="M145" s="273" t="s">
        <v>35</v>
      </c>
      <c r="N145" s="274" t="s">
        <v>46</v>
      </c>
      <c r="O145" s="84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85</v>
      </c>
      <c r="AT145" s="237" t="s">
        <v>152</v>
      </c>
      <c r="AU145" s="237" t="s">
        <v>83</v>
      </c>
      <c r="AY145" s="17" t="s">
        <v>133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83</v>
      </c>
      <c r="BM145" s="237" t="s">
        <v>412</v>
      </c>
    </row>
    <row r="146" s="2" customFormat="1" ht="19.8" customHeight="1">
      <c r="A146" s="38"/>
      <c r="B146" s="39"/>
      <c r="C146" s="265" t="s">
        <v>413</v>
      </c>
      <c r="D146" s="265" t="s">
        <v>152</v>
      </c>
      <c r="E146" s="266" t="s">
        <v>414</v>
      </c>
      <c r="F146" s="267" t="s">
        <v>415</v>
      </c>
      <c r="G146" s="268" t="s">
        <v>155</v>
      </c>
      <c r="H146" s="269">
        <v>4</v>
      </c>
      <c r="I146" s="270"/>
      <c r="J146" s="271">
        <f>ROUND(I146*H146,2)</f>
        <v>0</v>
      </c>
      <c r="K146" s="267" t="s">
        <v>141</v>
      </c>
      <c r="L146" s="272"/>
      <c r="M146" s="273" t="s">
        <v>35</v>
      </c>
      <c r="N146" s="274" t="s">
        <v>46</v>
      </c>
      <c r="O146" s="84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85</v>
      </c>
      <c r="AT146" s="237" t="s">
        <v>152</v>
      </c>
      <c r="AU146" s="237" t="s">
        <v>83</v>
      </c>
      <c r="AY146" s="17" t="s">
        <v>133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83</v>
      </c>
      <c r="BM146" s="237" t="s">
        <v>416</v>
      </c>
    </row>
    <row r="147" s="12" customFormat="1" ht="22.8" customHeight="1">
      <c r="A147" s="12"/>
      <c r="B147" s="210"/>
      <c r="C147" s="211"/>
      <c r="D147" s="212" t="s">
        <v>74</v>
      </c>
      <c r="E147" s="224" t="s">
        <v>417</v>
      </c>
      <c r="F147" s="224" t="s">
        <v>418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SUM(P148:P155)</f>
        <v>0</v>
      </c>
      <c r="Q147" s="218"/>
      <c r="R147" s="219">
        <f>SUM(R148:R155)</f>
        <v>0</v>
      </c>
      <c r="S147" s="218"/>
      <c r="T147" s="220">
        <f>SUM(T148:T155)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83</v>
      </c>
      <c r="AT147" s="222" t="s">
        <v>74</v>
      </c>
      <c r="AU147" s="222" t="s">
        <v>83</v>
      </c>
      <c r="AY147" s="221" t="s">
        <v>133</v>
      </c>
      <c r="BK147" s="223">
        <f>SUM(BK148:BK155)</f>
        <v>0</v>
      </c>
    </row>
    <row r="148" s="2" customFormat="1" ht="30" customHeight="1">
      <c r="A148" s="38"/>
      <c r="B148" s="39"/>
      <c r="C148" s="265" t="s">
        <v>419</v>
      </c>
      <c r="D148" s="265" t="s">
        <v>152</v>
      </c>
      <c r="E148" s="266" t="s">
        <v>420</v>
      </c>
      <c r="F148" s="267" t="s">
        <v>421</v>
      </c>
      <c r="G148" s="268" t="s">
        <v>155</v>
      </c>
      <c r="H148" s="269">
        <v>1</v>
      </c>
      <c r="I148" s="270"/>
      <c r="J148" s="271">
        <f>ROUND(I148*H148,2)</f>
        <v>0</v>
      </c>
      <c r="K148" s="267" t="s">
        <v>141</v>
      </c>
      <c r="L148" s="272"/>
      <c r="M148" s="273" t="s">
        <v>35</v>
      </c>
      <c r="N148" s="274" t="s">
        <v>46</v>
      </c>
      <c r="O148" s="84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85</v>
      </c>
      <c r="AT148" s="237" t="s">
        <v>152</v>
      </c>
      <c r="AU148" s="237" t="s">
        <v>85</v>
      </c>
      <c r="AY148" s="17" t="s">
        <v>133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83</v>
      </c>
      <c r="BM148" s="237" t="s">
        <v>422</v>
      </c>
    </row>
    <row r="149" s="2" customFormat="1" ht="19.8" customHeight="1">
      <c r="A149" s="38"/>
      <c r="B149" s="39"/>
      <c r="C149" s="226" t="s">
        <v>423</v>
      </c>
      <c r="D149" s="226" t="s">
        <v>137</v>
      </c>
      <c r="E149" s="227" t="s">
        <v>424</v>
      </c>
      <c r="F149" s="228" t="s">
        <v>425</v>
      </c>
      <c r="G149" s="229" t="s">
        <v>155</v>
      </c>
      <c r="H149" s="230">
        <v>1</v>
      </c>
      <c r="I149" s="231"/>
      <c r="J149" s="232">
        <f>ROUND(I149*H149,2)</f>
        <v>0</v>
      </c>
      <c r="K149" s="228" t="s">
        <v>141</v>
      </c>
      <c r="L149" s="44"/>
      <c r="M149" s="233" t="s">
        <v>35</v>
      </c>
      <c r="N149" s="234" t="s">
        <v>46</v>
      </c>
      <c r="O149" s="84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83</v>
      </c>
      <c r="AT149" s="237" t="s">
        <v>137</v>
      </c>
      <c r="AU149" s="237" t="s">
        <v>85</v>
      </c>
      <c r="AY149" s="17" t="s">
        <v>133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83</v>
      </c>
      <c r="BM149" s="237" t="s">
        <v>426</v>
      </c>
    </row>
    <row r="150" s="2" customFormat="1" ht="19.8" customHeight="1">
      <c r="A150" s="38"/>
      <c r="B150" s="39"/>
      <c r="C150" s="265" t="s">
        <v>427</v>
      </c>
      <c r="D150" s="265" t="s">
        <v>152</v>
      </c>
      <c r="E150" s="266" t="s">
        <v>428</v>
      </c>
      <c r="F150" s="267" t="s">
        <v>429</v>
      </c>
      <c r="G150" s="268" t="s">
        <v>155</v>
      </c>
      <c r="H150" s="269">
        <v>1</v>
      </c>
      <c r="I150" s="270"/>
      <c r="J150" s="271">
        <f>ROUND(I150*H150,2)</f>
        <v>0</v>
      </c>
      <c r="K150" s="267" t="s">
        <v>141</v>
      </c>
      <c r="L150" s="272"/>
      <c r="M150" s="273" t="s">
        <v>35</v>
      </c>
      <c r="N150" s="274" t="s">
        <v>46</v>
      </c>
      <c r="O150" s="84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85</v>
      </c>
      <c r="AT150" s="237" t="s">
        <v>152</v>
      </c>
      <c r="AU150" s="237" t="s">
        <v>85</v>
      </c>
      <c r="AY150" s="17" t="s">
        <v>133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83</v>
      </c>
      <c r="BM150" s="237" t="s">
        <v>430</v>
      </c>
    </row>
    <row r="151" s="2" customFormat="1" ht="19.8" customHeight="1">
      <c r="A151" s="38"/>
      <c r="B151" s="39"/>
      <c r="C151" s="265" t="s">
        <v>431</v>
      </c>
      <c r="D151" s="265" t="s">
        <v>152</v>
      </c>
      <c r="E151" s="266" t="s">
        <v>432</v>
      </c>
      <c r="F151" s="267" t="s">
        <v>433</v>
      </c>
      <c r="G151" s="268" t="s">
        <v>155</v>
      </c>
      <c r="H151" s="269">
        <v>8</v>
      </c>
      <c r="I151" s="270"/>
      <c r="J151" s="271">
        <f>ROUND(I151*H151,2)</f>
        <v>0</v>
      </c>
      <c r="K151" s="267" t="s">
        <v>141</v>
      </c>
      <c r="L151" s="272"/>
      <c r="M151" s="273" t="s">
        <v>35</v>
      </c>
      <c r="N151" s="274" t="s">
        <v>46</v>
      </c>
      <c r="O151" s="84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85</v>
      </c>
      <c r="AT151" s="237" t="s">
        <v>152</v>
      </c>
      <c r="AU151" s="237" t="s">
        <v>85</v>
      </c>
      <c r="AY151" s="17" t="s">
        <v>133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83</v>
      </c>
      <c r="BM151" s="237" t="s">
        <v>434</v>
      </c>
    </row>
    <row r="152" s="2" customFormat="1" ht="19.8" customHeight="1">
      <c r="A152" s="38"/>
      <c r="B152" s="39"/>
      <c r="C152" s="226" t="s">
        <v>435</v>
      </c>
      <c r="D152" s="226" t="s">
        <v>137</v>
      </c>
      <c r="E152" s="227" t="s">
        <v>436</v>
      </c>
      <c r="F152" s="228" t="s">
        <v>437</v>
      </c>
      <c r="G152" s="229" t="s">
        <v>155</v>
      </c>
      <c r="H152" s="230">
        <v>8</v>
      </c>
      <c r="I152" s="231"/>
      <c r="J152" s="232">
        <f>ROUND(I152*H152,2)</f>
        <v>0</v>
      </c>
      <c r="K152" s="228" t="s">
        <v>141</v>
      </c>
      <c r="L152" s="44"/>
      <c r="M152" s="233" t="s">
        <v>35</v>
      </c>
      <c r="N152" s="234" t="s">
        <v>46</v>
      </c>
      <c r="O152" s="84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83</v>
      </c>
      <c r="AT152" s="237" t="s">
        <v>137</v>
      </c>
      <c r="AU152" s="237" t="s">
        <v>85</v>
      </c>
      <c r="AY152" s="17" t="s">
        <v>133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83</v>
      </c>
      <c r="BM152" s="237" t="s">
        <v>438</v>
      </c>
    </row>
    <row r="153" s="2" customFormat="1" ht="19.8" customHeight="1">
      <c r="A153" s="38"/>
      <c r="B153" s="39"/>
      <c r="C153" s="226" t="s">
        <v>439</v>
      </c>
      <c r="D153" s="226" t="s">
        <v>137</v>
      </c>
      <c r="E153" s="227" t="s">
        <v>440</v>
      </c>
      <c r="F153" s="228" t="s">
        <v>441</v>
      </c>
      <c r="G153" s="229" t="s">
        <v>155</v>
      </c>
      <c r="H153" s="230">
        <v>1</v>
      </c>
      <c r="I153" s="231"/>
      <c r="J153" s="232">
        <f>ROUND(I153*H153,2)</f>
        <v>0</v>
      </c>
      <c r="K153" s="228" t="s">
        <v>141</v>
      </c>
      <c r="L153" s="44"/>
      <c r="M153" s="233" t="s">
        <v>35</v>
      </c>
      <c r="N153" s="234" t="s">
        <v>46</v>
      </c>
      <c r="O153" s="84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83</v>
      </c>
      <c r="AT153" s="237" t="s">
        <v>137</v>
      </c>
      <c r="AU153" s="237" t="s">
        <v>85</v>
      </c>
      <c r="AY153" s="17" t="s">
        <v>133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83</v>
      </c>
      <c r="BM153" s="237" t="s">
        <v>442</v>
      </c>
    </row>
    <row r="154" s="2" customFormat="1" ht="19.8" customHeight="1">
      <c r="A154" s="38"/>
      <c r="B154" s="39"/>
      <c r="C154" s="265" t="s">
        <v>443</v>
      </c>
      <c r="D154" s="265" t="s">
        <v>152</v>
      </c>
      <c r="E154" s="266" t="s">
        <v>444</v>
      </c>
      <c r="F154" s="267" t="s">
        <v>445</v>
      </c>
      <c r="G154" s="268" t="s">
        <v>155</v>
      </c>
      <c r="H154" s="269">
        <v>8</v>
      </c>
      <c r="I154" s="270"/>
      <c r="J154" s="271">
        <f>ROUND(I154*H154,2)</f>
        <v>0</v>
      </c>
      <c r="K154" s="267" t="s">
        <v>141</v>
      </c>
      <c r="L154" s="272"/>
      <c r="M154" s="273" t="s">
        <v>35</v>
      </c>
      <c r="N154" s="274" t="s">
        <v>46</v>
      </c>
      <c r="O154" s="84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85</v>
      </c>
      <c r="AT154" s="237" t="s">
        <v>152</v>
      </c>
      <c r="AU154" s="237" t="s">
        <v>85</v>
      </c>
      <c r="AY154" s="17" t="s">
        <v>133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83</v>
      </c>
      <c r="BM154" s="237" t="s">
        <v>446</v>
      </c>
    </row>
    <row r="155" s="2" customFormat="1" ht="19.8" customHeight="1">
      <c r="A155" s="38"/>
      <c r="B155" s="39"/>
      <c r="C155" s="265" t="s">
        <v>447</v>
      </c>
      <c r="D155" s="265" t="s">
        <v>152</v>
      </c>
      <c r="E155" s="266" t="s">
        <v>448</v>
      </c>
      <c r="F155" s="267" t="s">
        <v>449</v>
      </c>
      <c r="G155" s="268" t="s">
        <v>155</v>
      </c>
      <c r="H155" s="269">
        <v>1</v>
      </c>
      <c r="I155" s="270"/>
      <c r="J155" s="271">
        <f>ROUND(I155*H155,2)</f>
        <v>0</v>
      </c>
      <c r="K155" s="267" t="s">
        <v>141</v>
      </c>
      <c r="L155" s="272"/>
      <c r="M155" s="273" t="s">
        <v>35</v>
      </c>
      <c r="N155" s="274" t="s">
        <v>46</v>
      </c>
      <c r="O155" s="84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85</v>
      </c>
      <c r="AT155" s="237" t="s">
        <v>152</v>
      </c>
      <c r="AU155" s="237" t="s">
        <v>85</v>
      </c>
      <c r="AY155" s="17" t="s">
        <v>133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83</v>
      </c>
      <c r="BM155" s="237" t="s">
        <v>450</v>
      </c>
    </row>
    <row r="156" s="12" customFormat="1" ht="25.92" customHeight="1">
      <c r="A156" s="12"/>
      <c r="B156" s="210"/>
      <c r="C156" s="211"/>
      <c r="D156" s="212" t="s">
        <v>74</v>
      </c>
      <c r="E156" s="213" t="s">
        <v>451</v>
      </c>
      <c r="F156" s="213" t="s">
        <v>452</v>
      </c>
      <c r="G156" s="211"/>
      <c r="H156" s="211"/>
      <c r="I156" s="214"/>
      <c r="J156" s="215">
        <f>BK156</f>
        <v>0</v>
      </c>
      <c r="K156" s="211"/>
      <c r="L156" s="216"/>
      <c r="M156" s="217"/>
      <c r="N156" s="218"/>
      <c r="O156" s="218"/>
      <c r="P156" s="219">
        <f>SUM(P157:P178)</f>
        <v>0</v>
      </c>
      <c r="Q156" s="218"/>
      <c r="R156" s="219">
        <f>SUM(R157:R178)</f>
        <v>0</v>
      </c>
      <c r="S156" s="218"/>
      <c r="T156" s="220">
        <f>SUM(T157:T178)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83</v>
      </c>
      <c r="AT156" s="222" t="s">
        <v>74</v>
      </c>
      <c r="AU156" s="222" t="s">
        <v>75</v>
      </c>
      <c r="AY156" s="221" t="s">
        <v>133</v>
      </c>
      <c r="BK156" s="223">
        <f>SUM(BK157:BK178)</f>
        <v>0</v>
      </c>
    </row>
    <row r="157" s="2" customFormat="1" ht="19.8" customHeight="1">
      <c r="A157" s="38"/>
      <c r="B157" s="39"/>
      <c r="C157" s="265" t="s">
        <v>453</v>
      </c>
      <c r="D157" s="265" t="s">
        <v>152</v>
      </c>
      <c r="E157" s="266" t="s">
        <v>454</v>
      </c>
      <c r="F157" s="267" t="s">
        <v>455</v>
      </c>
      <c r="G157" s="268" t="s">
        <v>155</v>
      </c>
      <c r="H157" s="269">
        <v>2</v>
      </c>
      <c r="I157" s="270"/>
      <c r="J157" s="271">
        <f>ROUND(I157*H157,2)</f>
        <v>0</v>
      </c>
      <c r="K157" s="267" t="s">
        <v>141</v>
      </c>
      <c r="L157" s="272"/>
      <c r="M157" s="273" t="s">
        <v>35</v>
      </c>
      <c r="N157" s="274" t="s">
        <v>46</v>
      </c>
      <c r="O157" s="84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85</v>
      </c>
      <c r="AT157" s="237" t="s">
        <v>152</v>
      </c>
      <c r="AU157" s="237" t="s">
        <v>83</v>
      </c>
      <c r="AY157" s="17" t="s">
        <v>133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83</v>
      </c>
      <c r="BM157" s="237" t="s">
        <v>456</v>
      </c>
    </row>
    <row r="158" s="2" customFormat="1" ht="19.8" customHeight="1">
      <c r="A158" s="38"/>
      <c r="B158" s="39"/>
      <c r="C158" s="226" t="s">
        <v>457</v>
      </c>
      <c r="D158" s="226" t="s">
        <v>137</v>
      </c>
      <c r="E158" s="227" t="s">
        <v>458</v>
      </c>
      <c r="F158" s="228" t="s">
        <v>459</v>
      </c>
      <c r="G158" s="229" t="s">
        <v>155</v>
      </c>
      <c r="H158" s="230">
        <v>2</v>
      </c>
      <c r="I158" s="231"/>
      <c r="J158" s="232">
        <f>ROUND(I158*H158,2)</f>
        <v>0</v>
      </c>
      <c r="K158" s="228" t="s">
        <v>141</v>
      </c>
      <c r="L158" s="44"/>
      <c r="M158" s="233" t="s">
        <v>35</v>
      </c>
      <c r="N158" s="234" t="s">
        <v>46</v>
      </c>
      <c r="O158" s="84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83</v>
      </c>
      <c r="AT158" s="237" t="s">
        <v>137</v>
      </c>
      <c r="AU158" s="237" t="s">
        <v>83</v>
      </c>
      <c r="AY158" s="17" t="s">
        <v>133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83</v>
      </c>
      <c r="BM158" s="237" t="s">
        <v>460</v>
      </c>
    </row>
    <row r="159" s="2" customFormat="1" ht="19.8" customHeight="1">
      <c r="A159" s="38"/>
      <c r="B159" s="39"/>
      <c r="C159" s="226" t="s">
        <v>461</v>
      </c>
      <c r="D159" s="226" t="s">
        <v>137</v>
      </c>
      <c r="E159" s="227" t="s">
        <v>462</v>
      </c>
      <c r="F159" s="228" t="s">
        <v>463</v>
      </c>
      <c r="G159" s="229" t="s">
        <v>155</v>
      </c>
      <c r="H159" s="230">
        <v>1</v>
      </c>
      <c r="I159" s="231"/>
      <c r="J159" s="232">
        <f>ROUND(I159*H159,2)</f>
        <v>0</v>
      </c>
      <c r="K159" s="228" t="s">
        <v>141</v>
      </c>
      <c r="L159" s="44"/>
      <c r="M159" s="233" t="s">
        <v>35</v>
      </c>
      <c r="N159" s="234" t="s">
        <v>46</v>
      </c>
      <c r="O159" s="84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83</v>
      </c>
      <c r="AT159" s="237" t="s">
        <v>137</v>
      </c>
      <c r="AU159" s="237" t="s">
        <v>83</v>
      </c>
      <c r="AY159" s="17" t="s">
        <v>133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83</v>
      </c>
      <c r="BM159" s="237" t="s">
        <v>464</v>
      </c>
    </row>
    <row r="160" s="2" customFormat="1" ht="19.8" customHeight="1">
      <c r="A160" s="38"/>
      <c r="B160" s="39"/>
      <c r="C160" s="265" t="s">
        <v>465</v>
      </c>
      <c r="D160" s="265" t="s">
        <v>152</v>
      </c>
      <c r="E160" s="266" t="s">
        <v>466</v>
      </c>
      <c r="F160" s="267" t="s">
        <v>467</v>
      </c>
      <c r="G160" s="268" t="s">
        <v>155</v>
      </c>
      <c r="H160" s="269">
        <v>3</v>
      </c>
      <c r="I160" s="270"/>
      <c r="J160" s="271">
        <f>ROUND(I160*H160,2)</f>
        <v>0</v>
      </c>
      <c r="K160" s="267" t="s">
        <v>141</v>
      </c>
      <c r="L160" s="272"/>
      <c r="M160" s="273" t="s">
        <v>35</v>
      </c>
      <c r="N160" s="274" t="s">
        <v>46</v>
      </c>
      <c r="O160" s="84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85</v>
      </c>
      <c r="AT160" s="237" t="s">
        <v>152</v>
      </c>
      <c r="AU160" s="237" t="s">
        <v>83</v>
      </c>
      <c r="AY160" s="17" t="s">
        <v>133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83</v>
      </c>
      <c r="BM160" s="237" t="s">
        <v>468</v>
      </c>
    </row>
    <row r="161" s="2" customFormat="1" ht="19.8" customHeight="1">
      <c r="A161" s="38"/>
      <c r="B161" s="39"/>
      <c r="C161" s="265" t="s">
        <v>469</v>
      </c>
      <c r="D161" s="265" t="s">
        <v>152</v>
      </c>
      <c r="E161" s="266" t="s">
        <v>470</v>
      </c>
      <c r="F161" s="267" t="s">
        <v>471</v>
      </c>
      <c r="G161" s="268" t="s">
        <v>155</v>
      </c>
      <c r="H161" s="269">
        <v>1</v>
      </c>
      <c r="I161" s="270"/>
      <c r="J161" s="271">
        <f>ROUND(I161*H161,2)</f>
        <v>0</v>
      </c>
      <c r="K161" s="267" t="s">
        <v>141</v>
      </c>
      <c r="L161" s="272"/>
      <c r="M161" s="273" t="s">
        <v>35</v>
      </c>
      <c r="N161" s="274" t="s">
        <v>46</v>
      </c>
      <c r="O161" s="84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85</v>
      </c>
      <c r="AT161" s="237" t="s">
        <v>152</v>
      </c>
      <c r="AU161" s="237" t="s">
        <v>83</v>
      </c>
      <c r="AY161" s="17" t="s">
        <v>133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83</v>
      </c>
      <c r="BM161" s="237" t="s">
        <v>472</v>
      </c>
    </row>
    <row r="162" s="2" customFormat="1" ht="19.8" customHeight="1">
      <c r="A162" s="38"/>
      <c r="B162" s="39"/>
      <c r="C162" s="265" t="s">
        <v>473</v>
      </c>
      <c r="D162" s="265" t="s">
        <v>152</v>
      </c>
      <c r="E162" s="266" t="s">
        <v>474</v>
      </c>
      <c r="F162" s="267" t="s">
        <v>475</v>
      </c>
      <c r="G162" s="268" t="s">
        <v>155</v>
      </c>
      <c r="H162" s="269">
        <v>3</v>
      </c>
      <c r="I162" s="270"/>
      <c r="J162" s="271">
        <f>ROUND(I162*H162,2)</f>
        <v>0</v>
      </c>
      <c r="K162" s="267" t="s">
        <v>141</v>
      </c>
      <c r="L162" s="272"/>
      <c r="M162" s="273" t="s">
        <v>35</v>
      </c>
      <c r="N162" s="274" t="s">
        <v>46</v>
      </c>
      <c r="O162" s="84"/>
      <c r="P162" s="235">
        <f>O162*H162</f>
        <v>0</v>
      </c>
      <c r="Q162" s="235">
        <v>0</v>
      </c>
      <c r="R162" s="235">
        <f>Q162*H162</f>
        <v>0</v>
      </c>
      <c r="S162" s="235">
        <v>0</v>
      </c>
      <c r="T162" s="23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7" t="s">
        <v>85</v>
      </c>
      <c r="AT162" s="237" t="s">
        <v>152</v>
      </c>
      <c r="AU162" s="237" t="s">
        <v>83</v>
      </c>
      <c r="AY162" s="17" t="s">
        <v>133</v>
      </c>
      <c r="BE162" s="238">
        <f>IF(N162="základní",J162,0)</f>
        <v>0</v>
      </c>
      <c r="BF162" s="238">
        <f>IF(N162="snížená",J162,0)</f>
        <v>0</v>
      </c>
      <c r="BG162" s="238">
        <f>IF(N162="zákl. přenesená",J162,0)</f>
        <v>0</v>
      </c>
      <c r="BH162" s="238">
        <f>IF(N162="sníž. přenesená",J162,0)</f>
        <v>0</v>
      </c>
      <c r="BI162" s="238">
        <f>IF(N162="nulová",J162,0)</f>
        <v>0</v>
      </c>
      <c r="BJ162" s="17" t="s">
        <v>83</v>
      </c>
      <c r="BK162" s="238">
        <f>ROUND(I162*H162,2)</f>
        <v>0</v>
      </c>
      <c r="BL162" s="17" t="s">
        <v>83</v>
      </c>
      <c r="BM162" s="237" t="s">
        <v>476</v>
      </c>
    </row>
    <row r="163" s="2" customFormat="1" ht="30" customHeight="1">
      <c r="A163" s="38"/>
      <c r="B163" s="39"/>
      <c r="C163" s="265" t="s">
        <v>477</v>
      </c>
      <c r="D163" s="265" t="s">
        <v>152</v>
      </c>
      <c r="E163" s="266" t="s">
        <v>478</v>
      </c>
      <c r="F163" s="267" t="s">
        <v>479</v>
      </c>
      <c r="G163" s="268" t="s">
        <v>155</v>
      </c>
      <c r="H163" s="269">
        <v>1</v>
      </c>
      <c r="I163" s="270"/>
      <c r="J163" s="271">
        <f>ROUND(I163*H163,2)</f>
        <v>0</v>
      </c>
      <c r="K163" s="267" t="s">
        <v>141</v>
      </c>
      <c r="L163" s="272"/>
      <c r="M163" s="273" t="s">
        <v>35</v>
      </c>
      <c r="N163" s="274" t="s">
        <v>46</v>
      </c>
      <c r="O163" s="8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85</v>
      </c>
      <c r="AT163" s="237" t="s">
        <v>152</v>
      </c>
      <c r="AU163" s="237" t="s">
        <v>83</v>
      </c>
      <c r="AY163" s="17" t="s">
        <v>133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83</v>
      </c>
      <c r="BM163" s="237" t="s">
        <v>480</v>
      </c>
    </row>
    <row r="164" s="2" customFormat="1" ht="19.8" customHeight="1">
      <c r="A164" s="38"/>
      <c r="B164" s="39"/>
      <c r="C164" s="265" t="s">
        <v>481</v>
      </c>
      <c r="D164" s="265" t="s">
        <v>152</v>
      </c>
      <c r="E164" s="266" t="s">
        <v>482</v>
      </c>
      <c r="F164" s="267" t="s">
        <v>483</v>
      </c>
      <c r="G164" s="268" t="s">
        <v>155</v>
      </c>
      <c r="H164" s="269">
        <v>20</v>
      </c>
      <c r="I164" s="270"/>
      <c r="J164" s="271">
        <f>ROUND(I164*H164,2)</f>
        <v>0</v>
      </c>
      <c r="K164" s="267" t="s">
        <v>141</v>
      </c>
      <c r="L164" s="272"/>
      <c r="M164" s="273" t="s">
        <v>35</v>
      </c>
      <c r="N164" s="274" t="s">
        <v>46</v>
      </c>
      <c r="O164" s="84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85</v>
      </c>
      <c r="AT164" s="237" t="s">
        <v>152</v>
      </c>
      <c r="AU164" s="237" t="s">
        <v>83</v>
      </c>
      <c r="AY164" s="17" t="s">
        <v>133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83</v>
      </c>
      <c r="BM164" s="237" t="s">
        <v>484</v>
      </c>
    </row>
    <row r="165" s="2" customFormat="1" ht="19.8" customHeight="1">
      <c r="A165" s="38"/>
      <c r="B165" s="39"/>
      <c r="C165" s="265" t="s">
        <v>485</v>
      </c>
      <c r="D165" s="265" t="s">
        <v>152</v>
      </c>
      <c r="E165" s="266" t="s">
        <v>486</v>
      </c>
      <c r="F165" s="267" t="s">
        <v>487</v>
      </c>
      <c r="G165" s="268" t="s">
        <v>155</v>
      </c>
      <c r="H165" s="269">
        <v>20</v>
      </c>
      <c r="I165" s="270"/>
      <c r="J165" s="271">
        <f>ROUND(I165*H165,2)</f>
        <v>0</v>
      </c>
      <c r="K165" s="267" t="s">
        <v>141</v>
      </c>
      <c r="L165" s="272"/>
      <c r="M165" s="273" t="s">
        <v>35</v>
      </c>
      <c r="N165" s="274" t="s">
        <v>46</v>
      </c>
      <c r="O165" s="84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249</v>
      </c>
      <c r="AT165" s="237" t="s">
        <v>152</v>
      </c>
      <c r="AU165" s="237" t="s">
        <v>83</v>
      </c>
      <c r="AY165" s="17" t="s">
        <v>133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250</v>
      </c>
      <c r="BM165" s="237" t="s">
        <v>488</v>
      </c>
    </row>
    <row r="166" s="2" customFormat="1" ht="30" customHeight="1">
      <c r="A166" s="38"/>
      <c r="B166" s="39"/>
      <c r="C166" s="226" t="s">
        <v>489</v>
      </c>
      <c r="D166" s="226" t="s">
        <v>137</v>
      </c>
      <c r="E166" s="227" t="s">
        <v>490</v>
      </c>
      <c r="F166" s="228" t="s">
        <v>491</v>
      </c>
      <c r="G166" s="229" t="s">
        <v>155</v>
      </c>
      <c r="H166" s="230">
        <v>2</v>
      </c>
      <c r="I166" s="231"/>
      <c r="J166" s="232">
        <f>ROUND(I166*H166,2)</f>
        <v>0</v>
      </c>
      <c r="K166" s="228" t="s">
        <v>141</v>
      </c>
      <c r="L166" s="44"/>
      <c r="M166" s="233" t="s">
        <v>35</v>
      </c>
      <c r="N166" s="234" t="s">
        <v>46</v>
      </c>
      <c r="O166" s="84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201</v>
      </c>
      <c r="AT166" s="237" t="s">
        <v>137</v>
      </c>
      <c r="AU166" s="237" t="s">
        <v>83</v>
      </c>
      <c r="AY166" s="17" t="s">
        <v>133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201</v>
      </c>
      <c r="BM166" s="237" t="s">
        <v>492</v>
      </c>
    </row>
    <row r="167" s="2" customFormat="1" ht="19.8" customHeight="1">
      <c r="A167" s="38"/>
      <c r="B167" s="39"/>
      <c r="C167" s="226" t="s">
        <v>493</v>
      </c>
      <c r="D167" s="226" t="s">
        <v>137</v>
      </c>
      <c r="E167" s="227" t="s">
        <v>494</v>
      </c>
      <c r="F167" s="228" t="s">
        <v>495</v>
      </c>
      <c r="G167" s="229" t="s">
        <v>155</v>
      </c>
      <c r="H167" s="230">
        <v>20</v>
      </c>
      <c r="I167" s="231"/>
      <c r="J167" s="232">
        <f>ROUND(I167*H167,2)</f>
        <v>0</v>
      </c>
      <c r="K167" s="228" t="s">
        <v>141</v>
      </c>
      <c r="L167" s="44"/>
      <c r="M167" s="233" t="s">
        <v>35</v>
      </c>
      <c r="N167" s="234" t="s">
        <v>46</v>
      </c>
      <c r="O167" s="84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201</v>
      </c>
      <c r="AT167" s="237" t="s">
        <v>137</v>
      </c>
      <c r="AU167" s="237" t="s">
        <v>83</v>
      </c>
      <c r="AY167" s="17" t="s">
        <v>133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201</v>
      </c>
      <c r="BM167" s="237" t="s">
        <v>496</v>
      </c>
    </row>
    <row r="168" s="2" customFormat="1" ht="19.8" customHeight="1">
      <c r="A168" s="38"/>
      <c r="B168" s="39"/>
      <c r="C168" s="265" t="s">
        <v>497</v>
      </c>
      <c r="D168" s="265" t="s">
        <v>152</v>
      </c>
      <c r="E168" s="266" t="s">
        <v>498</v>
      </c>
      <c r="F168" s="267" t="s">
        <v>499</v>
      </c>
      <c r="G168" s="268" t="s">
        <v>155</v>
      </c>
      <c r="H168" s="269">
        <v>1</v>
      </c>
      <c r="I168" s="270"/>
      <c r="J168" s="271">
        <f>ROUND(I168*H168,2)</f>
        <v>0</v>
      </c>
      <c r="K168" s="267" t="s">
        <v>141</v>
      </c>
      <c r="L168" s="272"/>
      <c r="M168" s="273" t="s">
        <v>35</v>
      </c>
      <c r="N168" s="274" t="s">
        <v>46</v>
      </c>
      <c r="O168" s="8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249</v>
      </c>
      <c r="AT168" s="237" t="s">
        <v>152</v>
      </c>
      <c r="AU168" s="237" t="s">
        <v>83</v>
      </c>
      <c r="AY168" s="17" t="s">
        <v>133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250</v>
      </c>
      <c r="BM168" s="237" t="s">
        <v>500</v>
      </c>
    </row>
    <row r="169" s="2" customFormat="1" ht="19.8" customHeight="1">
      <c r="A169" s="38"/>
      <c r="B169" s="39"/>
      <c r="C169" s="226" t="s">
        <v>501</v>
      </c>
      <c r="D169" s="226" t="s">
        <v>137</v>
      </c>
      <c r="E169" s="227" t="s">
        <v>502</v>
      </c>
      <c r="F169" s="228" t="s">
        <v>503</v>
      </c>
      <c r="G169" s="229" t="s">
        <v>155</v>
      </c>
      <c r="H169" s="230">
        <v>1</v>
      </c>
      <c r="I169" s="231"/>
      <c r="J169" s="232">
        <f>ROUND(I169*H169,2)</f>
        <v>0</v>
      </c>
      <c r="K169" s="228" t="s">
        <v>141</v>
      </c>
      <c r="L169" s="44"/>
      <c r="M169" s="233" t="s">
        <v>35</v>
      </c>
      <c r="N169" s="234" t="s">
        <v>46</v>
      </c>
      <c r="O169" s="84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201</v>
      </c>
      <c r="AT169" s="237" t="s">
        <v>137</v>
      </c>
      <c r="AU169" s="237" t="s">
        <v>83</v>
      </c>
      <c r="AY169" s="17" t="s">
        <v>133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201</v>
      </c>
      <c r="BM169" s="237" t="s">
        <v>504</v>
      </c>
    </row>
    <row r="170" s="2" customFormat="1" ht="40.2" customHeight="1">
      <c r="A170" s="38"/>
      <c r="B170" s="39"/>
      <c r="C170" s="226" t="s">
        <v>505</v>
      </c>
      <c r="D170" s="226" t="s">
        <v>137</v>
      </c>
      <c r="E170" s="227" t="s">
        <v>506</v>
      </c>
      <c r="F170" s="228" t="s">
        <v>507</v>
      </c>
      <c r="G170" s="229" t="s">
        <v>155</v>
      </c>
      <c r="H170" s="230">
        <v>1</v>
      </c>
      <c r="I170" s="231"/>
      <c r="J170" s="232">
        <f>ROUND(I170*H170,2)</f>
        <v>0</v>
      </c>
      <c r="K170" s="228" t="s">
        <v>141</v>
      </c>
      <c r="L170" s="44"/>
      <c r="M170" s="233" t="s">
        <v>35</v>
      </c>
      <c r="N170" s="234" t="s">
        <v>46</v>
      </c>
      <c r="O170" s="84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201</v>
      </c>
      <c r="AT170" s="237" t="s">
        <v>137</v>
      </c>
      <c r="AU170" s="237" t="s">
        <v>83</v>
      </c>
      <c r="AY170" s="17" t="s">
        <v>133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201</v>
      </c>
      <c r="BM170" s="237" t="s">
        <v>508</v>
      </c>
    </row>
    <row r="171" s="2" customFormat="1" ht="19.8" customHeight="1">
      <c r="A171" s="38"/>
      <c r="B171" s="39"/>
      <c r="C171" s="265" t="s">
        <v>509</v>
      </c>
      <c r="D171" s="265" t="s">
        <v>152</v>
      </c>
      <c r="E171" s="266" t="s">
        <v>510</v>
      </c>
      <c r="F171" s="267" t="s">
        <v>511</v>
      </c>
      <c r="G171" s="268" t="s">
        <v>155</v>
      </c>
      <c r="H171" s="269">
        <v>1</v>
      </c>
      <c r="I171" s="270"/>
      <c r="J171" s="271">
        <f>ROUND(I171*H171,2)</f>
        <v>0</v>
      </c>
      <c r="K171" s="267" t="s">
        <v>141</v>
      </c>
      <c r="L171" s="272"/>
      <c r="M171" s="273" t="s">
        <v>35</v>
      </c>
      <c r="N171" s="274" t="s">
        <v>46</v>
      </c>
      <c r="O171" s="84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85</v>
      </c>
      <c r="AT171" s="237" t="s">
        <v>152</v>
      </c>
      <c r="AU171" s="237" t="s">
        <v>83</v>
      </c>
      <c r="AY171" s="17" t="s">
        <v>133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83</v>
      </c>
      <c r="BK171" s="238">
        <f>ROUND(I171*H171,2)</f>
        <v>0</v>
      </c>
      <c r="BL171" s="17" t="s">
        <v>83</v>
      </c>
      <c r="BM171" s="237" t="s">
        <v>512</v>
      </c>
    </row>
    <row r="172" s="2" customFormat="1" ht="19.8" customHeight="1">
      <c r="A172" s="38"/>
      <c r="B172" s="39"/>
      <c r="C172" s="265" t="s">
        <v>513</v>
      </c>
      <c r="D172" s="265" t="s">
        <v>152</v>
      </c>
      <c r="E172" s="266" t="s">
        <v>514</v>
      </c>
      <c r="F172" s="267" t="s">
        <v>515</v>
      </c>
      <c r="G172" s="268" t="s">
        <v>155</v>
      </c>
      <c r="H172" s="269">
        <v>1</v>
      </c>
      <c r="I172" s="270"/>
      <c r="J172" s="271">
        <f>ROUND(I172*H172,2)</f>
        <v>0</v>
      </c>
      <c r="K172" s="267" t="s">
        <v>141</v>
      </c>
      <c r="L172" s="272"/>
      <c r="M172" s="273" t="s">
        <v>35</v>
      </c>
      <c r="N172" s="274" t="s">
        <v>46</v>
      </c>
      <c r="O172" s="84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249</v>
      </c>
      <c r="AT172" s="237" t="s">
        <v>152</v>
      </c>
      <c r="AU172" s="237" t="s">
        <v>83</v>
      </c>
      <c r="AY172" s="17" t="s">
        <v>133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250</v>
      </c>
      <c r="BM172" s="237" t="s">
        <v>516</v>
      </c>
    </row>
    <row r="173" s="2" customFormat="1" ht="19.8" customHeight="1">
      <c r="A173" s="38"/>
      <c r="B173" s="39"/>
      <c r="C173" s="265" t="s">
        <v>517</v>
      </c>
      <c r="D173" s="265" t="s">
        <v>152</v>
      </c>
      <c r="E173" s="266" t="s">
        <v>518</v>
      </c>
      <c r="F173" s="267" t="s">
        <v>519</v>
      </c>
      <c r="G173" s="268" t="s">
        <v>155</v>
      </c>
      <c r="H173" s="269">
        <v>1</v>
      </c>
      <c r="I173" s="270"/>
      <c r="J173" s="271">
        <f>ROUND(I173*H173,2)</f>
        <v>0</v>
      </c>
      <c r="K173" s="267" t="s">
        <v>141</v>
      </c>
      <c r="L173" s="272"/>
      <c r="M173" s="273" t="s">
        <v>35</v>
      </c>
      <c r="N173" s="274" t="s">
        <v>46</v>
      </c>
      <c r="O173" s="84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249</v>
      </c>
      <c r="AT173" s="237" t="s">
        <v>152</v>
      </c>
      <c r="AU173" s="237" t="s">
        <v>83</v>
      </c>
      <c r="AY173" s="17" t="s">
        <v>133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250</v>
      </c>
      <c r="BM173" s="237" t="s">
        <v>520</v>
      </c>
    </row>
    <row r="174" s="2" customFormat="1" ht="19.8" customHeight="1">
      <c r="A174" s="38"/>
      <c r="B174" s="39"/>
      <c r="C174" s="265" t="s">
        <v>521</v>
      </c>
      <c r="D174" s="265" t="s">
        <v>152</v>
      </c>
      <c r="E174" s="266" t="s">
        <v>522</v>
      </c>
      <c r="F174" s="267" t="s">
        <v>523</v>
      </c>
      <c r="G174" s="268" t="s">
        <v>155</v>
      </c>
      <c r="H174" s="269">
        <v>8</v>
      </c>
      <c r="I174" s="270"/>
      <c r="J174" s="271">
        <f>ROUND(I174*H174,2)</f>
        <v>0</v>
      </c>
      <c r="K174" s="267" t="s">
        <v>141</v>
      </c>
      <c r="L174" s="272"/>
      <c r="M174" s="273" t="s">
        <v>35</v>
      </c>
      <c r="N174" s="274" t="s">
        <v>46</v>
      </c>
      <c r="O174" s="84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85</v>
      </c>
      <c r="AT174" s="237" t="s">
        <v>152</v>
      </c>
      <c r="AU174" s="237" t="s">
        <v>83</v>
      </c>
      <c r="AY174" s="17" t="s">
        <v>133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83</v>
      </c>
      <c r="BM174" s="237" t="s">
        <v>524</v>
      </c>
    </row>
    <row r="175" s="2" customFormat="1" ht="19.8" customHeight="1">
      <c r="A175" s="38"/>
      <c r="B175" s="39"/>
      <c r="C175" s="265" t="s">
        <v>525</v>
      </c>
      <c r="D175" s="265" t="s">
        <v>152</v>
      </c>
      <c r="E175" s="266" t="s">
        <v>526</v>
      </c>
      <c r="F175" s="267" t="s">
        <v>527</v>
      </c>
      <c r="G175" s="268" t="s">
        <v>155</v>
      </c>
      <c r="H175" s="269">
        <v>2</v>
      </c>
      <c r="I175" s="270"/>
      <c r="J175" s="271">
        <f>ROUND(I175*H175,2)</f>
        <v>0</v>
      </c>
      <c r="K175" s="267" t="s">
        <v>141</v>
      </c>
      <c r="L175" s="272"/>
      <c r="M175" s="273" t="s">
        <v>35</v>
      </c>
      <c r="N175" s="274" t="s">
        <v>46</v>
      </c>
      <c r="O175" s="84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85</v>
      </c>
      <c r="AT175" s="237" t="s">
        <v>152</v>
      </c>
      <c r="AU175" s="237" t="s">
        <v>83</v>
      </c>
      <c r="AY175" s="17" t="s">
        <v>133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83</v>
      </c>
      <c r="BM175" s="237" t="s">
        <v>528</v>
      </c>
    </row>
    <row r="176" s="2" customFormat="1" ht="19.8" customHeight="1">
      <c r="A176" s="38"/>
      <c r="B176" s="39"/>
      <c r="C176" s="226" t="s">
        <v>529</v>
      </c>
      <c r="D176" s="226" t="s">
        <v>137</v>
      </c>
      <c r="E176" s="227" t="s">
        <v>436</v>
      </c>
      <c r="F176" s="228" t="s">
        <v>437</v>
      </c>
      <c r="G176" s="229" t="s">
        <v>155</v>
      </c>
      <c r="H176" s="230">
        <v>10</v>
      </c>
      <c r="I176" s="231"/>
      <c r="J176" s="232">
        <f>ROUND(I176*H176,2)</f>
        <v>0</v>
      </c>
      <c r="K176" s="228" t="s">
        <v>141</v>
      </c>
      <c r="L176" s="44"/>
      <c r="M176" s="233" t="s">
        <v>35</v>
      </c>
      <c r="N176" s="234" t="s">
        <v>46</v>
      </c>
      <c r="O176" s="84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142</v>
      </c>
      <c r="AT176" s="237" t="s">
        <v>137</v>
      </c>
      <c r="AU176" s="237" t="s">
        <v>83</v>
      </c>
      <c r="AY176" s="17" t="s">
        <v>133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142</v>
      </c>
      <c r="BM176" s="237" t="s">
        <v>530</v>
      </c>
    </row>
    <row r="177" s="2" customFormat="1" ht="19.8" customHeight="1">
      <c r="A177" s="38"/>
      <c r="B177" s="39"/>
      <c r="C177" s="265" t="s">
        <v>531</v>
      </c>
      <c r="D177" s="265" t="s">
        <v>152</v>
      </c>
      <c r="E177" s="266" t="s">
        <v>532</v>
      </c>
      <c r="F177" s="267" t="s">
        <v>533</v>
      </c>
      <c r="G177" s="268" t="s">
        <v>155</v>
      </c>
      <c r="H177" s="269">
        <v>1</v>
      </c>
      <c r="I177" s="270"/>
      <c r="J177" s="271">
        <f>ROUND(I177*H177,2)</f>
        <v>0</v>
      </c>
      <c r="K177" s="267" t="s">
        <v>141</v>
      </c>
      <c r="L177" s="272"/>
      <c r="M177" s="273" t="s">
        <v>35</v>
      </c>
      <c r="N177" s="274" t="s">
        <v>46</v>
      </c>
      <c r="O177" s="84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249</v>
      </c>
      <c r="AT177" s="237" t="s">
        <v>152</v>
      </c>
      <c r="AU177" s="237" t="s">
        <v>83</v>
      </c>
      <c r="AY177" s="17" t="s">
        <v>133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250</v>
      </c>
      <c r="BM177" s="237" t="s">
        <v>534</v>
      </c>
    </row>
    <row r="178" s="2" customFormat="1" ht="19.8" customHeight="1">
      <c r="A178" s="38"/>
      <c r="B178" s="39"/>
      <c r="C178" s="265" t="s">
        <v>535</v>
      </c>
      <c r="D178" s="265" t="s">
        <v>152</v>
      </c>
      <c r="E178" s="266" t="s">
        <v>536</v>
      </c>
      <c r="F178" s="267" t="s">
        <v>537</v>
      </c>
      <c r="G178" s="268" t="s">
        <v>155</v>
      </c>
      <c r="H178" s="269">
        <v>1</v>
      </c>
      <c r="I178" s="270"/>
      <c r="J178" s="271">
        <f>ROUND(I178*H178,2)</f>
        <v>0</v>
      </c>
      <c r="K178" s="267" t="s">
        <v>141</v>
      </c>
      <c r="L178" s="272"/>
      <c r="M178" s="273" t="s">
        <v>35</v>
      </c>
      <c r="N178" s="274" t="s">
        <v>46</v>
      </c>
      <c r="O178" s="84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249</v>
      </c>
      <c r="AT178" s="237" t="s">
        <v>152</v>
      </c>
      <c r="AU178" s="237" t="s">
        <v>83</v>
      </c>
      <c r="AY178" s="17" t="s">
        <v>133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250</v>
      </c>
      <c r="BM178" s="237" t="s">
        <v>538</v>
      </c>
    </row>
    <row r="179" s="12" customFormat="1" ht="25.92" customHeight="1">
      <c r="A179" s="12"/>
      <c r="B179" s="210"/>
      <c r="C179" s="211"/>
      <c r="D179" s="212" t="s">
        <v>74</v>
      </c>
      <c r="E179" s="213" t="s">
        <v>539</v>
      </c>
      <c r="F179" s="213" t="s">
        <v>540</v>
      </c>
      <c r="G179" s="211"/>
      <c r="H179" s="211"/>
      <c r="I179" s="214"/>
      <c r="J179" s="215">
        <f>BK179</f>
        <v>0</v>
      </c>
      <c r="K179" s="211"/>
      <c r="L179" s="216"/>
      <c r="M179" s="217"/>
      <c r="N179" s="218"/>
      <c r="O179" s="218"/>
      <c r="P179" s="219">
        <f>SUM(P180:P194)</f>
        <v>0</v>
      </c>
      <c r="Q179" s="218"/>
      <c r="R179" s="219">
        <f>SUM(R180:R194)</f>
        <v>0</v>
      </c>
      <c r="S179" s="218"/>
      <c r="T179" s="220">
        <f>SUM(T180:T194)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83</v>
      </c>
      <c r="AT179" s="222" t="s">
        <v>74</v>
      </c>
      <c r="AU179" s="222" t="s">
        <v>75</v>
      </c>
      <c r="AY179" s="221" t="s">
        <v>133</v>
      </c>
      <c r="BK179" s="223">
        <f>SUM(BK180:BK194)</f>
        <v>0</v>
      </c>
    </row>
    <row r="180" s="2" customFormat="1" ht="19.8" customHeight="1">
      <c r="A180" s="38"/>
      <c r="B180" s="39"/>
      <c r="C180" s="226" t="s">
        <v>541</v>
      </c>
      <c r="D180" s="226" t="s">
        <v>137</v>
      </c>
      <c r="E180" s="227" t="s">
        <v>542</v>
      </c>
      <c r="F180" s="228" t="s">
        <v>543</v>
      </c>
      <c r="G180" s="229" t="s">
        <v>155</v>
      </c>
      <c r="H180" s="230">
        <v>1</v>
      </c>
      <c r="I180" s="231"/>
      <c r="J180" s="232">
        <f>ROUND(I180*H180,2)</f>
        <v>0</v>
      </c>
      <c r="K180" s="228" t="s">
        <v>141</v>
      </c>
      <c r="L180" s="44"/>
      <c r="M180" s="233" t="s">
        <v>35</v>
      </c>
      <c r="N180" s="234" t="s">
        <v>46</v>
      </c>
      <c r="O180" s="84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250</v>
      </c>
      <c r="AT180" s="237" t="s">
        <v>137</v>
      </c>
      <c r="AU180" s="237" t="s">
        <v>83</v>
      </c>
      <c r="AY180" s="17" t="s">
        <v>133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250</v>
      </c>
      <c r="BM180" s="237" t="s">
        <v>544</v>
      </c>
    </row>
    <row r="181" s="2" customFormat="1" ht="19.8" customHeight="1">
      <c r="A181" s="38"/>
      <c r="B181" s="39"/>
      <c r="C181" s="265" t="s">
        <v>545</v>
      </c>
      <c r="D181" s="265" t="s">
        <v>152</v>
      </c>
      <c r="E181" s="266" t="s">
        <v>546</v>
      </c>
      <c r="F181" s="267" t="s">
        <v>547</v>
      </c>
      <c r="G181" s="268" t="s">
        <v>155</v>
      </c>
      <c r="H181" s="269">
        <v>1</v>
      </c>
      <c r="I181" s="270"/>
      <c r="J181" s="271">
        <f>ROUND(I181*H181,2)</f>
        <v>0</v>
      </c>
      <c r="K181" s="267" t="s">
        <v>141</v>
      </c>
      <c r="L181" s="272"/>
      <c r="M181" s="273" t="s">
        <v>35</v>
      </c>
      <c r="N181" s="274" t="s">
        <v>46</v>
      </c>
      <c r="O181" s="84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249</v>
      </c>
      <c r="AT181" s="237" t="s">
        <v>152</v>
      </c>
      <c r="AU181" s="237" t="s">
        <v>83</v>
      </c>
      <c r="AY181" s="17" t="s">
        <v>133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250</v>
      </c>
      <c r="BM181" s="237" t="s">
        <v>548</v>
      </c>
    </row>
    <row r="182" s="2" customFormat="1" ht="19.8" customHeight="1">
      <c r="A182" s="38"/>
      <c r="B182" s="39"/>
      <c r="C182" s="265" t="s">
        <v>549</v>
      </c>
      <c r="D182" s="265" t="s">
        <v>152</v>
      </c>
      <c r="E182" s="266" t="s">
        <v>550</v>
      </c>
      <c r="F182" s="267" t="s">
        <v>551</v>
      </c>
      <c r="G182" s="268" t="s">
        <v>155</v>
      </c>
      <c r="H182" s="269">
        <v>2</v>
      </c>
      <c r="I182" s="270"/>
      <c r="J182" s="271">
        <f>ROUND(I182*H182,2)</f>
        <v>0</v>
      </c>
      <c r="K182" s="267" t="s">
        <v>141</v>
      </c>
      <c r="L182" s="272"/>
      <c r="M182" s="273" t="s">
        <v>35</v>
      </c>
      <c r="N182" s="274" t="s">
        <v>46</v>
      </c>
      <c r="O182" s="84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85</v>
      </c>
      <c r="AT182" s="237" t="s">
        <v>152</v>
      </c>
      <c r="AU182" s="237" t="s">
        <v>83</v>
      </c>
      <c r="AY182" s="17" t="s">
        <v>133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83</v>
      </c>
      <c r="BM182" s="237" t="s">
        <v>552</v>
      </c>
    </row>
    <row r="183" s="2" customFormat="1" ht="19.8" customHeight="1">
      <c r="A183" s="38"/>
      <c r="B183" s="39"/>
      <c r="C183" s="265" t="s">
        <v>553</v>
      </c>
      <c r="D183" s="265" t="s">
        <v>152</v>
      </c>
      <c r="E183" s="266" t="s">
        <v>554</v>
      </c>
      <c r="F183" s="267" t="s">
        <v>555</v>
      </c>
      <c r="G183" s="268" t="s">
        <v>155</v>
      </c>
      <c r="H183" s="269">
        <v>1</v>
      </c>
      <c r="I183" s="270"/>
      <c r="J183" s="271">
        <f>ROUND(I183*H183,2)</f>
        <v>0</v>
      </c>
      <c r="K183" s="267" t="s">
        <v>141</v>
      </c>
      <c r="L183" s="272"/>
      <c r="M183" s="273" t="s">
        <v>35</v>
      </c>
      <c r="N183" s="274" t="s">
        <v>46</v>
      </c>
      <c r="O183" s="84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85</v>
      </c>
      <c r="AT183" s="237" t="s">
        <v>152</v>
      </c>
      <c r="AU183" s="237" t="s">
        <v>83</v>
      </c>
      <c r="AY183" s="17" t="s">
        <v>133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83</v>
      </c>
      <c r="BM183" s="237" t="s">
        <v>556</v>
      </c>
    </row>
    <row r="184" s="2" customFormat="1" ht="19.8" customHeight="1">
      <c r="A184" s="38"/>
      <c r="B184" s="39"/>
      <c r="C184" s="265" t="s">
        <v>557</v>
      </c>
      <c r="D184" s="265" t="s">
        <v>152</v>
      </c>
      <c r="E184" s="266" t="s">
        <v>558</v>
      </c>
      <c r="F184" s="267" t="s">
        <v>559</v>
      </c>
      <c r="G184" s="268" t="s">
        <v>155</v>
      </c>
      <c r="H184" s="269">
        <v>1</v>
      </c>
      <c r="I184" s="270"/>
      <c r="J184" s="271">
        <f>ROUND(I184*H184,2)</f>
        <v>0</v>
      </c>
      <c r="K184" s="267" t="s">
        <v>141</v>
      </c>
      <c r="L184" s="272"/>
      <c r="M184" s="273" t="s">
        <v>35</v>
      </c>
      <c r="N184" s="274" t="s">
        <v>46</v>
      </c>
      <c r="O184" s="84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85</v>
      </c>
      <c r="AT184" s="237" t="s">
        <v>152</v>
      </c>
      <c r="AU184" s="237" t="s">
        <v>83</v>
      </c>
      <c r="AY184" s="17" t="s">
        <v>133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83</v>
      </c>
      <c r="BM184" s="237" t="s">
        <v>560</v>
      </c>
    </row>
    <row r="185" s="2" customFormat="1" ht="19.8" customHeight="1">
      <c r="A185" s="38"/>
      <c r="B185" s="39"/>
      <c r="C185" s="265" t="s">
        <v>561</v>
      </c>
      <c r="D185" s="265" t="s">
        <v>152</v>
      </c>
      <c r="E185" s="266" t="s">
        <v>562</v>
      </c>
      <c r="F185" s="267" t="s">
        <v>563</v>
      </c>
      <c r="G185" s="268" t="s">
        <v>155</v>
      </c>
      <c r="H185" s="269">
        <v>1</v>
      </c>
      <c r="I185" s="270"/>
      <c r="J185" s="271">
        <f>ROUND(I185*H185,2)</f>
        <v>0</v>
      </c>
      <c r="K185" s="267" t="s">
        <v>141</v>
      </c>
      <c r="L185" s="272"/>
      <c r="M185" s="273" t="s">
        <v>35</v>
      </c>
      <c r="N185" s="274" t="s">
        <v>46</v>
      </c>
      <c r="O185" s="84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249</v>
      </c>
      <c r="AT185" s="237" t="s">
        <v>152</v>
      </c>
      <c r="AU185" s="237" t="s">
        <v>83</v>
      </c>
      <c r="AY185" s="17" t="s">
        <v>133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250</v>
      </c>
      <c r="BM185" s="237" t="s">
        <v>564</v>
      </c>
    </row>
    <row r="186" s="2" customFormat="1" ht="19.8" customHeight="1">
      <c r="A186" s="38"/>
      <c r="B186" s="39"/>
      <c r="C186" s="265" t="s">
        <v>565</v>
      </c>
      <c r="D186" s="265" t="s">
        <v>152</v>
      </c>
      <c r="E186" s="266" t="s">
        <v>566</v>
      </c>
      <c r="F186" s="267" t="s">
        <v>567</v>
      </c>
      <c r="G186" s="268" t="s">
        <v>155</v>
      </c>
      <c r="H186" s="269">
        <v>1</v>
      </c>
      <c r="I186" s="270"/>
      <c r="J186" s="271">
        <f>ROUND(I186*H186,2)</f>
        <v>0</v>
      </c>
      <c r="K186" s="267" t="s">
        <v>141</v>
      </c>
      <c r="L186" s="272"/>
      <c r="M186" s="273" t="s">
        <v>35</v>
      </c>
      <c r="N186" s="274" t="s">
        <v>46</v>
      </c>
      <c r="O186" s="84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85</v>
      </c>
      <c r="AT186" s="237" t="s">
        <v>152</v>
      </c>
      <c r="AU186" s="237" t="s">
        <v>83</v>
      </c>
      <c r="AY186" s="17" t="s">
        <v>133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83</v>
      </c>
      <c r="BM186" s="237" t="s">
        <v>568</v>
      </c>
    </row>
    <row r="187" s="2" customFormat="1" ht="19.8" customHeight="1">
      <c r="A187" s="38"/>
      <c r="B187" s="39"/>
      <c r="C187" s="265" t="s">
        <v>569</v>
      </c>
      <c r="D187" s="265" t="s">
        <v>152</v>
      </c>
      <c r="E187" s="266" t="s">
        <v>570</v>
      </c>
      <c r="F187" s="267" t="s">
        <v>571</v>
      </c>
      <c r="G187" s="268" t="s">
        <v>155</v>
      </c>
      <c r="H187" s="269">
        <v>48</v>
      </c>
      <c r="I187" s="270"/>
      <c r="J187" s="271">
        <f>ROUND(I187*H187,2)</f>
        <v>0</v>
      </c>
      <c r="K187" s="267" t="s">
        <v>141</v>
      </c>
      <c r="L187" s="272"/>
      <c r="M187" s="273" t="s">
        <v>35</v>
      </c>
      <c r="N187" s="274" t="s">
        <v>46</v>
      </c>
      <c r="O187" s="84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85</v>
      </c>
      <c r="AT187" s="237" t="s">
        <v>152</v>
      </c>
      <c r="AU187" s="237" t="s">
        <v>83</v>
      </c>
      <c r="AY187" s="17" t="s">
        <v>133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83</v>
      </c>
      <c r="BM187" s="237" t="s">
        <v>572</v>
      </c>
    </row>
    <row r="188" s="2" customFormat="1" ht="19.8" customHeight="1">
      <c r="A188" s="38"/>
      <c r="B188" s="39"/>
      <c r="C188" s="265" t="s">
        <v>573</v>
      </c>
      <c r="D188" s="265" t="s">
        <v>152</v>
      </c>
      <c r="E188" s="266" t="s">
        <v>574</v>
      </c>
      <c r="F188" s="267" t="s">
        <v>575</v>
      </c>
      <c r="G188" s="268" t="s">
        <v>155</v>
      </c>
      <c r="H188" s="269">
        <v>1</v>
      </c>
      <c r="I188" s="270"/>
      <c r="J188" s="271">
        <f>ROUND(I188*H188,2)</f>
        <v>0</v>
      </c>
      <c r="K188" s="267" t="s">
        <v>141</v>
      </c>
      <c r="L188" s="272"/>
      <c r="M188" s="273" t="s">
        <v>35</v>
      </c>
      <c r="N188" s="274" t="s">
        <v>46</v>
      </c>
      <c r="O188" s="84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249</v>
      </c>
      <c r="AT188" s="237" t="s">
        <v>152</v>
      </c>
      <c r="AU188" s="237" t="s">
        <v>83</v>
      </c>
      <c r="AY188" s="17" t="s">
        <v>133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250</v>
      </c>
      <c r="BM188" s="237" t="s">
        <v>576</v>
      </c>
    </row>
    <row r="189" s="2" customFormat="1" ht="19.8" customHeight="1">
      <c r="A189" s="38"/>
      <c r="B189" s="39"/>
      <c r="C189" s="265" t="s">
        <v>577</v>
      </c>
      <c r="D189" s="265" t="s">
        <v>152</v>
      </c>
      <c r="E189" s="266" t="s">
        <v>578</v>
      </c>
      <c r="F189" s="267" t="s">
        <v>579</v>
      </c>
      <c r="G189" s="268" t="s">
        <v>155</v>
      </c>
      <c r="H189" s="269">
        <v>3</v>
      </c>
      <c r="I189" s="270"/>
      <c r="J189" s="271">
        <f>ROUND(I189*H189,2)</f>
        <v>0</v>
      </c>
      <c r="K189" s="267" t="s">
        <v>141</v>
      </c>
      <c r="L189" s="272"/>
      <c r="M189" s="273" t="s">
        <v>35</v>
      </c>
      <c r="N189" s="274" t="s">
        <v>46</v>
      </c>
      <c r="O189" s="84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249</v>
      </c>
      <c r="AT189" s="237" t="s">
        <v>152</v>
      </c>
      <c r="AU189" s="237" t="s">
        <v>83</v>
      </c>
      <c r="AY189" s="17" t="s">
        <v>133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83</v>
      </c>
      <c r="BK189" s="238">
        <f>ROUND(I189*H189,2)</f>
        <v>0</v>
      </c>
      <c r="BL189" s="17" t="s">
        <v>250</v>
      </c>
      <c r="BM189" s="237" t="s">
        <v>580</v>
      </c>
    </row>
    <row r="190" s="2" customFormat="1" ht="19.8" customHeight="1">
      <c r="A190" s="38"/>
      <c r="B190" s="39"/>
      <c r="C190" s="265" t="s">
        <v>581</v>
      </c>
      <c r="D190" s="265" t="s">
        <v>152</v>
      </c>
      <c r="E190" s="266" t="s">
        <v>582</v>
      </c>
      <c r="F190" s="267" t="s">
        <v>583</v>
      </c>
      <c r="G190" s="268" t="s">
        <v>155</v>
      </c>
      <c r="H190" s="269">
        <v>5</v>
      </c>
      <c r="I190" s="270"/>
      <c r="J190" s="271">
        <f>ROUND(I190*H190,2)</f>
        <v>0</v>
      </c>
      <c r="K190" s="267" t="s">
        <v>141</v>
      </c>
      <c r="L190" s="272"/>
      <c r="M190" s="273" t="s">
        <v>35</v>
      </c>
      <c r="N190" s="274" t="s">
        <v>46</v>
      </c>
      <c r="O190" s="84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249</v>
      </c>
      <c r="AT190" s="237" t="s">
        <v>152</v>
      </c>
      <c r="AU190" s="237" t="s">
        <v>83</v>
      </c>
      <c r="AY190" s="17" t="s">
        <v>133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250</v>
      </c>
      <c r="BM190" s="237" t="s">
        <v>584</v>
      </c>
    </row>
    <row r="191" s="2" customFormat="1" ht="19.8" customHeight="1">
      <c r="A191" s="38"/>
      <c r="B191" s="39"/>
      <c r="C191" s="265" t="s">
        <v>585</v>
      </c>
      <c r="D191" s="265" t="s">
        <v>152</v>
      </c>
      <c r="E191" s="266" t="s">
        <v>586</v>
      </c>
      <c r="F191" s="267" t="s">
        <v>587</v>
      </c>
      <c r="G191" s="268" t="s">
        <v>155</v>
      </c>
      <c r="H191" s="269">
        <v>6</v>
      </c>
      <c r="I191" s="270"/>
      <c r="J191" s="271">
        <f>ROUND(I191*H191,2)</f>
        <v>0</v>
      </c>
      <c r="K191" s="267" t="s">
        <v>141</v>
      </c>
      <c r="L191" s="272"/>
      <c r="M191" s="273" t="s">
        <v>35</v>
      </c>
      <c r="N191" s="274" t="s">
        <v>46</v>
      </c>
      <c r="O191" s="84"/>
      <c r="P191" s="235">
        <f>O191*H191</f>
        <v>0</v>
      </c>
      <c r="Q191" s="235">
        <v>0</v>
      </c>
      <c r="R191" s="235">
        <f>Q191*H191</f>
        <v>0</v>
      </c>
      <c r="S191" s="235">
        <v>0</v>
      </c>
      <c r="T191" s="23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249</v>
      </c>
      <c r="AT191" s="237" t="s">
        <v>152</v>
      </c>
      <c r="AU191" s="237" t="s">
        <v>83</v>
      </c>
      <c r="AY191" s="17" t="s">
        <v>133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83</v>
      </c>
      <c r="BK191" s="238">
        <f>ROUND(I191*H191,2)</f>
        <v>0</v>
      </c>
      <c r="BL191" s="17" t="s">
        <v>250</v>
      </c>
      <c r="BM191" s="237" t="s">
        <v>588</v>
      </c>
    </row>
    <row r="192" s="2" customFormat="1" ht="19.8" customHeight="1">
      <c r="A192" s="38"/>
      <c r="B192" s="39"/>
      <c r="C192" s="265" t="s">
        <v>589</v>
      </c>
      <c r="D192" s="265" t="s">
        <v>152</v>
      </c>
      <c r="E192" s="266" t="s">
        <v>590</v>
      </c>
      <c r="F192" s="267" t="s">
        <v>591</v>
      </c>
      <c r="G192" s="268" t="s">
        <v>155</v>
      </c>
      <c r="H192" s="269">
        <v>1</v>
      </c>
      <c r="I192" s="270"/>
      <c r="J192" s="271">
        <f>ROUND(I192*H192,2)</f>
        <v>0</v>
      </c>
      <c r="K192" s="267" t="s">
        <v>141</v>
      </c>
      <c r="L192" s="272"/>
      <c r="M192" s="273" t="s">
        <v>35</v>
      </c>
      <c r="N192" s="274" t="s">
        <v>46</v>
      </c>
      <c r="O192" s="84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249</v>
      </c>
      <c r="AT192" s="237" t="s">
        <v>152</v>
      </c>
      <c r="AU192" s="237" t="s">
        <v>83</v>
      </c>
      <c r="AY192" s="17" t="s">
        <v>133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250</v>
      </c>
      <c r="BM192" s="237" t="s">
        <v>592</v>
      </c>
    </row>
    <row r="193" s="2" customFormat="1" ht="19.8" customHeight="1">
      <c r="A193" s="38"/>
      <c r="B193" s="39"/>
      <c r="C193" s="265" t="s">
        <v>593</v>
      </c>
      <c r="D193" s="265" t="s">
        <v>152</v>
      </c>
      <c r="E193" s="266" t="s">
        <v>594</v>
      </c>
      <c r="F193" s="267" t="s">
        <v>595</v>
      </c>
      <c r="G193" s="268" t="s">
        <v>596</v>
      </c>
      <c r="H193" s="269">
        <v>1</v>
      </c>
      <c r="I193" s="270"/>
      <c r="J193" s="271">
        <f>ROUND(I193*H193,2)</f>
        <v>0</v>
      </c>
      <c r="K193" s="267" t="s">
        <v>141</v>
      </c>
      <c r="L193" s="272"/>
      <c r="M193" s="273" t="s">
        <v>35</v>
      </c>
      <c r="N193" s="274" t="s">
        <v>46</v>
      </c>
      <c r="O193" s="84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249</v>
      </c>
      <c r="AT193" s="237" t="s">
        <v>152</v>
      </c>
      <c r="AU193" s="237" t="s">
        <v>83</v>
      </c>
      <c r="AY193" s="17" t="s">
        <v>133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250</v>
      </c>
      <c r="BM193" s="237" t="s">
        <v>597</v>
      </c>
    </row>
    <row r="194" s="2" customFormat="1" ht="19.8" customHeight="1">
      <c r="A194" s="38"/>
      <c r="B194" s="39"/>
      <c r="C194" s="226" t="s">
        <v>598</v>
      </c>
      <c r="D194" s="226" t="s">
        <v>137</v>
      </c>
      <c r="E194" s="227" t="s">
        <v>599</v>
      </c>
      <c r="F194" s="228" t="s">
        <v>600</v>
      </c>
      <c r="G194" s="229" t="s">
        <v>155</v>
      </c>
      <c r="H194" s="230">
        <v>1050</v>
      </c>
      <c r="I194" s="231"/>
      <c r="J194" s="232">
        <f>ROUND(I194*H194,2)</f>
        <v>0</v>
      </c>
      <c r="K194" s="228" t="s">
        <v>141</v>
      </c>
      <c r="L194" s="44"/>
      <c r="M194" s="233" t="s">
        <v>35</v>
      </c>
      <c r="N194" s="234" t="s">
        <v>46</v>
      </c>
      <c r="O194" s="84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250</v>
      </c>
      <c r="AT194" s="237" t="s">
        <v>137</v>
      </c>
      <c r="AU194" s="237" t="s">
        <v>83</v>
      </c>
      <c r="AY194" s="17" t="s">
        <v>133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250</v>
      </c>
      <c r="BM194" s="237" t="s">
        <v>601</v>
      </c>
    </row>
    <row r="195" s="12" customFormat="1" ht="25.92" customHeight="1">
      <c r="A195" s="12"/>
      <c r="B195" s="210"/>
      <c r="C195" s="211"/>
      <c r="D195" s="212" t="s">
        <v>74</v>
      </c>
      <c r="E195" s="213" t="s">
        <v>602</v>
      </c>
      <c r="F195" s="213" t="s">
        <v>603</v>
      </c>
      <c r="G195" s="211"/>
      <c r="H195" s="211"/>
      <c r="I195" s="214"/>
      <c r="J195" s="215">
        <f>BK195</f>
        <v>0</v>
      </c>
      <c r="K195" s="211"/>
      <c r="L195" s="216"/>
      <c r="M195" s="217"/>
      <c r="N195" s="218"/>
      <c r="O195" s="218"/>
      <c r="P195" s="219">
        <f>SUM(P196:P202)</f>
        <v>0</v>
      </c>
      <c r="Q195" s="218"/>
      <c r="R195" s="219">
        <f>SUM(R196:R202)</f>
        <v>0</v>
      </c>
      <c r="S195" s="218"/>
      <c r="T195" s="220">
        <f>SUM(T196:T202)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83</v>
      </c>
      <c r="AT195" s="222" t="s">
        <v>74</v>
      </c>
      <c r="AU195" s="222" t="s">
        <v>75</v>
      </c>
      <c r="AY195" s="221" t="s">
        <v>133</v>
      </c>
      <c r="BK195" s="223">
        <f>SUM(BK196:BK202)</f>
        <v>0</v>
      </c>
    </row>
    <row r="196" s="2" customFormat="1" ht="19.8" customHeight="1">
      <c r="A196" s="38"/>
      <c r="B196" s="39"/>
      <c r="C196" s="226" t="s">
        <v>604</v>
      </c>
      <c r="D196" s="226" t="s">
        <v>137</v>
      </c>
      <c r="E196" s="227" t="s">
        <v>605</v>
      </c>
      <c r="F196" s="228" t="s">
        <v>606</v>
      </c>
      <c r="G196" s="229" t="s">
        <v>155</v>
      </c>
      <c r="H196" s="230">
        <v>1</v>
      </c>
      <c r="I196" s="231"/>
      <c r="J196" s="232">
        <f>ROUND(I196*H196,2)</f>
        <v>0</v>
      </c>
      <c r="K196" s="228" t="s">
        <v>141</v>
      </c>
      <c r="L196" s="44"/>
      <c r="M196" s="233" t="s">
        <v>35</v>
      </c>
      <c r="N196" s="234" t="s">
        <v>46</v>
      </c>
      <c r="O196" s="84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83</v>
      </c>
      <c r="AT196" s="237" t="s">
        <v>137</v>
      </c>
      <c r="AU196" s="237" t="s">
        <v>83</v>
      </c>
      <c r="AY196" s="17" t="s">
        <v>133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83</v>
      </c>
      <c r="BM196" s="237" t="s">
        <v>607</v>
      </c>
    </row>
    <row r="197" s="2" customFormat="1" ht="19.8" customHeight="1">
      <c r="A197" s="38"/>
      <c r="B197" s="39"/>
      <c r="C197" s="265" t="s">
        <v>608</v>
      </c>
      <c r="D197" s="265" t="s">
        <v>152</v>
      </c>
      <c r="E197" s="266" t="s">
        <v>609</v>
      </c>
      <c r="F197" s="267" t="s">
        <v>610</v>
      </c>
      <c r="G197" s="268" t="s">
        <v>155</v>
      </c>
      <c r="H197" s="269">
        <v>2</v>
      </c>
      <c r="I197" s="270"/>
      <c r="J197" s="271">
        <f>ROUND(I197*H197,2)</f>
        <v>0</v>
      </c>
      <c r="K197" s="267" t="s">
        <v>141</v>
      </c>
      <c r="L197" s="272"/>
      <c r="M197" s="273" t="s">
        <v>35</v>
      </c>
      <c r="N197" s="274" t="s">
        <v>46</v>
      </c>
      <c r="O197" s="84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249</v>
      </c>
      <c r="AT197" s="237" t="s">
        <v>152</v>
      </c>
      <c r="AU197" s="237" t="s">
        <v>83</v>
      </c>
      <c r="AY197" s="17" t="s">
        <v>133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250</v>
      </c>
      <c r="BM197" s="237" t="s">
        <v>611</v>
      </c>
    </row>
    <row r="198" s="2" customFormat="1" ht="19.8" customHeight="1">
      <c r="A198" s="38"/>
      <c r="B198" s="39"/>
      <c r="C198" s="265" t="s">
        <v>612</v>
      </c>
      <c r="D198" s="265" t="s">
        <v>152</v>
      </c>
      <c r="E198" s="266" t="s">
        <v>613</v>
      </c>
      <c r="F198" s="267" t="s">
        <v>614</v>
      </c>
      <c r="G198" s="268" t="s">
        <v>155</v>
      </c>
      <c r="H198" s="269">
        <v>2</v>
      </c>
      <c r="I198" s="270"/>
      <c r="J198" s="271">
        <f>ROUND(I198*H198,2)</f>
        <v>0</v>
      </c>
      <c r="K198" s="267" t="s">
        <v>141</v>
      </c>
      <c r="L198" s="272"/>
      <c r="M198" s="273" t="s">
        <v>35</v>
      </c>
      <c r="N198" s="274" t="s">
        <v>46</v>
      </c>
      <c r="O198" s="84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249</v>
      </c>
      <c r="AT198" s="237" t="s">
        <v>152</v>
      </c>
      <c r="AU198" s="237" t="s">
        <v>83</v>
      </c>
      <c r="AY198" s="17" t="s">
        <v>133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250</v>
      </c>
      <c r="BM198" s="237" t="s">
        <v>615</v>
      </c>
    </row>
    <row r="199" s="2" customFormat="1" ht="19.8" customHeight="1">
      <c r="A199" s="38"/>
      <c r="B199" s="39"/>
      <c r="C199" s="226" t="s">
        <v>616</v>
      </c>
      <c r="D199" s="226" t="s">
        <v>137</v>
      </c>
      <c r="E199" s="227" t="s">
        <v>617</v>
      </c>
      <c r="F199" s="228" t="s">
        <v>618</v>
      </c>
      <c r="G199" s="229" t="s">
        <v>155</v>
      </c>
      <c r="H199" s="230">
        <v>2</v>
      </c>
      <c r="I199" s="231"/>
      <c r="J199" s="232">
        <f>ROUND(I199*H199,2)</f>
        <v>0</v>
      </c>
      <c r="K199" s="228" t="s">
        <v>141</v>
      </c>
      <c r="L199" s="44"/>
      <c r="M199" s="233" t="s">
        <v>35</v>
      </c>
      <c r="N199" s="234" t="s">
        <v>46</v>
      </c>
      <c r="O199" s="84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83</v>
      </c>
      <c r="AT199" s="237" t="s">
        <v>137</v>
      </c>
      <c r="AU199" s="237" t="s">
        <v>83</v>
      </c>
      <c r="AY199" s="17" t="s">
        <v>133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83</v>
      </c>
      <c r="BM199" s="237" t="s">
        <v>619</v>
      </c>
    </row>
    <row r="200" s="2" customFormat="1" ht="19.8" customHeight="1">
      <c r="A200" s="38"/>
      <c r="B200" s="39"/>
      <c r="C200" s="226" t="s">
        <v>620</v>
      </c>
      <c r="D200" s="226" t="s">
        <v>137</v>
      </c>
      <c r="E200" s="227" t="s">
        <v>621</v>
      </c>
      <c r="F200" s="228" t="s">
        <v>622</v>
      </c>
      <c r="G200" s="229" t="s">
        <v>623</v>
      </c>
      <c r="H200" s="230">
        <v>64</v>
      </c>
      <c r="I200" s="231"/>
      <c r="J200" s="232">
        <f>ROUND(I200*H200,2)</f>
        <v>0</v>
      </c>
      <c r="K200" s="228" t="s">
        <v>141</v>
      </c>
      <c r="L200" s="44"/>
      <c r="M200" s="233" t="s">
        <v>35</v>
      </c>
      <c r="N200" s="234" t="s">
        <v>46</v>
      </c>
      <c r="O200" s="84"/>
      <c r="P200" s="235">
        <f>O200*H200</f>
        <v>0</v>
      </c>
      <c r="Q200" s="235">
        <v>0</v>
      </c>
      <c r="R200" s="235">
        <f>Q200*H200</f>
        <v>0</v>
      </c>
      <c r="S200" s="235">
        <v>0</v>
      </c>
      <c r="T200" s="23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201</v>
      </c>
      <c r="AT200" s="237" t="s">
        <v>137</v>
      </c>
      <c r="AU200" s="237" t="s">
        <v>83</v>
      </c>
      <c r="AY200" s="17" t="s">
        <v>133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83</v>
      </c>
      <c r="BK200" s="238">
        <f>ROUND(I200*H200,2)</f>
        <v>0</v>
      </c>
      <c r="BL200" s="17" t="s">
        <v>201</v>
      </c>
      <c r="BM200" s="237" t="s">
        <v>624</v>
      </c>
    </row>
    <row r="201" s="2" customFormat="1" ht="19.8" customHeight="1">
      <c r="A201" s="38"/>
      <c r="B201" s="39"/>
      <c r="C201" s="226" t="s">
        <v>625</v>
      </c>
      <c r="D201" s="226" t="s">
        <v>137</v>
      </c>
      <c r="E201" s="227" t="s">
        <v>626</v>
      </c>
      <c r="F201" s="228" t="s">
        <v>627</v>
      </c>
      <c r="G201" s="229" t="s">
        <v>155</v>
      </c>
      <c r="H201" s="230">
        <v>1</v>
      </c>
      <c r="I201" s="231"/>
      <c r="J201" s="232">
        <f>ROUND(I201*H201,2)</f>
        <v>0</v>
      </c>
      <c r="K201" s="228" t="s">
        <v>141</v>
      </c>
      <c r="L201" s="44"/>
      <c r="M201" s="233" t="s">
        <v>35</v>
      </c>
      <c r="N201" s="234" t="s">
        <v>46</v>
      </c>
      <c r="O201" s="84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83</v>
      </c>
      <c r="AT201" s="237" t="s">
        <v>137</v>
      </c>
      <c r="AU201" s="237" t="s">
        <v>83</v>
      </c>
      <c r="AY201" s="17" t="s">
        <v>133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83</v>
      </c>
      <c r="BK201" s="238">
        <f>ROUND(I201*H201,2)</f>
        <v>0</v>
      </c>
      <c r="BL201" s="17" t="s">
        <v>83</v>
      </c>
      <c r="BM201" s="237" t="s">
        <v>628</v>
      </c>
    </row>
    <row r="202" s="2" customFormat="1" ht="19.8" customHeight="1">
      <c r="A202" s="38"/>
      <c r="B202" s="39"/>
      <c r="C202" s="226" t="s">
        <v>629</v>
      </c>
      <c r="D202" s="226" t="s">
        <v>137</v>
      </c>
      <c r="E202" s="227" t="s">
        <v>630</v>
      </c>
      <c r="F202" s="228" t="s">
        <v>631</v>
      </c>
      <c r="G202" s="229" t="s">
        <v>155</v>
      </c>
      <c r="H202" s="230">
        <v>1</v>
      </c>
      <c r="I202" s="231"/>
      <c r="J202" s="232">
        <f>ROUND(I202*H202,2)</f>
        <v>0</v>
      </c>
      <c r="K202" s="228" t="s">
        <v>141</v>
      </c>
      <c r="L202" s="44"/>
      <c r="M202" s="233" t="s">
        <v>35</v>
      </c>
      <c r="N202" s="234" t="s">
        <v>46</v>
      </c>
      <c r="O202" s="84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83</v>
      </c>
      <c r="AT202" s="237" t="s">
        <v>137</v>
      </c>
      <c r="AU202" s="237" t="s">
        <v>83</v>
      </c>
      <c r="AY202" s="17" t="s">
        <v>133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83</v>
      </c>
      <c r="BK202" s="238">
        <f>ROUND(I202*H202,2)</f>
        <v>0</v>
      </c>
      <c r="BL202" s="17" t="s">
        <v>83</v>
      </c>
      <c r="BM202" s="237" t="s">
        <v>632</v>
      </c>
    </row>
    <row r="203" s="12" customFormat="1" ht="25.92" customHeight="1">
      <c r="A203" s="12"/>
      <c r="B203" s="210"/>
      <c r="C203" s="211"/>
      <c r="D203" s="212" t="s">
        <v>74</v>
      </c>
      <c r="E203" s="213" t="s">
        <v>633</v>
      </c>
      <c r="F203" s="213" t="s">
        <v>634</v>
      </c>
      <c r="G203" s="211"/>
      <c r="H203" s="211"/>
      <c r="I203" s="214"/>
      <c r="J203" s="215">
        <f>BK203</f>
        <v>0</v>
      </c>
      <c r="K203" s="211"/>
      <c r="L203" s="216"/>
      <c r="M203" s="217"/>
      <c r="N203" s="218"/>
      <c r="O203" s="218"/>
      <c r="P203" s="219">
        <f>SUM(P204:P222)</f>
        <v>0</v>
      </c>
      <c r="Q203" s="218"/>
      <c r="R203" s="219">
        <f>SUM(R204:R222)</f>
        <v>0</v>
      </c>
      <c r="S203" s="218"/>
      <c r="T203" s="220">
        <f>SUM(T204:T222)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83</v>
      </c>
      <c r="AT203" s="222" t="s">
        <v>74</v>
      </c>
      <c r="AU203" s="222" t="s">
        <v>75</v>
      </c>
      <c r="AY203" s="221" t="s">
        <v>133</v>
      </c>
      <c r="BK203" s="223">
        <f>SUM(BK204:BK222)</f>
        <v>0</v>
      </c>
    </row>
    <row r="204" s="2" customFormat="1" ht="19.8" customHeight="1">
      <c r="A204" s="38"/>
      <c r="B204" s="39"/>
      <c r="C204" s="265" t="s">
        <v>635</v>
      </c>
      <c r="D204" s="265" t="s">
        <v>152</v>
      </c>
      <c r="E204" s="266" t="s">
        <v>636</v>
      </c>
      <c r="F204" s="267" t="s">
        <v>637</v>
      </c>
      <c r="G204" s="268" t="s">
        <v>155</v>
      </c>
      <c r="H204" s="269">
        <v>1</v>
      </c>
      <c r="I204" s="270"/>
      <c r="J204" s="271">
        <f>ROUND(I204*H204,2)</f>
        <v>0</v>
      </c>
      <c r="K204" s="267" t="s">
        <v>141</v>
      </c>
      <c r="L204" s="272"/>
      <c r="M204" s="273" t="s">
        <v>35</v>
      </c>
      <c r="N204" s="274" t="s">
        <v>46</v>
      </c>
      <c r="O204" s="84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249</v>
      </c>
      <c r="AT204" s="237" t="s">
        <v>152</v>
      </c>
      <c r="AU204" s="237" t="s">
        <v>83</v>
      </c>
      <c r="AY204" s="17" t="s">
        <v>133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83</v>
      </c>
      <c r="BK204" s="238">
        <f>ROUND(I204*H204,2)</f>
        <v>0</v>
      </c>
      <c r="BL204" s="17" t="s">
        <v>250</v>
      </c>
      <c r="BM204" s="237" t="s">
        <v>638</v>
      </c>
    </row>
    <row r="205" s="2" customFormat="1" ht="40.2" customHeight="1">
      <c r="A205" s="38"/>
      <c r="B205" s="39"/>
      <c r="C205" s="226" t="s">
        <v>639</v>
      </c>
      <c r="D205" s="226" t="s">
        <v>137</v>
      </c>
      <c r="E205" s="227" t="s">
        <v>640</v>
      </c>
      <c r="F205" s="228" t="s">
        <v>641</v>
      </c>
      <c r="G205" s="229" t="s">
        <v>155</v>
      </c>
      <c r="H205" s="230">
        <v>2</v>
      </c>
      <c r="I205" s="231"/>
      <c r="J205" s="232">
        <f>ROUND(I205*H205,2)</f>
        <v>0</v>
      </c>
      <c r="K205" s="228" t="s">
        <v>141</v>
      </c>
      <c r="L205" s="44"/>
      <c r="M205" s="233" t="s">
        <v>35</v>
      </c>
      <c r="N205" s="234" t="s">
        <v>46</v>
      </c>
      <c r="O205" s="84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83</v>
      </c>
      <c r="AT205" s="237" t="s">
        <v>137</v>
      </c>
      <c r="AU205" s="237" t="s">
        <v>83</v>
      </c>
      <c r="AY205" s="17" t="s">
        <v>133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83</v>
      </c>
      <c r="BK205" s="238">
        <f>ROUND(I205*H205,2)</f>
        <v>0</v>
      </c>
      <c r="BL205" s="17" t="s">
        <v>83</v>
      </c>
      <c r="BM205" s="237" t="s">
        <v>642</v>
      </c>
    </row>
    <row r="206" s="2" customFormat="1" ht="19.8" customHeight="1">
      <c r="A206" s="38"/>
      <c r="B206" s="39"/>
      <c r="C206" s="265" t="s">
        <v>643</v>
      </c>
      <c r="D206" s="265" t="s">
        <v>152</v>
      </c>
      <c r="E206" s="266" t="s">
        <v>644</v>
      </c>
      <c r="F206" s="267" t="s">
        <v>645</v>
      </c>
      <c r="G206" s="268" t="s">
        <v>155</v>
      </c>
      <c r="H206" s="269">
        <v>1</v>
      </c>
      <c r="I206" s="270"/>
      <c r="J206" s="271">
        <f>ROUND(I206*H206,2)</f>
        <v>0</v>
      </c>
      <c r="K206" s="267" t="s">
        <v>141</v>
      </c>
      <c r="L206" s="272"/>
      <c r="M206" s="273" t="s">
        <v>35</v>
      </c>
      <c r="N206" s="274" t="s">
        <v>46</v>
      </c>
      <c r="O206" s="84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249</v>
      </c>
      <c r="AT206" s="237" t="s">
        <v>152</v>
      </c>
      <c r="AU206" s="237" t="s">
        <v>83</v>
      </c>
      <c r="AY206" s="17" t="s">
        <v>133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83</v>
      </c>
      <c r="BK206" s="238">
        <f>ROUND(I206*H206,2)</f>
        <v>0</v>
      </c>
      <c r="BL206" s="17" t="s">
        <v>250</v>
      </c>
      <c r="BM206" s="237" t="s">
        <v>646</v>
      </c>
    </row>
    <row r="207" s="2" customFormat="1" ht="19.8" customHeight="1">
      <c r="A207" s="38"/>
      <c r="B207" s="39"/>
      <c r="C207" s="265" t="s">
        <v>647</v>
      </c>
      <c r="D207" s="265" t="s">
        <v>152</v>
      </c>
      <c r="E207" s="266" t="s">
        <v>648</v>
      </c>
      <c r="F207" s="267" t="s">
        <v>649</v>
      </c>
      <c r="G207" s="268" t="s">
        <v>155</v>
      </c>
      <c r="H207" s="269">
        <v>2</v>
      </c>
      <c r="I207" s="270"/>
      <c r="J207" s="271">
        <f>ROUND(I207*H207,2)</f>
        <v>0</v>
      </c>
      <c r="K207" s="267" t="s">
        <v>141</v>
      </c>
      <c r="L207" s="272"/>
      <c r="M207" s="273" t="s">
        <v>35</v>
      </c>
      <c r="N207" s="274" t="s">
        <v>46</v>
      </c>
      <c r="O207" s="84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249</v>
      </c>
      <c r="AT207" s="237" t="s">
        <v>152</v>
      </c>
      <c r="AU207" s="237" t="s">
        <v>83</v>
      </c>
      <c r="AY207" s="17" t="s">
        <v>133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83</v>
      </c>
      <c r="BK207" s="238">
        <f>ROUND(I207*H207,2)</f>
        <v>0</v>
      </c>
      <c r="BL207" s="17" t="s">
        <v>250</v>
      </c>
      <c r="BM207" s="237" t="s">
        <v>650</v>
      </c>
    </row>
    <row r="208" s="2" customFormat="1" ht="19.8" customHeight="1">
      <c r="A208" s="38"/>
      <c r="B208" s="39"/>
      <c r="C208" s="265" t="s">
        <v>651</v>
      </c>
      <c r="D208" s="265" t="s">
        <v>152</v>
      </c>
      <c r="E208" s="266" t="s">
        <v>652</v>
      </c>
      <c r="F208" s="267" t="s">
        <v>653</v>
      </c>
      <c r="G208" s="268" t="s">
        <v>155</v>
      </c>
      <c r="H208" s="269">
        <v>2</v>
      </c>
      <c r="I208" s="270"/>
      <c r="J208" s="271">
        <f>ROUND(I208*H208,2)</f>
        <v>0</v>
      </c>
      <c r="K208" s="267" t="s">
        <v>141</v>
      </c>
      <c r="L208" s="272"/>
      <c r="M208" s="273" t="s">
        <v>35</v>
      </c>
      <c r="N208" s="274" t="s">
        <v>46</v>
      </c>
      <c r="O208" s="84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249</v>
      </c>
      <c r="AT208" s="237" t="s">
        <v>152</v>
      </c>
      <c r="AU208" s="237" t="s">
        <v>83</v>
      </c>
      <c r="AY208" s="17" t="s">
        <v>133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83</v>
      </c>
      <c r="BK208" s="238">
        <f>ROUND(I208*H208,2)</f>
        <v>0</v>
      </c>
      <c r="BL208" s="17" t="s">
        <v>250</v>
      </c>
      <c r="BM208" s="237" t="s">
        <v>654</v>
      </c>
    </row>
    <row r="209" s="2" customFormat="1" ht="19.8" customHeight="1">
      <c r="A209" s="38"/>
      <c r="B209" s="39"/>
      <c r="C209" s="226" t="s">
        <v>655</v>
      </c>
      <c r="D209" s="226" t="s">
        <v>137</v>
      </c>
      <c r="E209" s="227" t="s">
        <v>656</v>
      </c>
      <c r="F209" s="228" t="s">
        <v>657</v>
      </c>
      <c r="G209" s="229" t="s">
        <v>155</v>
      </c>
      <c r="H209" s="230">
        <v>2</v>
      </c>
      <c r="I209" s="231"/>
      <c r="J209" s="232">
        <f>ROUND(I209*H209,2)</f>
        <v>0</v>
      </c>
      <c r="K209" s="228" t="s">
        <v>141</v>
      </c>
      <c r="L209" s="44"/>
      <c r="M209" s="233" t="s">
        <v>35</v>
      </c>
      <c r="N209" s="234" t="s">
        <v>46</v>
      </c>
      <c r="O209" s="84"/>
      <c r="P209" s="235">
        <f>O209*H209</f>
        <v>0</v>
      </c>
      <c r="Q209" s="235">
        <v>0</v>
      </c>
      <c r="R209" s="235">
        <f>Q209*H209</f>
        <v>0</v>
      </c>
      <c r="S209" s="235">
        <v>0</v>
      </c>
      <c r="T209" s="23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83</v>
      </c>
      <c r="AT209" s="237" t="s">
        <v>137</v>
      </c>
      <c r="AU209" s="237" t="s">
        <v>83</v>
      </c>
      <c r="AY209" s="17" t="s">
        <v>133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83</v>
      </c>
      <c r="BK209" s="238">
        <f>ROUND(I209*H209,2)</f>
        <v>0</v>
      </c>
      <c r="BL209" s="17" t="s">
        <v>83</v>
      </c>
      <c r="BM209" s="237" t="s">
        <v>658</v>
      </c>
    </row>
    <row r="210" s="2" customFormat="1" ht="30" customHeight="1">
      <c r="A210" s="38"/>
      <c r="B210" s="39"/>
      <c r="C210" s="265" t="s">
        <v>659</v>
      </c>
      <c r="D210" s="265" t="s">
        <v>152</v>
      </c>
      <c r="E210" s="266" t="s">
        <v>660</v>
      </c>
      <c r="F210" s="267" t="s">
        <v>661</v>
      </c>
      <c r="G210" s="268" t="s">
        <v>155</v>
      </c>
      <c r="H210" s="269">
        <v>1</v>
      </c>
      <c r="I210" s="270"/>
      <c r="J210" s="271">
        <f>ROUND(I210*H210,2)</f>
        <v>0</v>
      </c>
      <c r="K210" s="267" t="s">
        <v>141</v>
      </c>
      <c r="L210" s="272"/>
      <c r="M210" s="273" t="s">
        <v>35</v>
      </c>
      <c r="N210" s="274" t="s">
        <v>46</v>
      </c>
      <c r="O210" s="84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249</v>
      </c>
      <c r="AT210" s="237" t="s">
        <v>152</v>
      </c>
      <c r="AU210" s="237" t="s">
        <v>83</v>
      </c>
      <c r="AY210" s="17" t="s">
        <v>133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83</v>
      </c>
      <c r="BK210" s="238">
        <f>ROUND(I210*H210,2)</f>
        <v>0</v>
      </c>
      <c r="BL210" s="17" t="s">
        <v>250</v>
      </c>
      <c r="BM210" s="237" t="s">
        <v>662</v>
      </c>
    </row>
    <row r="211" s="2" customFormat="1" ht="19.8" customHeight="1">
      <c r="A211" s="38"/>
      <c r="B211" s="39"/>
      <c r="C211" s="265" t="s">
        <v>663</v>
      </c>
      <c r="D211" s="265" t="s">
        <v>152</v>
      </c>
      <c r="E211" s="266" t="s">
        <v>664</v>
      </c>
      <c r="F211" s="267" t="s">
        <v>665</v>
      </c>
      <c r="G211" s="268" t="s">
        <v>155</v>
      </c>
      <c r="H211" s="269">
        <v>2</v>
      </c>
      <c r="I211" s="270"/>
      <c r="J211" s="271">
        <f>ROUND(I211*H211,2)</f>
        <v>0</v>
      </c>
      <c r="K211" s="267" t="s">
        <v>141</v>
      </c>
      <c r="L211" s="272"/>
      <c r="M211" s="273" t="s">
        <v>35</v>
      </c>
      <c r="N211" s="274" t="s">
        <v>46</v>
      </c>
      <c r="O211" s="84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249</v>
      </c>
      <c r="AT211" s="237" t="s">
        <v>152</v>
      </c>
      <c r="AU211" s="237" t="s">
        <v>83</v>
      </c>
      <c r="AY211" s="17" t="s">
        <v>133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83</v>
      </c>
      <c r="BK211" s="238">
        <f>ROUND(I211*H211,2)</f>
        <v>0</v>
      </c>
      <c r="BL211" s="17" t="s">
        <v>250</v>
      </c>
      <c r="BM211" s="237" t="s">
        <v>666</v>
      </c>
    </row>
    <row r="212" s="2" customFormat="1" ht="19.8" customHeight="1">
      <c r="A212" s="38"/>
      <c r="B212" s="39"/>
      <c r="C212" s="226" t="s">
        <v>667</v>
      </c>
      <c r="D212" s="226" t="s">
        <v>137</v>
      </c>
      <c r="E212" s="227" t="s">
        <v>668</v>
      </c>
      <c r="F212" s="228" t="s">
        <v>669</v>
      </c>
      <c r="G212" s="229" t="s">
        <v>155</v>
      </c>
      <c r="H212" s="230">
        <v>6</v>
      </c>
      <c r="I212" s="231"/>
      <c r="J212" s="232">
        <f>ROUND(I212*H212,2)</f>
        <v>0</v>
      </c>
      <c r="K212" s="228" t="s">
        <v>141</v>
      </c>
      <c r="L212" s="44"/>
      <c r="M212" s="233" t="s">
        <v>35</v>
      </c>
      <c r="N212" s="234" t="s">
        <v>46</v>
      </c>
      <c r="O212" s="84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83</v>
      </c>
      <c r="AT212" s="237" t="s">
        <v>137</v>
      </c>
      <c r="AU212" s="237" t="s">
        <v>83</v>
      </c>
      <c r="AY212" s="17" t="s">
        <v>133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83</v>
      </c>
      <c r="BK212" s="238">
        <f>ROUND(I212*H212,2)</f>
        <v>0</v>
      </c>
      <c r="BL212" s="17" t="s">
        <v>83</v>
      </c>
      <c r="BM212" s="237" t="s">
        <v>670</v>
      </c>
    </row>
    <row r="213" s="2" customFormat="1" ht="30" customHeight="1">
      <c r="A213" s="38"/>
      <c r="B213" s="39"/>
      <c r="C213" s="226" t="s">
        <v>671</v>
      </c>
      <c r="D213" s="226" t="s">
        <v>137</v>
      </c>
      <c r="E213" s="227" t="s">
        <v>672</v>
      </c>
      <c r="F213" s="228" t="s">
        <v>673</v>
      </c>
      <c r="G213" s="229" t="s">
        <v>155</v>
      </c>
      <c r="H213" s="230">
        <v>1</v>
      </c>
      <c r="I213" s="231"/>
      <c r="J213" s="232">
        <f>ROUND(I213*H213,2)</f>
        <v>0</v>
      </c>
      <c r="K213" s="228" t="s">
        <v>141</v>
      </c>
      <c r="L213" s="44"/>
      <c r="M213" s="233" t="s">
        <v>35</v>
      </c>
      <c r="N213" s="234" t="s">
        <v>46</v>
      </c>
      <c r="O213" s="84"/>
      <c r="P213" s="235">
        <f>O213*H213</f>
        <v>0</v>
      </c>
      <c r="Q213" s="235">
        <v>0</v>
      </c>
      <c r="R213" s="235">
        <f>Q213*H213</f>
        <v>0</v>
      </c>
      <c r="S213" s="235">
        <v>0</v>
      </c>
      <c r="T213" s="23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7" t="s">
        <v>83</v>
      </c>
      <c r="AT213" s="237" t="s">
        <v>137</v>
      </c>
      <c r="AU213" s="237" t="s">
        <v>83</v>
      </c>
      <c r="AY213" s="17" t="s">
        <v>133</v>
      </c>
      <c r="BE213" s="238">
        <f>IF(N213="základní",J213,0)</f>
        <v>0</v>
      </c>
      <c r="BF213" s="238">
        <f>IF(N213="snížená",J213,0)</f>
        <v>0</v>
      </c>
      <c r="BG213" s="238">
        <f>IF(N213="zákl. přenesená",J213,0)</f>
        <v>0</v>
      </c>
      <c r="BH213" s="238">
        <f>IF(N213="sníž. přenesená",J213,0)</f>
        <v>0</v>
      </c>
      <c r="BI213" s="238">
        <f>IF(N213="nulová",J213,0)</f>
        <v>0</v>
      </c>
      <c r="BJ213" s="17" t="s">
        <v>83</v>
      </c>
      <c r="BK213" s="238">
        <f>ROUND(I213*H213,2)</f>
        <v>0</v>
      </c>
      <c r="BL213" s="17" t="s">
        <v>83</v>
      </c>
      <c r="BM213" s="237" t="s">
        <v>674</v>
      </c>
    </row>
    <row r="214" s="2" customFormat="1" ht="19.8" customHeight="1">
      <c r="A214" s="38"/>
      <c r="B214" s="39"/>
      <c r="C214" s="265" t="s">
        <v>675</v>
      </c>
      <c r="D214" s="265" t="s">
        <v>152</v>
      </c>
      <c r="E214" s="266" t="s">
        <v>676</v>
      </c>
      <c r="F214" s="267" t="s">
        <v>677</v>
      </c>
      <c r="G214" s="268" t="s">
        <v>155</v>
      </c>
      <c r="H214" s="269">
        <v>6</v>
      </c>
      <c r="I214" s="270"/>
      <c r="J214" s="271">
        <f>ROUND(I214*H214,2)</f>
        <v>0</v>
      </c>
      <c r="K214" s="267" t="s">
        <v>678</v>
      </c>
      <c r="L214" s="272"/>
      <c r="M214" s="273" t="s">
        <v>35</v>
      </c>
      <c r="N214" s="274" t="s">
        <v>46</v>
      </c>
      <c r="O214" s="84"/>
      <c r="P214" s="235">
        <f>O214*H214</f>
        <v>0</v>
      </c>
      <c r="Q214" s="235">
        <v>0</v>
      </c>
      <c r="R214" s="235">
        <f>Q214*H214</f>
        <v>0</v>
      </c>
      <c r="S214" s="235">
        <v>0</v>
      </c>
      <c r="T214" s="23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249</v>
      </c>
      <c r="AT214" s="237" t="s">
        <v>152</v>
      </c>
      <c r="AU214" s="237" t="s">
        <v>83</v>
      </c>
      <c r="AY214" s="17" t="s">
        <v>133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83</v>
      </c>
      <c r="BK214" s="238">
        <f>ROUND(I214*H214,2)</f>
        <v>0</v>
      </c>
      <c r="BL214" s="17" t="s">
        <v>250</v>
      </c>
      <c r="BM214" s="237" t="s">
        <v>679</v>
      </c>
    </row>
    <row r="215" s="2" customFormat="1" ht="19.8" customHeight="1">
      <c r="A215" s="38"/>
      <c r="B215" s="39"/>
      <c r="C215" s="265" t="s">
        <v>680</v>
      </c>
      <c r="D215" s="265" t="s">
        <v>152</v>
      </c>
      <c r="E215" s="266" t="s">
        <v>681</v>
      </c>
      <c r="F215" s="267" t="s">
        <v>682</v>
      </c>
      <c r="G215" s="268" t="s">
        <v>140</v>
      </c>
      <c r="H215" s="269">
        <v>18</v>
      </c>
      <c r="I215" s="270"/>
      <c r="J215" s="271">
        <f>ROUND(I215*H215,2)</f>
        <v>0</v>
      </c>
      <c r="K215" s="267" t="s">
        <v>678</v>
      </c>
      <c r="L215" s="272"/>
      <c r="M215" s="273" t="s">
        <v>35</v>
      </c>
      <c r="N215" s="274" t="s">
        <v>46</v>
      </c>
      <c r="O215" s="84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249</v>
      </c>
      <c r="AT215" s="237" t="s">
        <v>152</v>
      </c>
      <c r="AU215" s="237" t="s">
        <v>83</v>
      </c>
      <c r="AY215" s="17" t="s">
        <v>133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83</v>
      </c>
      <c r="BK215" s="238">
        <f>ROUND(I215*H215,2)</f>
        <v>0</v>
      </c>
      <c r="BL215" s="17" t="s">
        <v>250</v>
      </c>
      <c r="BM215" s="237" t="s">
        <v>683</v>
      </c>
    </row>
    <row r="216" s="2" customFormat="1" ht="40.2" customHeight="1">
      <c r="A216" s="38"/>
      <c r="B216" s="39"/>
      <c r="C216" s="226" t="s">
        <v>684</v>
      </c>
      <c r="D216" s="226" t="s">
        <v>137</v>
      </c>
      <c r="E216" s="227" t="s">
        <v>685</v>
      </c>
      <c r="F216" s="228" t="s">
        <v>686</v>
      </c>
      <c r="G216" s="229" t="s">
        <v>140</v>
      </c>
      <c r="H216" s="230">
        <v>16</v>
      </c>
      <c r="I216" s="231"/>
      <c r="J216" s="232">
        <f>ROUND(I216*H216,2)</f>
        <v>0</v>
      </c>
      <c r="K216" s="228" t="s">
        <v>678</v>
      </c>
      <c r="L216" s="44"/>
      <c r="M216" s="233" t="s">
        <v>35</v>
      </c>
      <c r="N216" s="234" t="s">
        <v>46</v>
      </c>
      <c r="O216" s="84"/>
      <c r="P216" s="235">
        <f>O216*H216</f>
        <v>0</v>
      </c>
      <c r="Q216" s="235">
        <v>0</v>
      </c>
      <c r="R216" s="235">
        <f>Q216*H216</f>
        <v>0</v>
      </c>
      <c r="S216" s="235">
        <v>0</v>
      </c>
      <c r="T216" s="23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7" t="s">
        <v>83</v>
      </c>
      <c r="AT216" s="237" t="s">
        <v>137</v>
      </c>
      <c r="AU216" s="237" t="s">
        <v>83</v>
      </c>
      <c r="AY216" s="17" t="s">
        <v>133</v>
      </c>
      <c r="BE216" s="238">
        <f>IF(N216="základní",J216,0)</f>
        <v>0</v>
      </c>
      <c r="BF216" s="238">
        <f>IF(N216="snížená",J216,0)</f>
        <v>0</v>
      </c>
      <c r="BG216" s="238">
        <f>IF(N216="zákl. přenesená",J216,0)</f>
        <v>0</v>
      </c>
      <c r="BH216" s="238">
        <f>IF(N216="sníž. přenesená",J216,0)</f>
        <v>0</v>
      </c>
      <c r="BI216" s="238">
        <f>IF(N216="nulová",J216,0)</f>
        <v>0</v>
      </c>
      <c r="BJ216" s="17" t="s">
        <v>83</v>
      </c>
      <c r="BK216" s="238">
        <f>ROUND(I216*H216,2)</f>
        <v>0</v>
      </c>
      <c r="BL216" s="17" t="s">
        <v>83</v>
      </c>
      <c r="BM216" s="237" t="s">
        <v>687</v>
      </c>
    </row>
    <row r="217" s="2" customFormat="1" ht="19.8" customHeight="1">
      <c r="A217" s="38"/>
      <c r="B217" s="39"/>
      <c r="C217" s="265" t="s">
        <v>688</v>
      </c>
      <c r="D217" s="265" t="s">
        <v>152</v>
      </c>
      <c r="E217" s="266" t="s">
        <v>689</v>
      </c>
      <c r="F217" s="267" t="s">
        <v>690</v>
      </c>
      <c r="G217" s="268" t="s">
        <v>155</v>
      </c>
      <c r="H217" s="269">
        <v>33</v>
      </c>
      <c r="I217" s="270"/>
      <c r="J217" s="271">
        <f>ROUND(I217*H217,2)</f>
        <v>0</v>
      </c>
      <c r="K217" s="267" t="s">
        <v>678</v>
      </c>
      <c r="L217" s="272"/>
      <c r="M217" s="273" t="s">
        <v>35</v>
      </c>
      <c r="N217" s="274" t="s">
        <v>46</v>
      </c>
      <c r="O217" s="84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85</v>
      </c>
      <c r="AT217" s="237" t="s">
        <v>152</v>
      </c>
      <c r="AU217" s="237" t="s">
        <v>83</v>
      </c>
      <c r="AY217" s="17" t="s">
        <v>133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83</v>
      </c>
      <c r="BK217" s="238">
        <f>ROUND(I217*H217,2)</f>
        <v>0</v>
      </c>
      <c r="BL217" s="17" t="s">
        <v>83</v>
      </c>
      <c r="BM217" s="237" t="s">
        <v>691</v>
      </c>
    </row>
    <row r="218" s="2" customFormat="1" ht="19.8" customHeight="1">
      <c r="A218" s="38"/>
      <c r="B218" s="39"/>
      <c r="C218" s="265" t="s">
        <v>692</v>
      </c>
      <c r="D218" s="265" t="s">
        <v>152</v>
      </c>
      <c r="E218" s="266" t="s">
        <v>693</v>
      </c>
      <c r="F218" s="267" t="s">
        <v>694</v>
      </c>
      <c r="G218" s="268" t="s">
        <v>155</v>
      </c>
      <c r="H218" s="269">
        <v>33</v>
      </c>
      <c r="I218" s="270"/>
      <c r="J218" s="271">
        <f>ROUND(I218*H218,2)</f>
        <v>0</v>
      </c>
      <c r="K218" s="267" t="s">
        <v>678</v>
      </c>
      <c r="L218" s="272"/>
      <c r="M218" s="273" t="s">
        <v>35</v>
      </c>
      <c r="N218" s="274" t="s">
        <v>46</v>
      </c>
      <c r="O218" s="84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249</v>
      </c>
      <c r="AT218" s="237" t="s">
        <v>152</v>
      </c>
      <c r="AU218" s="237" t="s">
        <v>83</v>
      </c>
      <c r="AY218" s="17" t="s">
        <v>133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83</v>
      </c>
      <c r="BK218" s="238">
        <f>ROUND(I218*H218,2)</f>
        <v>0</v>
      </c>
      <c r="BL218" s="17" t="s">
        <v>250</v>
      </c>
      <c r="BM218" s="237" t="s">
        <v>695</v>
      </c>
    </row>
    <row r="219" s="2" customFormat="1" ht="19.8" customHeight="1">
      <c r="A219" s="38"/>
      <c r="B219" s="39"/>
      <c r="C219" s="226" t="s">
        <v>696</v>
      </c>
      <c r="D219" s="226" t="s">
        <v>137</v>
      </c>
      <c r="E219" s="227" t="s">
        <v>697</v>
      </c>
      <c r="F219" s="228" t="s">
        <v>698</v>
      </c>
      <c r="G219" s="229" t="s">
        <v>155</v>
      </c>
      <c r="H219" s="230">
        <v>6</v>
      </c>
      <c r="I219" s="231"/>
      <c r="J219" s="232">
        <f>ROUND(I219*H219,2)</f>
        <v>0</v>
      </c>
      <c r="K219" s="228" t="s">
        <v>678</v>
      </c>
      <c r="L219" s="44"/>
      <c r="M219" s="233" t="s">
        <v>35</v>
      </c>
      <c r="N219" s="234" t="s">
        <v>46</v>
      </c>
      <c r="O219" s="84"/>
      <c r="P219" s="235">
        <f>O219*H219</f>
        <v>0</v>
      </c>
      <c r="Q219" s="235">
        <v>0</v>
      </c>
      <c r="R219" s="235">
        <f>Q219*H219</f>
        <v>0</v>
      </c>
      <c r="S219" s="235">
        <v>0</v>
      </c>
      <c r="T219" s="23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83</v>
      </c>
      <c r="AT219" s="237" t="s">
        <v>137</v>
      </c>
      <c r="AU219" s="237" t="s">
        <v>83</v>
      </c>
      <c r="AY219" s="17" t="s">
        <v>133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83</v>
      </c>
      <c r="BK219" s="238">
        <f>ROUND(I219*H219,2)</f>
        <v>0</v>
      </c>
      <c r="BL219" s="17" t="s">
        <v>83</v>
      </c>
      <c r="BM219" s="237" t="s">
        <v>699</v>
      </c>
    </row>
    <row r="220" s="2" customFormat="1" ht="19.8" customHeight="1">
      <c r="A220" s="38"/>
      <c r="B220" s="39"/>
      <c r="C220" s="226" t="s">
        <v>700</v>
      </c>
      <c r="D220" s="226" t="s">
        <v>137</v>
      </c>
      <c r="E220" s="227" t="s">
        <v>701</v>
      </c>
      <c r="F220" s="228" t="s">
        <v>702</v>
      </c>
      <c r="G220" s="229" t="s">
        <v>155</v>
      </c>
      <c r="H220" s="230">
        <v>66</v>
      </c>
      <c r="I220" s="231"/>
      <c r="J220" s="232">
        <f>ROUND(I220*H220,2)</f>
        <v>0</v>
      </c>
      <c r="K220" s="228" t="s">
        <v>678</v>
      </c>
      <c r="L220" s="44"/>
      <c r="M220" s="233" t="s">
        <v>35</v>
      </c>
      <c r="N220" s="234" t="s">
        <v>46</v>
      </c>
      <c r="O220" s="84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83</v>
      </c>
      <c r="AT220" s="237" t="s">
        <v>137</v>
      </c>
      <c r="AU220" s="237" t="s">
        <v>83</v>
      </c>
      <c r="AY220" s="17" t="s">
        <v>133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83</v>
      </c>
      <c r="BK220" s="238">
        <f>ROUND(I220*H220,2)</f>
        <v>0</v>
      </c>
      <c r="BL220" s="17" t="s">
        <v>83</v>
      </c>
      <c r="BM220" s="237" t="s">
        <v>703</v>
      </c>
    </row>
    <row r="221" s="2" customFormat="1">
      <c r="A221" s="38"/>
      <c r="B221" s="39"/>
      <c r="C221" s="40"/>
      <c r="D221" s="239" t="s">
        <v>704</v>
      </c>
      <c r="E221" s="40"/>
      <c r="F221" s="240" t="s">
        <v>705</v>
      </c>
      <c r="G221" s="40"/>
      <c r="H221" s="40"/>
      <c r="I221" s="146"/>
      <c r="J221" s="40"/>
      <c r="K221" s="40"/>
      <c r="L221" s="44"/>
      <c r="M221" s="241"/>
      <c r="N221" s="242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704</v>
      </c>
      <c r="AU221" s="17" t="s">
        <v>83</v>
      </c>
    </row>
    <row r="222" s="2" customFormat="1" ht="40.2" customHeight="1">
      <c r="A222" s="38"/>
      <c r="B222" s="39"/>
      <c r="C222" s="226" t="s">
        <v>706</v>
      </c>
      <c r="D222" s="226" t="s">
        <v>137</v>
      </c>
      <c r="E222" s="227" t="s">
        <v>707</v>
      </c>
      <c r="F222" s="228" t="s">
        <v>708</v>
      </c>
      <c r="G222" s="229" t="s">
        <v>155</v>
      </c>
      <c r="H222" s="230">
        <v>33</v>
      </c>
      <c r="I222" s="231"/>
      <c r="J222" s="232">
        <f>ROUND(I222*H222,2)</f>
        <v>0</v>
      </c>
      <c r="K222" s="228" t="s">
        <v>678</v>
      </c>
      <c r="L222" s="44"/>
      <c r="M222" s="233" t="s">
        <v>35</v>
      </c>
      <c r="N222" s="234" t="s">
        <v>46</v>
      </c>
      <c r="O222" s="84"/>
      <c r="P222" s="235">
        <f>O222*H222</f>
        <v>0</v>
      </c>
      <c r="Q222" s="235">
        <v>0</v>
      </c>
      <c r="R222" s="235">
        <f>Q222*H222</f>
        <v>0</v>
      </c>
      <c r="S222" s="235">
        <v>0</v>
      </c>
      <c r="T222" s="23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7" t="s">
        <v>83</v>
      </c>
      <c r="AT222" s="237" t="s">
        <v>137</v>
      </c>
      <c r="AU222" s="237" t="s">
        <v>83</v>
      </c>
      <c r="AY222" s="17" t="s">
        <v>133</v>
      </c>
      <c r="BE222" s="238">
        <f>IF(N222="základní",J222,0)</f>
        <v>0</v>
      </c>
      <c r="BF222" s="238">
        <f>IF(N222="snížená",J222,0)</f>
        <v>0</v>
      </c>
      <c r="BG222" s="238">
        <f>IF(N222="zákl. přenesená",J222,0)</f>
        <v>0</v>
      </c>
      <c r="BH222" s="238">
        <f>IF(N222="sníž. přenesená",J222,0)</f>
        <v>0</v>
      </c>
      <c r="BI222" s="238">
        <f>IF(N222="nulová",J222,0)</f>
        <v>0</v>
      </c>
      <c r="BJ222" s="17" t="s">
        <v>83</v>
      </c>
      <c r="BK222" s="238">
        <f>ROUND(I222*H222,2)</f>
        <v>0</v>
      </c>
      <c r="BL222" s="17" t="s">
        <v>83</v>
      </c>
      <c r="BM222" s="237" t="s">
        <v>709</v>
      </c>
    </row>
    <row r="223" s="12" customFormat="1" ht="25.92" customHeight="1">
      <c r="A223" s="12"/>
      <c r="B223" s="210"/>
      <c r="C223" s="211"/>
      <c r="D223" s="212" t="s">
        <v>74</v>
      </c>
      <c r="E223" s="213" t="s">
        <v>710</v>
      </c>
      <c r="F223" s="213" t="s">
        <v>711</v>
      </c>
      <c r="G223" s="211"/>
      <c r="H223" s="211"/>
      <c r="I223" s="214"/>
      <c r="J223" s="215">
        <f>BK223</f>
        <v>0</v>
      </c>
      <c r="K223" s="211"/>
      <c r="L223" s="216"/>
      <c r="M223" s="217"/>
      <c r="N223" s="218"/>
      <c r="O223" s="218"/>
      <c r="P223" s="219">
        <f>SUM(P224:P245)</f>
        <v>0</v>
      </c>
      <c r="Q223" s="218"/>
      <c r="R223" s="219">
        <f>SUM(R224:R245)</f>
        <v>0</v>
      </c>
      <c r="S223" s="218"/>
      <c r="T223" s="220">
        <f>SUM(T224:T245)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83</v>
      </c>
      <c r="AT223" s="222" t="s">
        <v>74</v>
      </c>
      <c r="AU223" s="222" t="s">
        <v>75</v>
      </c>
      <c r="AY223" s="221" t="s">
        <v>133</v>
      </c>
      <c r="BK223" s="223">
        <f>SUM(BK224:BK245)</f>
        <v>0</v>
      </c>
    </row>
    <row r="224" s="2" customFormat="1" ht="19.8" customHeight="1">
      <c r="A224" s="38"/>
      <c r="B224" s="39"/>
      <c r="C224" s="265" t="s">
        <v>712</v>
      </c>
      <c r="D224" s="265" t="s">
        <v>152</v>
      </c>
      <c r="E224" s="266" t="s">
        <v>713</v>
      </c>
      <c r="F224" s="267" t="s">
        <v>714</v>
      </c>
      <c r="G224" s="268" t="s">
        <v>155</v>
      </c>
      <c r="H224" s="269">
        <v>4</v>
      </c>
      <c r="I224" s="270"/>
      <c r="J224" s="271">
        <f>ROUND(I224*H224,2)</f>
        <v>0</v>
      </c>
      <c r="K224" s="267" t="s">
        <v>141</v>
      </c>
      <c r="L224" s="272"/>
      <c r="M224" s="273" t="s">
        <v>35</v>
      </c>
      <c r="N224" s="274" t="s">
        <v>46</v>
      </c>
      <c r="O224" s="84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85</v>
      </c>
      <c r="AT224" s="237" t="s">
        <v>152</v>
      </c>
      <c r="AU224" s="237" t="s">
        <v>83</v>
      </c>
      <c r="AY224" s="17" t="s">
        <v>133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83</v>
      </c>
      <c r="BK224" s="238">
        <f>ROUND(I224*H224,2)</f>
        <v>0</v>
      </c>
      <c r="BL224" s="17" t="s">
        <v>83</v>
      </c>
      <c r="BM224" s="237" t="s">
        <v>715</v>
      </c>
    </row>
    <row r="225" s="2" customFormat="1" ht="19.8" customHeight="1">
      <c r="A225" s="38"/>
      <c r="B225" s="39"/>
      <c r="C225" s="265" t="s">
        <v>716</v>
      </c>
      <c r="D225" s="265" t="s">
        <v>152</v>
      </c>
      <c r="E225" s="266" t="s">
        <v>717</v>
      </c>
      <c r="F225" s="267" t="s">
        <v>718</v>
      </c>
      <c r="G225" s="268" t="s">
        <v>155</v>
      </c>
      <c r="H225" s="269">
        <v>4</v>
      </c>
      <c r="I225" s="270"/>
      <c r="J225" s="271">
        <f>ROUND(I225*H225,2)</f>
        <v>0</v>
      </c>
      <c r="K225" s="267" t="s">
        <v>141</v>
      </c>
      <c r="L225" s="272"/>
      <c r="M225" s="273" t="s">
        <v>35</v>
      </c>
      <c r="N225" s="274" t="s">
        <v>46</v>
      </c>
      <c r="O225" s="84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85</v>
      </c>
      <c r="AT225" s="237" t="s">
        <v>152</v>
      </c>
      <c r="AU225" s="237" t="s">
        <v>83</v>
      </c>
      <c r="AY225" s="17" t="s">
        <v>133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83</v>
      </c>
      <c r="BK225" s="238">
        <f>ROUND(I225*H225,2)</f>
        <v>0</v>
      </c>
      <c r="BL225" s="17" t="s">
        <v>83</v>
      </c>
      <c r="BM225" s="237" t="s">
        <v>719</v>
      </c>
    </row>
    <row r="226" s="2" customFormat="1" ht="19.8" customHeight="1">
      <c r="A226" s="38"/>
      <c r="B226" s="39"/>
      <c r="C226" s="265" t="s">
        <v>720</v>
      </c>
      <c r="D226" s="265" t="s">
        <v>152</v>
      </c>
      <c r="E226" s="266" t="s">
        <v>721</v>
      </c>
      <c r="F226" s="267" t="s">
        <v>722</v>
      </c>
      <c r="G226" s="268" t="s">
        <v>155</v>
      </c>
      <c r="H226" s="269">
        <v>4</v>
      </c>
      <c r="I226" s="270"/>
      <c r="J226" s="271">
        <f>ROUND(I226*H226,2)</f>
        <v>0</v>
      </c>
      <c r="K226" s="267" t="s">
        <v>141</v>
      </c>
      <c r="L226" s="272"/>
      <c r="M226" s="273" t="s">
        <v>35</v>
      </c>
      <c r="N226" s="274" t="s">
        <v>46</v>
      </c>
      <c r="O226" s="84"/>
      <c r="P226" s="235">
        <f>O226*H226</f>
        <v>0</v>
      </c>
      <c r="Q226" s="235">
        <v>0</v>
      </c>
      <c r="R226" s="235">
        <f>Q226*H226</f>
        <v>0</v>
      </c>
      <c r="S226" s="235">
        <v>0</v>
      </c>
      <c r="T226" s="23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7" t="s">
        <v>85</v>
      </c>
      <c r="AT226" s="237" t="s">
        <v>152</v>
      </c>
      <c r="AU226" s="237" t="s">
        <v>83</v>
      </c>
      <c r="AY226" s="17" t="s">
        <v>133</v>
      </c>
      <c r="BE226" s="238">
        <f>IF(N226="základní",J226,0)</f>
        <v>0</v>
      </c>
      <c r="BF226" s="238">
        <f>IF(N226="snížená",J226,0)</f>
        <v>0</v>
      </c>
      <c r="BG226" s="238">
        <f>IF(N226="zákl. přenesená",J226,0)</f>
        <v>0</v>
      </c>
      <c r="BH226" s="238">
        <f>IF(N226="sníž. přenesená",J226,0)</f>
        <v>0</v>
      </c>
      <c r="BI226" s="238">
        <f>IF(N226="nulová",J226,0)</f>
        <v>0</v>
      </c>
      <c r="BJ226" s="17" t="s">
        <v>83</v>
      </c>
      <c r="BK226" s="238">
        <f>ROUND(I226*H226,2)</f>
        <v>0</v>
      </c>
      <c r="BL226" s="17" t="s">
        <v>83</v>
      </c>
      <c r="BM226" s="237" t="s">
        <v>723</v>
      </c>
    </row>
    <row r="227" s="2" customFormat="1" ht="19.8" customHeight="1">
      <c r="A227" s="38"/>
      <c r="B227" s="39"/>
      <c r="C227" s="265" t="s">
        <v>724</v>
      </c>
      <c r="D227" s="265" t="s">
        <v>152</v>
      </c>
      <c r="E227" s="266" t="s">
        <v>725</v>
      </c>
      <c r="F227" s="267" t="s">
        <v>726</v>
      </c>
      <c r="G227" s="268" t="s">
        <v>155</v>
      </c>
      <c r="H227" s="269">
        <v>4</v>
      </c>
      <c r="I227" s="270"/>
      <c r="J227" s="271">
        <f>ROUND(I227*H227,2)</f>
        <v>0</v>
      </c>
      <c r="K227" s="267" t="s">
        <v>141</v>
      </c>
      <c r="L227" s="272"/>
      <c r="M227" s="273" t="s">
        <v>35</v>
      </c>
      <c r="N227" s="274" t="s">
        <v>46</v>
      </c>
      <c r="O227" s="84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85</v>
      </c>
      <c r="AT227" s="237" t="s">
        <v>152</v>
      </c>
      <c r="AU227" s="237" t="s">
        <v>83</v>
      </c>
      <c r="AY227" s="17" t="s">
        <v>133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83</v>
      </c>
      <c r="BK227" s="238">
        <f>ROUND(I227*H227,2)</f>
        <v>0</v>
      </c>
      <c r="BL227" s="17" t="s">
        <v>83</v>
      </c>
      <c r="BM227" s="237" t="s">
        <v>727</v>
      </c>
    </row>
    <row r="228" s="2" customFormat="1" ht="19.8" customHeight="1">
      <c r="A228" s="38"/>
      <c r="B228" s="39"/>
      <c r="C228" s="265" t="s">
        <v>728</v>
      </c>
      <c r="D228" s="265" t="s">
        <v>152</v>
      </c>
      <c r="E228" s="266" t="s">
        <v>729</v>
      </c>
      <c r="F228" s="267" t="s">
        <v>730</v>
      </c>
      <c r="G228" s="268" t="s">
        <v>352</v>
      </c>
      <c r="H228" s="269">
        <v>4</v>
      </c>
      <c r="I228" s="270"/>
      <c r="J228" s="271">
        <f>ROUND(I228*H228,2)</f>
        <v>0</v>
      </c>
      <c r="K228" s="267" t="s">
        <v>141</v>
      </c>
      <c r="L228" s="272"/>
      <c r="M228" s="273" t="s">
        <v>35</v>
      </c>
      <c r="N228" s="274" t="s">
        <v>46</v>
      </c>
      <c r="O228" s="84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85</v>
      </c>
      <c r="AT228" s="237" t="s">
        <v>152</v>
      </c>
      <c r="AU228" s="237" t="s">
        <v>83</v>
      </c>
      <c r="AY228" s="17" t="s">
        <v>133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83</v>
      </c>
      <c r="BK228" s="238">
        <f>ROUND(I228*H228,2)</f>
        <v>0</v>
      </c>
      <c r="BL228" s="17" t="s">
        <v>83</v>
      </c>
      <c r="BM228" s="237" t="s">
        <v>731</v>
      </c>
    </row>
    <row r="229" s="2" customFormat="1" ht="19.8" customHeight="1">
      <c r="A229" s="38"/>
      <c r="B229" s="39"/>
      <c r="C229" s="265" t="s">
        <v>732</v>
      </c>
      <c r="D229" s="265" t="s">
        <v>152</v>
      </c>
      <c r="E229" s="266" t="s">
        <v>733</v>
      </c>
      <c r="F229" s="267" t="s">
        <v>734</v>
      </c>
      <c r="G229" s="268" t="s">
        <v>155</v>
      </c>
      <c r="H229" s="269">
        <v>4</v>
      </c>
      <c r="I229" s="270"/>
      <c r="J229" s="271">
        <f>ROUND(I229*H229,2)</f>
        <v>0</v>
      </c>
      <c r="K229" s="267" t="s">
        <v>141</v>
      </c>
      <c r="L229" s="272"/>
      <c r="M229" s="273" t="s">
        <v>35</v>
      </c>
      <c r="N229" s="274" t="s">
        <v>46</v>
      </c>
      <c r="O229" s="84"/>
      <c r="P229" s="235">
        <f>O229*H229</f>
        <v>0</v>
      </c>
      <c r="Q229" s="235">
        <v>0</v>
      </c>
      <c r="R229" s="235">
        <f>Q229*H229</f>
        <v>0</v>
      </c>
      <c r="S229" s="235">
        <v>0</v>
      </c>
      <c r="T229" s="23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7" t="s">
        <v>85</v>
      </c>
      <c r="AT229" s="237" t="s">
        <v>152</v>
      </c>
      <c r="AU229" s="237" t="s">
        <v>83</v>
      </c>
      <c r="AY229" s="17" t="s">
        <v>133</v>
      </c>
      <c r="BE229" s="238">
        <f>IF(N229="základní",J229,0)</f>
        <v>0</v>
      </c>
      <c r="BF229" s="238">
        <f>IF(N229="snížená",J229,0)</f>
        <v>0</v>
      </c>
      <c r="BG229" s="238">
        <f>IF(N229="zákl. přenesená",J229,0)</f>
        <v>0</v>
      </c>
      <c r="BH229" s="238">
        <f>IF(N229="sníž. přenesená",J229,0)</f>
        <v>0</v>
      </c>
      <c r="BI229" s="238">
        <f>IF(N229="nulová",J229,0)</f>
        <v>0</v>
      </c>
      <c r="BJ229" s="17" t="s">
        <v>83</v>
      </c>
      <c r="BK229" s="238">
        <f>ROUND(I229*H229,2)</f>
        <v>0</v>
      </c>
      <c r="BL229" s="17" t="s">
        <v>83</v>
      </c>
      <c r="BM229" s="237" t="s">
        <v>735</v>
      </c>
    </row>
    <row r="230" s="2" customFormat="1" ht="19.8" customHeight="1">
      <c r="A230" s="38"/>
      <c r="B230" s="39"/>
      <c r="C230" s="265" t="s">
        <v>736</v>
      </c>
      <c r="D230" s="265" t="s">
        <v>152</v>
      </c>
      <c r="E230" s="266" t="s">
        <v>737</v>
      </c>
      <c r="F230" s="267" t="s">
        <v>738</v>
      </c>
      <c r="G230" s="268" t="s">
        <v>155</v>
      </c>
      <c r="H230" s="269">
        <v>1</v>
      </c>
      <c r="I230" s="270"/>
      <c r="J230" s="271">
        <f>ROUND(I230*H230,2)</f>
        <v>0</v>
      </c>
      <c r="K230" s="267" t="s">
        <v>141</v>
      </c>
      <c r="L230" s="272"/>
      <c r="M230" s="273" t="s">
        <v>35</v>
      </c>
      <c r="N230" s="274" t="s">
        <v>46</v>
      </c>
      <c r="O230" s="84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85</v>
      </c>
      <c r="AT230" s="237" t="s">
        <v>152</v>
      </c>
      <c r="AU230" s="237" t="s">
        <v>83</v>
      </c>
      <c r="AY230" s="17" t="s">
        <v>133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83</v>
      </c>
      <c r="BK230" s="238">
        <f>ROUND(I230*H230,2)</f>
        <v>0</v>
      </c>
      <c r="BL230" s="17" t="s">
        <v>83</v>
      </c>
      <c r="BM230" s="237" t="s">
        <v>739</v>
      </c>
    </row>
    <row r="231" s="2" customFormat="1" ht="19.8" customHeight="1">
      <c r="A231" s="38"/>
      <c r="B231" s="39"/>
      <c r="C231" s="265" t="s">
        <v>740</v>
      </c>
      <c r="D231" s="265" t="s">
        <v>152</v>
      </c>
      <c r="E231" s="266" t="s">
        <v>741</v>
      </c>
      <c r="F231" s="267" t="s">
        <v>742</v>
      </c>
      <c r="G231" s="268" t="s">
        <v>155</v>
      </c>
      <c r="H231" s="269">
        <v>1</v>
      </c>
      <c r="I231" s="270"/>
      <c r="J231" s="271">
        <f>ROUND(I231*H231,2)</f>
        <v>0</v>
      </c>
      <c r="K231" s="267" t="s">
        <v>141</v>
      </c>
      <c r="L231" s="272"/>
      <c r="M231" s="273" t="s">
        <v>35</v>
      </c>
      <c r="N231" s="274" t="s">
        <v>46</v>
      </c>
      <c r="O231" s="84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85</v>
      </c>
      <c r="AT231" s="237" t="s">
        <v>152</v>
      </c>
      <c r="AU231" s="237" t="s">
        <v>83</v>
      </c>
      <c r="AY231" s="17" t="s">
        <v>133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83</v>
      </c>
      <c r="BK231" s="238">
        <f>ROUND(I231*H231,2)</f>
        <v>0</v>
      </c>
      <c r="BL231" s="17" t="s">
        <v>83</v>
      </c>
      <c r="BM231" s="237" t="s">
        <v>743</v>
      </c>
    </row>
    <row r="232" s="2" customFormat="1" ht="19.8" customHeight="1">
      <c r="A232" s="38"/>
      <c r="B232" s="39"/>
      <c r="C232" s="265" t="s">
        <v>744</v>
      </c>
      <c r="D232" s="265" t="s">
        <v>152</v>
      </c>
      <c r="E232" s="266" t="s">
        <v>745</v>
      </c>
      <c r="F232" s="267" t="s">
        <v>746</v>
      </c>
      <c r="G232" s="268" t="s">
        <v>155</v>
      </c>
      <c r="H232" s="269">
        <v>4</v>
      </c>
      <c r="I232" s="270"/>
      <c r="J232" s="271">
        <f>ROUND(I232*H232,2)</f>
        <v>0</v>
      </c>
      <c r="K232" s="267" t="s">
        <v>141</v>
      </c>
      <c r="L232" s="272"/>
      <c r="M232" s="273" t="s">
        <v>35</v>
      </c>
      <c r="N232" s="274" t="s">
        <v>46</v>
      </c>
      <c r="O232" s="84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85</v>
      </c>
      <c r="AT232" s="237" t="s">
        <v>152</v>
      </c>
      <c r="AU232" s="237" t="s">
        <v>83</v>
      </c>
      <c r="AY232" s="17" t="s">
        <v>133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83</v>
      </c>
      <c r="BK232" s="238">
        <f>ROUND(I232*H232,2)</f>
        <v>0</v>
      </c>
      <c r="BL232" s="17" t="s">
        <v>83</v>
      </c>
      <c r="BM232" s="237" t="s">
        <v>747</v>
      </c>
    </row>
    <row r="233" s="2" customFormat="1" ht="19.8" customHeight="1">
      <c r="A233" s="38"/>
      <c r="B233" s="39"/>
      <c r="C233" s="265" t="s">
        <v>748</v>
      </c>
      <c r="D233" s="265" t="s">
        <v>152</v>
      </c>
      <c r="E233" s="266" t="s">
        <v>749</v>
      </c>
      <c r="F233" s="267" t="s">
        <v>750</v>
      </c>
      <c r="G233" s="268" t="s">
        <v>155</v>
      </c>
      <c r="H233" s="269">
        <v>4</v>
      </c>
      <c r="I233" s="270"/>
      <c r="J233" s="271">
        <f>ROUND(I233*H233,2)</f>
        <v>0</v>
      </c>
      <c r="K233" s="267" t="s">
        <v>141</v>
      </c>
      <c r="L233" s="272"/>
      <c r="M233" s="273" t="s">
        <v>35</v>
      </c>
      <c r="N233" s="274" t="s">
        <v>46</v>
      </c>
      <c r="O233" s="84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85</v>
      </c>
      <c r="AT233" s="237" t="s">
        <v>152</v>
      </c>
      <c r="AU233" s="237" t="s">
        <v>83</v>
      </c>
      <c r="AY233" s="17" t="s">
        <v>133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83</v>
      </c>
      <c r="BK233" s="238">
        <f>ROUND(I233*H233,2)</f>
        <v>0</v>
      </c>
      <c r="BL233" s="17" t="s">
        <v>83</v>
      </c>
      <c r="BM233" s="237" t="s">
        <v>751</v>
      </c>
    </row>
    <row r="234" s="2" customFormat="1" ht="19.8" customHeight="1">
      <c r="A234" s="38"/>
      <c r="B234" s="39"/>
      <c r="C234" s="265" t="s">
        <v>752</v>
      </c>
      <c r="D234" s="265" t="s">
        <v>152</v>
      </c>
      <c r="E234" s="266" t="s">
        <v>753</v>
      </c>
      <c r="F234" s="267" t="s">
        <v>754</v>
      </c>
      <c r="G234" s="268" t="s">
        <v>155</v>
      </c>
      <c r="H234" s="269">
        <v>4</v>
      </c>
      <c r="I234" s="270"/>
      <c r="J234" s="271">
        <f>ROUND(I234*H234,2)</f>
        <v>0</v>
      </c>
      <c r="K234" s="267" t="s">
        <v>141</v>
      </c>
      <c r="L234" s="272"/>
      <c r="M234" s="273" t="s">
        <v>35</v>
      </c>
      <c r="N234" s="274" t="s">
        <v>46</v>
      </c>
      <c r="O234" s="84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85</v>
      </c>
      <c r="AT234" s="237" t="s">
        <v>152</v>
      </c>
      <c r="AU234" s="237" t="s">
        <v>83</v>
      </c>
      <c r="AY234" s="17" t="s">
        <v>133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83</v>
      </c>
      <c r="BK234" s="238">
        <f>ROUND(I234*H234,2)</f>
        <v>0</v>
      </c>
      <c r="BL234" s="17" t="s">
        <v>83</v>
      </c>
      <c r="BM234" s="237" t="s">
        <v>755</v>
      </c>
    </row>
    <row r="235" s="2" customFormat="1" ht="19.8" customHeight="1">
      <c r="A235" s="38"/>
      <c r="B235" s="39"/>
      <c r="C235" s="265" t="s">
        <v>756</v>
      </c>
      <c r="D235" s="265" t="s">
        <v>152</v>
      </c>
      <c r="E235" s="266" t="s">
        <v>757</v>
      </c>
      <c r="F235" s="267" t="s">
        <v>758</v>
      </c>
      <c r="G235" s="268" t="s">
        <v>155</v>
      </c>
      <c r="H235" s="269">
        <v>4</v>
      </c>
      <c r="I235" s="270"/>
      <c r="J235" s="271">
        <f>ROUND(I235*H235,2)</f>
        <v>0</v>
      </c>
      <c r="K235" s="267" t="s">
        <v>141</v>
      </c>
      <c r="L235" s="272"/>
      <c r="M235" s="273" t="s">
        <v>35</v>
      </c>
      <c r="N235" s="274" t="s">
        <v>46</v>
      </c>
      <c r="O235" s="84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85</v>
      </c>
      <c r="AT235" s="237" t="s">
        <v>152</v>
      </c>
      <c r="AU235" s="237" t="s">
        <v>83</v>
      </c>
      <c r="AY235" s="17" t="s">
        <v>133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83</v>
      </c>
      <c r="BK235" s="238">
        <f>ROUND(I235*H235,2)</f>
        <v>0</v>
      </c>
      <c r="BL235" s="17" t="s">
        <v>83</v>
      </c>
      <c r="BM235" s="237" t="s">
        <v>759</v>
      </c>
    </row>
    <row r="236" s="2" customFormat="1" ht="19.8" customHeight="1">
      <c r="A236" s="38"/>
      <c r="B236" s="39"/>
      <c r="C236" s="265" t="s">
        <v>760</v>
      </c>
      <c r="D236" s="265" t="s">
        <v>152</v>
      </c>
      <c r="E236" s="266" t="s">
        <v>761</v>
      </c>
      <c r="F236" s="267" t="s">
        <v>762</v>
      </c>
      <c r="G236" s="268" t="s">
        <v>155</v>
      </c>
      <c r="H236" s="269">
        <v>3</v>
      </c>
      <c r="I236" s="270"/>
      <c r="J236" s="271">
        <f>ROUND(I236*H236,2)</f>
        <v>0</v>
      </c>
      <c r="K236" s="267" t="s">
        <v>141</v>
      </c>
      <c r="L236" s="272"/>
      <c r="M236" s="273" t="s">
        <v>35</v>
      </c>
      <c r="N236" s="274" t="s">
        <v>46</v>
      </c>
      <c r="O236" s="84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249</v>
      </c>
      <c r="AT236" s="237" t="s">
        <v>152</v>
      </c>
      <c r="AU236" s="237" t="s">
        <v>83</v>
      </c>
      <c r="AY236" s="17" t="s">
        <v>133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83</v>
      </c>
      <c r="BK236" s="238">
        <f>ROUND(I236*H236,2)</f>
        <v>0</v>
      </c>
      <c r="BL236" s="17" t="s">
        <v>250</v>
      </c>
      <c r="BM236" s="237" t="s">
        <v>763</v>
      </c>
    </row>
    <row r="237" s="2" customFormat="1" ht="19.8" customHeight="1">
      <c r="A237" s="38"/>
      <c r="B237" s="39"/>
      <c r="C237" s="226" t="s">
        <v>764</v>
      </c>
      <c r="D237" s="226" t="s">
        <v>137</v>
      </c>
      <c r="E237" s="227" t="s">
        <v>765</v>
      </c>
      <c r="F237" s="228" t="s">
        <v>766</v>
      </c>
      <c r="G237" s="229" t="s">
        <v>155</v>
      </c>
      <c r="H237" s="230">
        <v>4</v>
      </c>
      <c r="I237" s="231"/>
      <c r="J237" s="232">
        <f>ROUND(I237*H237,2)</f>
        <v>0</v>
      </c>
      <c r="K237" s="228" t="s">
        <v>141</v>
      </c>
      <c r="L237" s="44"/>
      <c r="M237" s="233" t="s">
        <v>35</v>
      </c>
      <c r="N237" s="234" t="s">
        <v>46</v>
      </c>
      <c r="O237" s="84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250</v>
      </c>
      <c r="AT237" s="237" t="s">
        <v>137</v>
      </c>
      <c r="AU237" s="237" t="s">
        <v>83</v>
      </c>
      <c r="AY237" s="17" t="s">
        <v>133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83</v>
      </c>
      <c r="BK237" s="238">
        <f>ROUND(I237*H237,2)</f>
        <v>0</v>
      </c>
      <c r="BL237" s="17" t="s">
        <v>250</v>
      </c>
      <c r="BM237" s="237" t="s">
        <v>767</v>
      </c>
    </row>
    <row r="238" s="2" customFormat="1" ht="19.8" customHeight="1">
      <c r="A238" s="38"/>
      <c r="B238" s="39"/>
      <c r="C238" s="226" t="s">
        <v>768</v>
      </c>
      <c r="D238" s="226" t="s">
        <v>137</v>
      </c>
      <c r="E238" s="227" t="s">
        <v>769</v>
      </c>
      <c r="F238" s="228" t="s">
        <v>770</v>
      </c>
      <c r="G238" s="229" t="s">
        <v>155</v>
      </c>
      <c r="H238" s="230">
        <v>4</v>
      </c>
      <c r="I238" s="231"/>
      <c r="J238" s="232">
        <f>ROUND(I238*H238,2)</f>
        <v>0</v>
      </c>
      <c r="K238" s="228" t="s">
        <v>141</v>
      </c>
      <c r="L238" s="44"/>
      <c r="M238" s="233" t="s">
        <v>35</v>
      </c>
      <c r="N238" s="234" t="s">
        <v>46</v>
      </c>
      <c r="O238" s="84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250</v>
      </c>
      <c r="AT238" s="237" t="s">
        <v>137</v>
      </c>
      <c r="AU238" s="237" t="s">
        <v>83</v>
      </c>
      <c r="AY238" s="17" t="s">
        <v>133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83</v>
      </c>
      <c r="BK238" s="238">
        <f>ROUND(I238*H238,2)</f>
        <v>0</v>
      </c>
      <c r="BL238" s="17" t="s">
        <v>250</v>
      </c>
      <c r="BM238" s="237" t="s">
        <v>771</v>
      </c>
    </row>
    <row r="239" s="2" customFormat="1" ht="19.8" customHeight="1">
      <c r="A239" s="38"/>
      <c r="B239" s="39"/>
      <c r="C239" s="226" t="s">
        <v>772</v>
      </c>
      <c r="D239" s="226" t="s">
        <v>137</v>
      </c>
      <c r="E239" s="227" t="s">
        <v>773</v>
      </c>
      <c r="F239" s="228" t="s">
        <v>774</v>
      </c>
      <c r="G239" s="229" t="s">
        <v>155</v>
      </c>
      <c r="H239" s="230">
        <v>4</v>
      </c>
      <c r="I239" s="231"/>
      <c r="J239" s="232">
        <f>ROUND(I239*H239,2)</f>
        <v>0</v>
      </c>
      <c r="K239" s="228" t="s">
        <v>141</v>
      </c>
      <c r="L239" s="44"/>
      <c r="M239" s="233" t="s">
        <v>35</v>
      </c>
      <c r="N239" s="234" t="s">
        <v>46</v>
      </c>
      <c r="O239" s="84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250</v>
      </c>
      <c r="AT239" s="237" t="s">
        <v>137</v>
      </c>
      <c r="AU239" s="237" t="s">
        <v>83</v>
      </c>
      <c r="AY239" s="17" t="s">
        <v>133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83</v>
      </c>
      <c r="BK239" s="238">
        <f>ROUND(I239*H239,2)</f>
        <v>0</v>
      </c>
      <c r="BL239" s="17" t="s">
        <v>250</v>
      </c>
      <c r="BM239" s="237" t="s">
        <v>775</v>
      </c>
    </row>
    <row r="240" s="2" customFormat="1" ht="19.8" customHeight="1">
      <c r="A240" s="38"/>
      <c r="B240" s="39"/>
      <c r="C240" s="226" t="s">
        <v>776</v>
      </c>
      <c r="D240" s="226" t="s">
        <v>137</v>
      </c>
      <c r="E240" s="227" t="s">
        <v>777</v>
      </c>
      <c r="F240" s="228" t="s">
        <v>778</v>
      </c>
      <c r="G240" s="229" t="s">
        <v>155</v>
      </c>
      <c r="H240" s="230">
        <v>4</v>
      </c>
      <c r="I240" s="231"/>
      <c r="J240" s="232">
        <f>ROUND(I240*H240,2)</f>
        <v>0</v>
      </c>
      <c r="K240" s="228" t="s">
        <v>141</v>
      </c>
      <c r="L240" s="44"/>
      <c r="M240" s="233" t="s">
        <v>35</v>
      </c>
      <c r="N240" s="234" t="s">
        <v>46</v>
      </c>
      <c r="O240" s="84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250</v>
      </c>
      <c r="AT240" s="237" t="s">
        <v>137</v>
      </c>
      <c r="AU240" s="237" t="s">
        <v>83</v>
      </c>
      <c r="AY240" s="17" t="s">
        <v>133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83</v>
      </c>
      <c r="BK240" s="238">
        <f>ROUND(I240*H240,2)</f>
        <v>0</v>
      </c>
      <c r="BL240" s="17" t="s">
        <v>250</v>
      </c>
      <c r="BM240" s="237" t="s">
        <v>779</v>
      </c>
    </row>
    <row r="241" s="2" customFormat="1" ht="19.8" customHeight="1">
      <c r="A241" s="38"/>
      <c r="B241" s="39"/>
      <c r="C241" s="226" t="s">
        <v>780</v>
      </c>
      <c r="D241" s="226" t="s">
        <v>137</v>
      </c>
      <c r="E241" s="227" t="s">
        <v>781</v>
      </c>
      <c r="F241" s="228" t="s">
        <v>782</v>
      </c>
      <c r="G241" s="229" t="s">
        <v>155</v>
      </c>
      <c r="H241" s="230">
        <v>4</v>
      </c>
      <c r="I241" s="231"/>
      <c r="J241" s="232">
        <f>ROUND(I241*H241,2)</f>
        <v>0</v>
      </c>
      <c r="K241" s="228" t="s">
        <v>141</v>
      </c>
      <c r="L241" s="44"/>
      <c r="M241" s="233" t="s">
        <v>35</v>
      </c>
      <c r="N241" s="234" t="s">
        <v>46</v>
      </c>
      <c r="O241" s="84"/>
      <c r="P241" s="235">
        <f>O241*H241</f>
        <v>0</v>
      </c>
      <c r="Q241" s="235">
        <v>0</v>
      </c>
      <c r="R241" s="235">
        <f>Q241*H241</f>
        <v>0</v>
      </c>
      <c r="S241" s="235">
        <v>0</v>
      </c>
      <c r="T241" s="23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7" t="s">
        <v>250</v>
      </c>
      <c r="AT241" s="237" t="s">
        <v>137</v>
      </c>
      <c r="AU241" s="237" t="s">
        <v>83</v>
      </c>
      <c r="AY241" s="17" t="s">
        <v>133</v>
      </c>
      <c r="BE241" s="238">
        <f>IF(N241="základní",J241,0)</f>
        <v>0</v>
      </c>
      <c r="BF241" s="238">
        <f>IF(N241="snížená",J241,0)</f>
        <v>0</v>
      </c>
      <c r="BG241" s="238">
        <f>IF(N241="zákl. přenesená",J241,0)</f>
        <v>0</v>
      </c>
      <c r="BH241" s="238">
        <f>IF(N241="sníž. přenesená",J241,0)</f>
        <v>0</v>
      </c>
      <c r="BI241" s="238">
        <f>IF(N241="nulová",J241,0)</f>
        <v>0</v>
      </c>
      <c r="BJ241" s="17" t="s">
        <v>83</v>
      </c>
      <c r="BK241" s="238">
        <f>ROUND(I241*H241,2)</f>
        <v>0</v>
      </c>
      <c r="BL241" s="17" t="s">
        <v>250</v>
      </c>
      <c r="BM241" s="237" t="s">
        <v>783</v>
      </c>
    </row>
    <row r="242" s="2" customFormat="1" ht="19.8" customHeight="1">
      <c r="A242" s="38"/>
      <c r="B242" s="39"/>
      <c r="C242" s="226" t="s">
        <v>784</v>
      </c>
      <c r="D242" s="226" t="s">
        <v>137</v>
      </c>
      <c r="E242" s="227" t="s">
        <v>785</v>
      </c>
      <c r="F242" s="228" t="s">
        <v>786</v>
      </c>
      <c r="G242" s="229" t="s">
        <v>155</v>
      </c>
      <c r="H242" s="230">
        <v>4</v>
      </c>
      <c r="I242" s="231"/>
      <c r="J242" s="232">
        <f>ROUND(I242*H242,2)</f>
        <v>0</v>
      </c>
      <c r="K242" s="228" t="s">
        <v>141</v>
      </c>
      <c r="L242" s="44"/>
      <c r="M242" s="233" t="s">
        <v>35</v>
      </c>
      <c r="N242" s="234" t="s">
        <v>46</v>
      </c>
      <c r="O242" s="84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250</v>
      </c>
      <c r="AT242" s="237" t="s">
        <v>137</v>
      </c>
      <c r="AU242" s="237" t="s">
        <v>83</v>
      </c>
      <c r="AY242" s="17" t="s">
        <v>133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83</v>
      </c>
      <c r="BK242" s="238">
        <f>ROUND(I242*H242,2)</f>
        <v>0</v>
      </c>
      <c r="BL242" s="17" t="s">
        <v>250</v>
      </c>
      <c r="BM242" s="237" t="s">
        <v>787</v>
      </c>
    </row>
    <row r="243" s="2" customFormat="1" ht="19.8" customHeight="1">
      <c r="A243" s="38"/>
      <c r="B243" s="39"/>
      <c r="C243" s="226" t="s">
        <v>788</v>
      </c>
      <c r="D243" s="226" t="s">
        <v>137</v>
      </c>
      <c r="E243" s="227" t="s">
        <v>789</v>
      </c>
      <c r="F243" s="228" t="s">
        <v>790</v>
      </c>
      <c r="G243" s="229" t="s">
        <v>155</v>
      </c>
      <c r="H243" s="230">
        <v>4</v>
      </c>
      <c r="I243" s="231"/>
      <c r="J243" s="232">
        <f>ROUND(I243*H243,2)</f>
        <v>0</v>
      </c>
      <c r="K243" s="228" t="s">
        <v>141</v>
      </c>
      <c r="L243" s="44"/>
      <c r="M243" s="233" t="s">
        <v>35</v>
      </c>
      <c r="N243" s="234" t="s">
        <v>46</v>
      </c>
      <c r="O243" s="84"/>
      <c r="P243" s="235">
        <f>O243*H243</f>
        <v>0</v>
      </c>
      <c r="Q243" s="235">
        <v>0</v>
      </c>
      <c r="R243" s="235">
        <f>Q243*H243</f>
        <v>0</v>
      </c>
      <c r="S243" s="235">
        <v>0</v>
      </c>
      <c r="T243" s="23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7" t="s">
        <v>250</v>
      </c>
      <c r="AT243" s="237" t="s">
        <v>137</v>
      </c>
      <c r="AU243" s="237" t="s">
        <v>83</v>
      </c>
      <c r="AY243" s="17" t="s">
        <v>133</v>
      </c>
      <c r="BE243" s="238">
        <f>IF(N243="základní",J243,0)</f>
        <v>0</v>
      </c>
      <c r="BF243" s="238">
        <f>IF(N243="snížená",J243,0)</f>
        <v>0</v>
      </c>
      <c r="BG243" s="238">
        <f>IF(N243="zákl. přenesená",J243,0)</f>
        <v>0</v>
      </c>
      <c r="BH243" s="238">
        <f>IF(N243="sníž. přenesená",J243,0)</f>
        <v>0</v>
      </c>
      <c r="BI243" s="238">
        <f>IF(N243="nulová",J243,0)</f>
        <v>0</v>
      </c>
      <c r="BJ243" s="17" t="s">
        <v>83</v>
      </c>
      <c r="BK243" s="238">
        <f>ROUND(I243*H243,2)</f>
        <v>0</v>
      </c>
      <c r="BL243" s="17" t="s">
        <v>250</v>
      </c>
      <c r="BM243" s="237" t="s">
        <v>791</v>
      </c>
    </row>
    <row r="244" s="2" customFormat="1" ht="19.8" customHeight="1">
      <c r="A244" s="38"/>
      <c r="B244" s="39"/>
      <c r="C244" s="226" t="s">
        <v>792</v>
      </c>
      <c r="D244" s="226" t="s">
        <v>137</v>
      </c>
      <c r="E244" s="227" t="s">
        <v>793</v>
      </c>
      <c r="F244" s="228" t="s">
        <v>794</v>
      </c>
      <c r="G244" s="229" t="s">
        <v>155</v>
      </c>
      <c r="H244" s="230">
        <v>4</v>
      </c>
      <c r="I244" s="231"/>
      <c r="J244" s="232">
        <f>ROUND(I244*H244,2)</f>
        <v>0</v>
      </c>
      <c r="K244" s="228" t="s">
        <v>141</v>
      </c>
      <c r="L244" s="44"/>
      <c r="M244" s="233" t="s">
        <v>35</v>
      </c>
      <c r="N244" s="234" t="s">
        <v>46</v>
      </c>
      <c r="O244" s="84"/>
      <c r="P244" s="235">
        <f>O244*H244</f>
        <v>0</v>
      </c>
      <c r="Q244" s="235">
        <v>0</v>
      </c>
      <c r="R244" s="235">
        <f>Q244*H244</f>
        <v>0</v>
      </c>
      <c r="S244" s="235">
        <v>0</v>
      </c>
      <c r="T244" s="23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250</v>
      </c>
      <c r="AT244" s="237" t="s">
        <v>137</v>
      </c>
      <c r="AU244" s="237" t="s">
        <v>83</v>
      </c>
      <c r="AY244" s="17" t="s">
        <v>133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83</v>
      </c>
      <c r="BK244" s="238">
        <f>ROUND(I244*H244,2)</f>
        <v>0</v>
      </c>
      <c r="BL244" s="17" t="s">
        <v>250</v>
      </c>
      <c r="BM244" s="237" t="s">
        <v>795</v>
      </c>
    </row>
    <row r="245" s="2" customFormat="1" ht="19.8" customHeight="1">
      <c r="A245" s="38"/>
      <c r="B245" s="39"/>
      <c r="C245" s="226" t="s">
        <v>796</v>
      </c>
      <c r="D245" s="226" t="s">
        <v>137</v>
      </c>
      <c r="E245" s="227" t="s">
        <v>797</v>
      </c>
      <c r="F245" s="228" t="s">
        <v>798</v>
      </c>
      <c r="G245" s="229" t="s">
        <v>155</v>
      </c>
      <c r="H245" s="230">
        <v>1</v>
      </c>
      <c r="I245" s="231"/>
      <c r="J245" s="232">
        <f>ROUND(I245*H245,2)</f>
        <v>0</v>
      </c>
      <c r="K245" s="228" t="s">
        <v>141</v>
      </c>
      <c r="L245" s="44"/>
      <c r="M245" s="233" t="s">
        <v>35</v>
      </c>
      <c r="N245" s="234" t="s">
        <v>46</v>
      </c>
      <c r="O245" s="84"/>
      <c r="P245" s="235">
        <f>O245*H245</f>
        <v>0</v>
      </c>
      <c r="Q245" s="235">
        <v>0</v>
      </c>
      <c r="R245" s="235">
        <f>Q245*H245</f>
        <v>0</v>
      </c>
      <c r="S245" s="235">
        <v>0</v>
      </c>
      <c r="T245" s="23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7" t="s">
        <v>250</v>
      </c>
      <c r="AT245" s="237" t="s">
        <v>137</v>
      </c>
      <c r="AU245" s="237" t="s">
        <v>83</v>
      </c>
      <c r="AY245" s="17" t="s">
        <v>133</v>
      </c>
      <c r="BE245" s="238">
        <f>IF(N245="základní",J245,0)</f>
        <v>0</v>
      </c>
      <c r="BF245" s="238">
        <f>IF(N245="snížená",J245,0)</f>
        <v>0</v>
      </c>
      <c r="BG245" s="238">
        <f>IF(N245="zákl. přenesená",J245,0)</f>
        <v>0</v>
      </c>
      <c r="BH245" s="238">
        <f>IF(N245="sníž. přenesená",J245,0)</f>
        <v>0</v>
      </c>
      <c r="BI245" s="238">
        <f>IF(N245="nulová",J245,0)</f>
        <v>0</v>
      </c>
      <c r="BJ245" s="17" t="s">
        <v>83</v>
      </c>
      <c r="BK245" s="238">
        <f>ROUND(I245*H245,2)</f>
        <v>0</v>
      </c>
      <c r="BL245" s="17" t="s">
        <v>250</v>
      </c>
      <c r="BM245" s="237" t="s">
        <v>799</v>
      </c>
    </row>
    <row r="246" s="12" customFormat="1" ht="25.92" customHeight="1">
      <c r="A246" s="12"/>
      <c r="B246" s="210"/>
      <c r="C246" s="211"/>
      <c r="D246" s="212" t="s">
        <v>74</v>
      </c>
      <c r="E246" s="213" t="s">
        <v>195</v>
      </c>
      <c r="F246" s="213" t="s">
        <v>196</v>
      </c>
      <c r="G246" s="211"/>
      <c r="H246" s="211"/>
      <c r="I246" s="214"/>
      <c r="J246" s="215">
        <f>BK246</f>
        <v>0</v>
      </c>
      <c r="K246" s="211"/>
      <c r="L246" s="216"/>
      <c r="M246" s="217"/>
      <c r="N246" s="218"/>
      <c r="O246" s="218"/>
      <c r="P246" s="219">
        <f>SUM(P247:P248)</f>
        <v>0</v>
      </c>
      <c r="Q246" s="218"/>
      <c r="R246" s="219">
        <f>SUM(R247:R248)</f>
        <v>0</v>
      </c>
      <c r="S246" s="218"/>
      <c r="T246" s="220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1" t="s">
        <v>142</v>
      </c>
      <c r="AT246" s="222" t="s">
        <v>74</v>
      </c>
      <c r="AU246" s="222" t="s">
        <v>75</v>
      </c>
      <c r="AY246" s="221" t="s">
        <v>133</v>
      </c>
      <c r="BK246" s="223">
        <f>SUM(BK247:BK248)</f>
        <v>0</v>
      </c>
    </row>
    <row r="247" s="2" customFormat="1" ht="19.8" customHeight="1">
      <c r="A247" s="38"/>
      <c r="B247" s="39"/>
      <c r="C247" s="226" t="s">
        <v>800</v>
      </c>
      <c r="D247" s="226" t="s">
        <v>137</v>
      </c>
      <c r="E247" s="227" t="s">
        <v>801</v>
      </c>
      <c r="F247" s="228" t="s">
        <v>802</v>
      </c>
      <c r="G247" s="229" t="s">
        <v>155</v>
      </c>
      <c r="H247" s="230">
        <v>32</v>
      </c>
      <c r="I247" s="231"/>
      <c r="J247" s="232">
        <f>ROUND(I247*H247,2)</f>
        <v>0</v>
      </c>
      <c r="K247" s="228" t="s">
        <v>141</v>
      </c>
      <c r="L247" s="44"/>
      <c r="M247" s="233" t="s">
        <v>35</v>
      </c>
      <c r="N247" s="234" t="s">
        <v>46</v>
      </c>
      <c r="O247" s="84"/>
      <c r="P247" s="235">
        <f>O247*H247</f>
        <v>0</v>
      </c>
      <c r="Q247" s="235">
        <v>0</v>
      </c>
      <c r="R247" s="235">
        <f>Q247*H247</f>
        <v>0</v>
      </c>
      <c r="S247" s="235">
        <v>0</v>
      </c>
      <c r="T247" s="23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250</v>
      </c>
      <c r="AT247" s="237" t="s">
        <v>137</v>
      </c>
      <c r="AU247" s="237" t="s">
        <v>83</v>
      </c>
      <c r="AY247" s="17" t="s">
        <v>133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83</v>
      </c>
      <c r="BK247" s="238">
        <f>ROUND(I247*H247,2)</f>
        <v>0</v>
      </c>
      <c r="BL247" s="17" t="s">
        <v>250</v>
      </c>
      <c r="BM247" s="237" t="s">
        <v>803</v>
      </c>
    </row>
    <row r="248" s="2" customFormat="1" ht="19.8" customHeight="1">
      <c r="A248" s="38"/>
      <c r="B248" s="39"/>
      <c r="C248" s="265" t="s">
        <v>804</v>
      </c>
      <c r="D248" s="265" t="s">
        <v>152</v>
      </c>
      <c r="E248" s="266" t="s">
        <v>805</v>
      </c>
      <c r="F248" s="267" t="s">
        <v>806</v>
      </c>
      <c r="G248" s="268" t="s">
        <v>155</v>
      </c>
      <c r="H248" s="269">
        <v>1</v>
      </c>
      <c r="I248" s="270"/>
      <c r="J248" s="271">
        <f>ROUND(I248*H248,2)</f>
        <v>0</v>
      </c>
      <c r="K248" s="267" t="s">
        <v>141</v>
      </c>
      <c r="L248" s="272"/>
      <c r="M248" s="273" t="s">
        <v>35</v>
      </c>
      <c r="N248" s="274" t="s">
        <v>46</v>
      </c>
      <c r="O248" s="84"/>
      <c r="P248" s="235">
        <f>O248*H248</f>
        <v>0</v>
      </c>
      <c r="Q248" s="235">
        <v>0</v>
      </c>
      <c r="R248" s="235">
        <f>Q248*H248</f>
        <v>0</v>
      </c>
      <c r="S248" s="235">
        <v>0</v>
      </c>
      <c r="T248" s="23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7" t="s">
        <v>85</v>
      </c>
      <c r="AT248" s="237" t="s">
        <v>152</v>
      </c>
      <c r="AU248" s="237" t="s">
        <v>83</v>
      </c>
      <c r="AY248" s="17" t="s">
        <v>133</v>
      </c>
      <c r="BE248" s="238">
        <f>IF(N248="základní",J248,0)</f>
        <v>0</v>
      </c>
      <c r="BF248" s="238">
        <f>IF(N248="snížená",J248,0)</f>
        <v>0</v>
      </c>
      <c r="BG248" s="238">
        <f>IF(N248="zákl. přenesená",J248,0)</f>
        <v>0</v>
      </c>
      <c r="BH248" s="238">
        <f>IF(N248="sníž. přenesená",J248,0)</f>
        <v>0</v>
      </c>
      <c r="BI248" s="238">
        <f>IF(N248="nulová",J248,0)</f>
        <v>0</v>
      </c>
      <c r="BJ248" s="17" t="s">
        <v>83</v>
      </c>
      <c r="BK248" s="238">
        <f>ROUND(I248*H248,2)</f>
        <v>0</v>
      </c>
      <c r="BL248" s="17" t="s">
        <v>83</v>
      </c>
      <c r="BM248" s="237" t="s">
        <v>807</v>
      </c>
    </row>
    <row r="249" s="12" customFormat="1" ht="25.92" customHeight="1">
      <c r="A249" s="12"/>
      <c r="B249" s="210"/>
      <c r="C249" s="211"/>
      <c r="D249" s="212" t="s">
        <v>74</v>
      </c>
      <c r="E249" s="213" t="s">
        <v>808</v>
      </c>
      <c r="F249" s="213" t="s">
        <v>809</v>
      </c>
      <c r="G249" s="211"/>
      <c r="H249" s="211"/>
      <c r="I249" s="214"/>
      <c r="J249" s="215">
        <f>BK249</f>
        <v>0</v>
      </c>
      <c r="K249" s="211"/>
      <c r="L249" s="216"/>
      <c r="M249" s="217"/>
      <c r="N249" s="218"/>
      <c r="O249" s="218"/>
      <c r="P249" s="219">
        <f>SUM(P250:P256)</f>
        <v>0</v>
      </c>
      <c r="Q249" s="218"/>
      <c r="R249" s="219">
        <f>SUM(R250:R256)</f>
        <v>0</v>
      </c>
      <c r="S249" s="218"/>
      <c r="T249" s="220">
        <f>SUM(T250:T256)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1" t="s">
        <v>83</v>
      </c>
      <c r="AT249" s="222" t="s">
        <v>74</v>
      </c>
      <c r="AU249" s="222" t="s">
        <v>75</v>
      </c>
      <c r="AY249" s="221" t="s">
        <v>133</v>
      </c>
      <c r="BK249" s="223">
        <f>SUM(BK250:BK256)</f>
        <v>0</v>
      </c>
    </row>
    <row r="250" s="2" customFormat="1" ht="19.8" customHeight="1">
      <c r="A250" s="38"/>
      <c r="B250" s="39"/>
      <c r="C250" s="226" t="s">
        <v>810</v>
      </c>
      <c r="D250" s="226" t="s">
        <v>137</v>
      </c>
      <c r="E250" s="227" t="s">
        <v>811</v>
      </c>
      <c r="F250" s="228" t="s">
        <v>812</v>
      </c>
      <c r="G250" s="229" t="s">
        <v>155</v>
      </c>
      <c r="H250" s="230">
        <v>2</v>
      </c>
      <c r="I250" s="231"/>
      <c r="J250" s="232">
        <f>ROUND(I250*H250,2)</f>
        <v>0</v>
      </c>
      <c r="K250" s="228" t="s">
        <v>141</v>
      </c>
      <c r="L250" s="44"/>
      <c r="M250" s="233" t="s">
        <v>35</v>
      </c>
      <c r="N250" s="234" t="s">
        <v>46</v>
      </c>
      <c r="O250" s="84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142</v>
      </c>
      <c r="AT250" s="237" t="s">
        <v>137</v>
      </c>
      <c r="AU250" s="237" t="s">
        <v>83</v>
      </c>
      <c r="AY250" s="17" t="s">
        <v>133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83</v>
      </c>
      <c r="BK250" s="238">
        <f>ROUND(I250*H250,2)</f>
        <v>0</v>
      </c>
      <c r="BL250" s="17" t="s">
        <v>142</v>
      </c>
      <c r="BM250" s="237" t="s">
        <v>813</v>
      </c>
    </row>
    <row r="251" s="2" customFormat="1" ht="19.8" customHeight="1">
      <c r="A251" s="38"/>
      <c r="B251" s="39"/>
      <c r="C251" s="226" t="s">
        <v>814</v>
      </c>
      <c r="D251" s="226" t="s">
        <v>137</v>
      </c>
      <c r="E251" s="227" t="s">
        <v>815</v>
      </c>
      <c r="F251" s="228" t="s">
        <v>816</v>
      </c>
      <c r="G251" s="229" t="s">
        <v>155</v>
      </c>
      <c r="H251" s="230">
        <v>1</v>
      </c>
      <c r="I251" s="231"/>
      <c r="J251" s="232">
        <f>ROUND(I251*H251,2)</f>
        <v>0</v>
      </c>
      <c r="K251" s="228" t="s">
        <v>141</v>
      </c>
      <c r="L251" s="44"/>
      <c r="M251" s="233" t="s">
        <v>35</v>
      </c>
      <c r="N251" s="234" t="s">
        <v>46</v>
      </c>
      <c r="O251" s="84"/>
      <c r="P251" s="235">
        <f>O251*H251</f>
        <v>0</v>
      </c>
      <c r="Q251" s="235">
        <v>0</v>
      </c>
      <c r="R251" s="235">
        <f>Q251*H251</f>
        <v>0</v>
      </c>
      <c r="S251" s="235">
        <v>0</v>
      </c>
      <c r="T251" s="23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142</v>
      </c>
      <c r="AT251" s="237" t="s">
        <v>137</v>
      </c>
      <c r="AU251" s="237" t="s">
        <v>83</v>
      </c>
      <c r="AY251" s="17" t="s">
        <v>133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83</v>
      </c>
      <c r="BK251" s="238">
        <f>ROUND(I251*H251,2)</f>
        <v>0</v>
      </c>
      <c r="BL251" s="17" t="s">
        <v>142</v>
      </c>
      <c r="BM251" s="237" t="s">
        <v>817</v>
      </c>
    </row>
    <row r="252" s="2" customFormat="1" ht="14.4" customHeight="1">
      <c r="A252" s="38"/>
      <c r="B252" s="39"/>
      <c r="C252" s="226" t="s">
        <v>818</v>
      </c>
      <c r="D252" s="226" t="s">
        <v>137</v>
      </c>
      <c r="E252" s="227" t="s">
        <v>819</v>
      </c>
      <c r="F252" s="228" t="s">
        <v>820</v>
      </c>
      <c r="G252" s="229" t="s">
        <v>155</v>
      </c>
      <c r="H252" s="230">
        <v>1</v>
      </c>
      <c r="I252" s="231"/>
      <c r="J252" s="232">
        <f>ROUND(I252*H252,2)</f>
        <v>0</v>
      </c>
      <c r="K252" s="228" t="s">
        <v>821</v>
      </c>
      <c r="L252" s="44"/>
      <c r="M252" s="233" t="s">
        <v>35</v>
      </c>
      <c r="N252" s="234" t="s">
        <v>46</v>
      </c>
      <c r="O252" s="84"/>
      <c r="P252" s="235">
        <f>O252*H252</f>
        <v>0</v>
      </c>
      <c r="Q252" s="235">
        <v>0</v>
      </c>
      <c r="R252" s="235">
        <f>Q252*H252</f>
        <v>0</v>
      </c>
      <c r="S252" s="235">
        <v>0</v>
      </c>
      <c r="T252" s="23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201</v>
      </c>
      <c r="AT252" s="237" t="s">
        <v>137</v>
      </c>
      <c r="AU252" s="237" t="s">
        <v>83</v>
      </c>
      <c r="AY252" s="17" t="s">
        <v>133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83</v>
      </c>
      <c r="BK252" s="238">
        <f>ROUND(I252*H252,2)</f>
        <v>0</v>
      </c>
      <c r="BL252" s="17" t="s">
        <v>201</v>
      </c>
      <c r="BM252" s="237" t="s">
        <v>822</v>
      </c>
    </row>
    <row r="253" s="2" customFormat="1" ht="19.8" customHeight="1">
      <c r="A253" s="38"/>
      <c r="B253" s="39"/>
      <c r="C253" s="226" t="s">
        <v>823</v>
      </c>
      <c r="D253" s="226" t="s">
        <v>137</v>
      </c>
      <c r="E253" s="227" t="s">
        <v>824</v>
      </c>
      <c r="F253" s="228" t="s">
        <v>825</v>
      </c>
      <c r="G253" s="229" t="s">
        <v>155</v>
      </c>
      <c r="H253" s="230">
        <v>1</v>
      </c>
      <c r="I253" s="231"/>
      <c r="J253" s="232">
        <f>ROUND(I253*H253,2)</f>
        <v>0</v>
      </c>
      <c r="K253" s="228" t="s">
        <v>141</v>
      </c>
      <c r="L253" s="44"/>
      <c r="M253" s="233" t="s">
        <v>35</v>
      </c>
      <c r="N253" s="234" t="s">
        <v>46</v>
      </c>
      <c r="O253" s="84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83</v>
      </c>
      <c r="AT253" s="237" t="s">
        <v>137</v>
      </c>
      <c r="AU253" s="237" t="s">
        <v>83</v>
      </c>
      <c r="AY253" s="17" t="s">
        <v>133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83</v>
      </c>
      <c r="BK253" s="238">
        <f>ROUND(I253*H253,2)</f>
        <v>0</v>
      </c>
      <c r="BL253" s="17" t="s">
        <v>83</v>
      </c>
      <c r="BM253" s="237" t="s">
        <v>826</v>
      </c>
    </row>
    <row r="254" s="2" customFormat="1" ht="19.8" customHeight="1">
      <c r="A254" s="38"/>
      <c r="B254" s="39"/>
      <c r="C254" s="226" t="s">
        <v>827</v>
      </c>
      <c r="D254" s="226" t="s">
        <v>137</v>
      </c>
      <c r="E254" s="227" t="s">
        <v>828</v>
      </c>
      <c r="F254" s="228" t="s">
        <v>829</v>
      </c>
      <c r="G254" s="229" t="s">
        <v>155</v>
      </c>
      <c r="H254" s="230">
        <v>45</v>
      </c>
      <c r="I254" s="231"/>
      <c r="J254" s="232">
        <f>ROUND(I254*H254,2)</f>
        <v>0</v>
      </c>
      <c r="K254" s="228" t="s">
        <v>141</v>
      </c>
      <c r="L254" s="44"/>
      <c r="M254" s="233" t="s">
        <v>35</v>
      </c>
      <c r="N254" s="234" t="s">
        <v>46</v>
      </c>
      <c r="O254" s="84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83</v>
      </c>
      <c r="AT254" s="237" t="s">
        <v>137</v>
      </c>
      <c r="AU254" s="237" t="s">
        <v>83</v>
      </c>
      <c r="AY254" s="17" t="s">
        <v>133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83</v>
      </c>
      <c r="BK254" s="238">
        <f>ROUND(I254*H254,2)</f>
        <v>0</v>
      </c>
      <c r="BL254" s="17" t="s">
        <v>83</v>
      </c>
      <c r="BM254" s="237" t="s">
        <v>830</v>
      </c>
    </row>
    <row r="255" s="2" customFormat="1" ht="19.8" customHeight="1">
      <c r="A255" s="38"/>
      <c r="B255" s="39"/>
      <c r="C255" s="226" t="s">
        <v>831</v>
      </c>
      <c r="D255" s="226" t="s">
        <v>137</v>
      </c>
      <c r="E255" s="227" t="s">
        <v>832</v>
      </c>
      <c r="F255" s="228" t="s">
        <v>833</v>
      </c>
      <c r="G255" s="229" t="s">
        <v>155</v>
      </c>
      <c r="H255" s="230">
        <v>20</v>
      </c>
      <c r="I255" s="231"/>
      <c r="J255" s="232">
        <f>ROUND(I255*H255,2)</f>
        <v>0</v>
      </c>
      <c r="K255" s="228" t="s">
        <v>141</v>
      </c>
      <c r="L255" s="44"/>
      <c r="M255" s="233" t="s">
        <v>35</v>
      </c>
      <c r="N255" s="234" t="s">
        <v>46</v>
      </c>
      <c r="O255" s="84"/>
      <c r="P255" s="235">
        <f>O255*H255</f>
        <v>0</v>
      </c>
      <c r="Q255" s="235">
        <v>0</v>
      </c>
      <c r="R255" s="235">
        <f>Q255*H255</f>
        <v>0</v>
      </c>
      <c r="S255" s="235">
        <v>0</v>
      </c>
      <c r="T255" s="23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142</v>
      </c>
      <c r="AT255" s="237" t="s">
        <v>137</v>
      </c>
      <c r="AU255" s="237" t="s">
        <v>83</v>
      </c>
      <c r="AY255" s="17" t="s">
        <v>133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83</v>
      </c>
      <c r="BK255" s="238">
        <f>ROUND(I255*H255,2)</f>
        <v>0</v>
      </c>
      <c r="BL255" s="17" t="s">
        <v>142</v>
      </c>
      <c r="BM255" s="237" t="s">
        <v>834</v>
      </c>
    </row>
    <row r="256" s="2" customFormat="1" ht="19.8" customHeight="1">
      <c r="A256" s="38"/>
      <c r="B256" s="39"/>
      <c r="C256" s="226" t="s">
        <v>835</v>
      </c>
      <c r="D256" s="226" t="s">
        <v>137</v>
      </c>
      <c r="E256" s="227" t="s">
        <v>836</v>
      </c>
      <c r="F256" s="228" t="s">
        <v>837</v>
      </c>
      <c r="G256" s="229" t="s">
        <v>155</v>
      </c>
      <c r="H256" s="230">
        <v>1</v>
      </c>
      <c r="I256" s="231"/>
      <c r="J256" s="232">
        <f>ROUND(I256*H256,2)</f>
        <v>0</v>
      </c>
      <c r="K256" s="228" t="s">
        <v>141</v>
      </c>
      <c r="L256" s="44"/>
      <c r="M256" s="233" t="s">
        <v>35</v>
      </c>
      <c r="N256" s="234" t="s">
        <v>46</v>
      </c>
      <c r="O256" s="84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83</v>
      </c>
      <c r="AT256" s="237" t="s">
        <v>137</v>
      </c>
      <c r="AU256" s="237" t="s">
        <v>83</v>
      </c>
      <c r="AY256" s="17" t="s">
        <v>133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83</v>
      </c>
      <c r="BK256" s="238">
        <f>ROUND(I256*H256,2)</f>
        <v>0</v>
      </c>
      <c r="BL256" s="17" t="s">
        <v>83</v>
      </c>
      <c r="BM256" s="237" t="s">
        <v>838</v>
      </c>
    </row>
    <row r="257" s="12" customFormat="1" ht="25.92" customHeight="1">
      <c r="A257" s="12"/>
      <c r="B257" s="210"/>
      <c r="C257" s="211"/>
      <c r="D257" s="212" t="s">
        <v>74</v>
      </c>
      <c r="E257" s="213" t="s">
        <v>839</v>
      </c>
      <c r="F257" s="213" t="s">
        <v>840</v>
      </c>
      <c r="G257" s="211"/>
      <c r="H257" s="211"/>
      <c r="I257" s="214"/>
      <c r="J257" s="215">
        <f>BK257</f>
        <v>0</v>
      </c>
      <c r="K257" s="211"/>
      <c r="L257" s="216"/>
      <c r="M257" s="217"/>
      <c r="N257" s="218"/>
      <c r="O257" s="218"/>
      <c r="P257" s="219">
        <f>SUM(P258:P264)</f>
        <v>0</v>
      </c>
      <c r="Q257" s="218"/>
      <c r="R257" s="219">
        <f>SUM(R258:R264)</f>
        <v>0</v>
      </c>
      <c r="S257" s="218"/>
      <c r="T257" s="220">
        <f>SUM(T258:T264)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83</v>
      </c>
      <c r="AT257" s="222" t="s">
        <v>74</v>
      </c>
      <c r="AU257" s="222" t="s">
        <v>75</v>
      </c>
      <c r="AY257" s="221" t="s">
        <v>133</v>
      </c>
      <c r="BK257" s="223">
        <f>SUM(BK258:BK264)</f>
        <v>0</v>
      </c>
    </row>
    <row r="258" s="2" customFormat="1" ht="30" customHeight="1">
      <c r="A258" s="38"/>
      <c r="B258" s="39"/>
      <c r="C258" s="226" t="s">
        <v>841</v>
      </c>
      <c r="D258" s="226" t="s">
        <v>137</v>
      </c>
      <c r="E258" s="227" t="s">
        <v>842</v>
      </c>
      <c r="F258" s="228" t="s">
        <v>843</v>
      </c>
      <c r="G258" s="229" t="s">
        <v>155</v>
      </c>
      <c r="H258" s="230">
        <v>4</v>
      </c>
      <c r="I258" s="231"/>
      <c r="J258" s="232">
        <f>ROUND(I258*H258,2)</f>
        <v>0</v>
      </c>
      <c r="K258" s="228" t="s">
        <v>141</v>
      </c>
      <c r="L258" s="44"/>
      <c r="M258" s="233" t="s">
        <v>35</v>
      </c>
      <c r="N258" s="234" t="s">
        <v>46</v>
      </c>
      <c r="O258" s="84"/>
      <c r="P258" s="235">
        <f>O258*H258</f>
        <v>0</v>
      </c>
      <c r="Q258" s="235">
        <v>0</v>
      </c>
      <c r="R258" s="235">
        <f>Q258*H258</f>
        <v>0</v>
      </c>
      <c r="S258" s="235">
        <v>0</v>
      </c>
      <c r="T258" s="23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201</v>
      </c>
      <c r="AT258" s="237" t="s">
        <v>137</v>
      </c>
      <c r="AU258" s="237" t="s">
        <v>83</v>
      </c>
      <c r="AY258" s="17" t="s">
        <v>133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83</v>
      </c>
      <c r="BK258" s="238">
        <f>ROUND(I258*H258,2)</f>
        <v>0</v>
      </c>
      <c r="BL258" s="17" t="s">
        <v>201</v>
      </c>
      <c r="BM258" s="237" t="s">
        <v>844</v>
      </c>
    </row>
    <row r="259" s="2" customFormat="1" ht="19.8" customHeight="1">
      <c r="A259" s="38"/>
      <c r="B259" s="39"/>
      <c r="C259" s="226" t="s">
        <v>845</v>
      </c>
      <c r="D259" s="226" t="s">
        <v>137</v>
      </c>
      <c r="E259" s="227" t="s">
        <v>846</v>
      </c>
      <c r="F259" s="228" t="s">
        <v>847</v>
      </c>
      <c r="G259" s="229" t="s">
        <v>155</v>
      </c>
      <c r="H259" s="230">
        <v>2</v>
      </c>
      <c r="I259" s="231"/>
      <c r="J259" s="232">
        <f>ROUND(I259*H259,2)</f>
        <v>0</v>
      </c>
      <c r="K259" s="228" t="s">
        <v>141</v>
      </c>
      <c r="L259" s="44"/>
      <c r="M259" s="233" t="s">
        <v>35</v>
      </c>
      <c r="N259" s="234" t="s">
        <v>46</v>
      </c>
      <c r="O259" s="84"/>
      <c r="P259" s="235">
        <f>O259*H259</f>
        <v>0</v>
      </c>
      <c r="Q259" s="235">
        <v>0</v>
      </c>
      <c r="R259" s="235">
        <f>Q259*H259</f>
        <v>0</v>
      </c>
      <c r="S259" s="235">
        <v>0</v>
      </c>
      <c r="T259" s="23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201</v>
      </c>
      <c r="AT259" s="237" t="s">
        <v>137</v>
      </c>
      <c r="AU259" s="237" t="s">
        <v>83</v>
      </c>
      <c r="AY259" s="17" t="s">
        <v>133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83</v>
      </c>
      <c r="BK259" s="238">
        <f>ROUND(I259*H259,2)</f>
        <v>0</v>
      </c>
      <c r="BL259" s="17" t="s">
        <v>201</v>
      </c>
      <c r="BM259" s="237" t="s">
        <v>848</v>
      </c>
    </row>
    <row r="260" s="2" customFormat="1" ht="40.2" customHeight="1">
      <c r="A260" s="38"/>
      <c r="B260" s="39"/>
      <c r="C260" s="226" t="s">
        <v>849</v>
      </c>
      <c r="D260" s="226" t="s">
        <v>137</v>
      </c>
      <c r="E260" s="227" t="s">
        <v>850</v>
      </c>
      <c r="F260" s="228" t="s">
        <v>851</v>
      </c>
      <c r="G260" s="229" t="s">
        <v>155</v>
      </c>
      <c r="H260" s="230">
        <v>1</v>
      </c>
      <c r="I260" s="231"/>
      <c r="J260" s="232">
        <f>ROUND(I260*H260,2)</f>
        <v>0</v>
      </c>
      <c r="K260" s="228" t="s">
        <v>141</v>
      </c>
      <c r="L260" s="44"/>
      <c r="M260" s="233" t="s">
        <v>35</v>
      </c>
      <c r="N260" s="234" t="s">
        <v>46</v>
      </c>
      <c r="O260" s="84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201</v>
      </c>
      <c r="AT260" s="237" t="s">
        <v>137</v>
      </c>
      <c r="AU260" s="237" t="s">
        <v>83</v>
      </c>
      <c r="AY260" s="17" t="s">
        <v>133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83</v>
      </c>
      <c r="BK260" s="238">
        <f>ROUND(I260*H260,2)</f>
        <v>0</v>
      </c>
      <c r="BL260" s="17" t="s">
        <v>201</v>
      </c>
      <c r="BM260" s="237" t="s">
        <v>852</v>
      </c>
    </row>
    <row r="261" s="2" customFormat="1" ht="30" customHeight="1">
      <c r="A261" s="38"/>
      <c r="B261" s="39"/>
      <c r="C261" s="226" t="s">
        <v>853</v>
      </c>
      <c r="D261" s="226" t="s">
        <v>137</v>
      </c>
      <c r="E261" s="227" t="s">
        <v>854</v>
      </c>
      <c r="F261" s="228" t="s">
        <v>855</v>
      </c>
      <c r="G261" s="229" t="s">
        <v>155</v>
      </c>
      <c r="H261" s="230">
        <v>1</v>
      </c>
      <c r="I261" s="231"/>
      <c r="J261" s="232">
        <f>ROUND(I261*H261,2)</f>
        <v>0</v>
      </c>
      <c r="K261" s="228" t="s">
        <v>141</v>
      </c>
      <c r="L261" s="44"/>
      <c r="M261" s="233" t="s">
        <v>35</v>
      </c>
      <c r="N261" s="234" t="s">
        <v>46</v>
      </c>
      <c r="O261" s="84"/>
      <c r="P261" s="235">
        <f>O261*H261</f>
        <v>0</v>
      </c>
      <c r="Q261" s="235">
        <v>0</v>
      </c>
      <c r="R261" s="235">
        <f>Q261*H261</f>
        <v>0</v>
      </c>
      <c r="S261" s="235">
        <v>0</v>
      </c>
      <c r="T261" s="23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201</v>
      </c>
      <c r="AT261" s="237" t="s">
        <v>137</v>
      </c>
      <c r="AU261" s="237" t="s">
        <v>83</v>
      </c>
      <c r="AY261" s="17" t="s">
        <v>133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83</v>
      </c>
      <c r="BK261" s="238">
        <f>ROUND(I261*H261,2)</f>
        <v>0</v>
      </c>
      <c r="BL261" s="17" t="s">
        <v>201</v>
      </c>
      <c r="BM261" s="237" t="s">
        <v>856</v>
      </c>
    </row>
    <row r="262" s="2" customFormat="1" ht="60.6" customHeight="1">
      <c r="A262" s="38"/>
      <c r="B262" s="39"/>
      <c r="C262" s="226" t="s">
        <v>857</v>
      </c>
      <c r="D262" s="226" t="s">
        <v>137</v>
      </c>
      <c r="E262" s="227" t="s">
        <v>858</v>
      </c>
      <c r="F262" s="228" t="s">
        <v>859</v>
      </c>
      <c r="G262" s="229" t="s">
        <v>155</v>
      </c>
      <c r="H262" s="230">
        <v>1</v>
      </c>
      <c r="I262" s="231"/>
      <c r="J262" s="232">
        <f>ROUND(I262*H262,2)</f>
        <v>0</v>
      </c>
      <c r="K262" s="228" t="s">
        <v>141</v>
      </c>
      <c r="L262" s="44"/>
      <c r="M262" s="233" t="s">
        <v>35</v>
      </c>
      <c r="N262" s="234" t="s">
        <v>46</v>
      </c>
      <c r="O262" s="84"/>
      <c r="P262" s="235">
        <f>O262*H262</f>
        <v>0</v>
      </c>
      <c r="Q262" s="235">
        <v>0</v>
      </c>
      <c r="R262" s="235">
        <f>Q262*H262</f>
        <v>0</v>
      </c>
      <c r="S262" s="235">
        <v>0</v>
      </c>
      <c r="T262" s="23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7" t="s">
        <v>201</v>
      </c>
      <c r="AT262" s="237" t="s">
        <v>137</v>
      </c>
      <c r="AU262" s="237" t="s">
        <v>83</v>
      </c>
      <c r="AY262" s="17" t="s">
        <v>133</v>
      </c>
      <c r="BE262" s="238">
        <f>IF(N262="základní",J262,0)</f>
        <v>0</v>
      </c>
      <c r="BF262" s="238">
        <f>IF(N262="snížená",J262,0)</f>
        <v>0</v>
      </c>
      <c r="BG262" s="238">
        <f>IF(N262="zákl. přenesená",J262,0)</f>
        <v>0</v>
      </c>
      <c r="BH262" s="238">
        <f>IF(N262="sníž. přenesená",J262,0)</f>
        <v>0</v>
      </c>
      <c r="BI262" s="238">
        <f>IF(N262="nulová",J262,0)</f>
        <v>0</v>
      </c>
      <c r="BJ262" s="17" t="s">
        <v>83</v>
      </c>
      <c r="BK262" s="238">
        <f>ROUND(I262*H262,2)</f>
        <v>0</v>
      </c>
      <c r="BL262" s="17" t="s">
        <v>201</v>
      </c>
      <c r="BM262" s="237" t="s">
        <v>860</v>
      </c>
    </row>
    <row r="263" s="2" customFormat="1" ht="19.8" customHeight="1">
      <c r="A263" s="38"/>
      <c r="B263" s="39"/>
      <c r="C263" s="226" t="s">
        <v>861</v>
      </c>
      <c r="D263" s="226" t="s">
        <v>137</v>
      </c>
      <c r="E263" s="227" t="s">
        <v>862</v>
      </c>
      <c r="F263" s="228" t="s">
        <v>863</v>
      </c>
      <c r="G263" s="229" t="s">
        <v>155</v>
      </c>
      <c r="H263" s="230">
        <v>1</v>
      </c>
      <c r="I263" s="231"/>
      <c r="J263" s="232">
        <f>ROUND(I263*H263,2)</f>
        <v>0</v>
      </c>
      <c r="K263" s="228" t="s">
        <v>141</v>
      </c>
      <c r="L263" s="44"/>
      <c r="M263" s="233" t="s">
        <v>35</v>
      </c>
      <c r="N263" s="234" t="s">
        <v>46</v>
      </c>
      <c r="O263" s="84"/>
      <c r="P263" s="235">
        <f>O263*H263</f>
        <v>0</v>
      </c>
      <c r="Q263" s="235">
        <v>0</v>
      </c>
      <c r="R263" s="235">
        <f>Q263*H263</f>
        <v>0</v>
      </c>
      <c r="S263" s="235">
        <v>0</v>
      </c>
      <c r="T263" s="23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83</v>
      </c>
      <c r="AT263" s="237" t="s">
        <v>137</v>
      </c>
      <c r="AU263" s="237" t="s">
        <v>83</v>
      </c>
      <c r="AY263" s="17" t="s">
        <v>133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83</v>
      </c>
      <c r="BK263" s="238">
        <f>ROUND(I263*H263,2)</f>
        <v>0</v>
      </c>
      <c r="BL263" s="17" t="s">
        <v>83</v>
      </c>
      <c r="BM263" s="237" t="s">
        <v>864</v>
      </c>
    </row>
    <row r="264" s="2" customFormat="1" ht="19.8" customHeight="1">
      <c r="A264" s="38"/>
      <c r="B264" s="39"/>
      <c r="C264" s="226" t="s">
        <v>865</v>
      </c>
      <c r="D264" s="226" t="s">
        <v>137</v>
      </c>
      <c r="E264" s="227" t="s">
        <v>866</v>
      </c>
      <c r="F264" s="228" t="s">
        <v>867</v>
      </c>
      <c r="G264" s="229" t="s">
        <v>155</v>
      </c>
      <c r="H264" s="230">
        <v>1</v>
      </c>
      <c r="I264" s="231"/>
      <c r="J264" s="232">
        <f>ROUND(I264*H264,2)</f>
        <v>0</v>
      </c>
      <c r="K264" s="228" t="s">
        <v>141</v>
      </c>
      <c r="L264" s="44"/>
      <c r="M264" s="279" t="s">
        <v>35</v>
      </c>
      <c r="N264" s="280" t="s">
        <v>46</v>
      </c>
      <c r="O264" s="277"/>
      <c r="P264" s="281">
        <f>O264*H264</f>
        <v>0</v>
      </c>
      <c r="Q264" s="281">
        <v>0</v>
      </c>
      <c r="R264" s="281">
        <f>Q264*H264</f>
        <v>0</v>
      </c>
      <c r="S264" s="281">
        <v>0</v>
      </c>
      <c r="T264" s="28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201</v>
      </c>
      <c r="AT264" s="237" t="s">
        <v>137</v>
      </c>
      <c r="AU264" s="237" t="s">
        <v>83</v>
      </c>
      <c r="AY264" s="17" t="s">
        <v>133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83</v>
      </c>
      <c r="BK264" s="238">
        <f>ROUND(I264*H264,2)</f>
        <v>0</v>
      </c>
      <c r="BL264" s="17" t="s">
        <v>201</v>
      </c>
      <c r="BM264" s="237" t="s">
        <v>868</v>
      </c>
    </row>
    <row r="265" s="2" customFormat="1" ht="6.96" customHeight="1">
      <c r="A265" s="38"/>
      <c r="B265" s="59"/>
      <c r="C265" s="60"/>
      <c r="D265" s="60"/>
      <c r="E265" s="60"/>
      <c r="F265" s="60"/>
      <c r="G265" s="60"/>
      <c r="H265" s="60"/>
      <c r="I265" s="175"/>
      <c r="J265" s="60"/>
      <c r="K265" s="60"/>
      <c r="L265" s="44"/>
      <c r="M265" s="38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</row>
  </sheetData>
  <sheetProtection sheet="1" autoFilter="0" formatColumns="0" formatRows="0" objects="1" scenarios="1" spinCount="100000" saltValue="WRbq8hVErh2ZyrVoDU0taa7bLYHDfRbHJ8qeJuD+ByiFAQWEozq6nAcpX3J6Uu9taw4L/V1q8dpBHfBcYSEWhQ==" hashValue="J+SJC4Ks4gHTpkSeykJ3rK2SzDBbCZ4SJeeEyei0MV168S09CC6KresHNOd4b9V5RzjdvDq3jC/o3Ch1gfsK9g==" algorithmName="SHA-512" password="CC35"/>
  <autoFilter ref="C95:K2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221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869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ROUND((SUM(BE86:BE91)),  2)</f>
        <v>0</v>
      </c>
      <c r="G35" s="38"/>
      <c r="H35" s="38"/>
      <c r="I35" s="164">
        <v>0.20999999999999999</v>
      </c>
      <c r="J35" s="163">
        <f>ROUND(((SUM(BE86:BE91))*I35),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ROUND((SUM(BF86:BF91)),  2)</f>
        <v>0</v>
      </c>
      <c r="G36" s="38"/>
      <c r="H36" s="38"/>
      <c r="I36" s="164">
        <v>0.14999999999999999</v>
      </c>
      <c r="J36" s="163">
        <f>ROUND(((SUM(BF86:BF91))*I36),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ROUND((SUM(BG86:BG91)),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ROUND((SUM(BH86:BH91)),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ROUND((SUM(BI86:BI91)),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221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01N - Neoceňovat - dodávka SSZT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230</v>
      </c>
      <c r="E64" s="188"/>
      <c r="F64" s="188"/>
      <c r="G64" s="188"/>
      <c r="H64" s="188"/>
      <c r="I64" s="189"/>
      <c r="J64" s="190">
        <f>J87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118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4.4" customHeight="1">
      <c r="A74" s="38"/>
      <c r="B74" s="39"/>
      <c r="C74" s="40"/>
      <c r="D74" s="40"/>
      <c r="E74" s="179" t="str">
        <f>E7</f>
        <v>Oprava PZS na přejezdu P2351 v km 34,357 v úseku Hřivice - Domoušice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109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4.4" customHeight="1">
      <c r="A76" s="38"/>
      <c r="B76" s="39"/>
      <c r="C76" s="40"/>
      <c r="D76" s="40"/>
      <c r="E76" s="179" t="s">
        <v>221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222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4.4" customHeight="1">
      <c r="A78" s="38"/>
      <c r="B78" s="39"/>
      <c r="C78" s="40"/>
      <c r="D78" s="40"/>
      <c r="E78" s="69" t="str">
        <f>E11</f>
        <v>01N - Neoceňovat - dodávka SSZT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</v>
      </c>
      <c r="D80" s="40"/>
      <c r="E80" s="40"/>
      <c r="F80" s="27" t="str">
        <f>F14</f>
        <v xml:space="preserve"> </v>
      </c>
      <c r="G80" s="40"/>
      <c r="H80" s="40"/>
      <c r="I80" s="149" t="s">
        <v>24</v>
      </c>
      <c r="J80" s="72" t="str">
        <f>IF(J14="","",J14)</f>
        <v>1. 4. 2020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6" customHeight="1">
      <c r="A82" s="38"/>
      <c r="B82" s="39"/>
      <c r="C82" s="32" t="s">
        <v>26</v>
      </c>
      <c r="D82" s="40"/>
      <c r="E82" s="40"/>
      <c r="F82" s="27" t="str">
        <f>E17</f>
        <v>Správa železnic, státní organizace</v>
      </c>
      <c r="G82" s="40"/>
      <c r="H82" s="40"/>
      <c r="I82" s="149" t="s">
        <v>34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6" customHeight="1">
      <c r="A83" s="38"/>
      <c r="B83" s="39"/>
      <c r="C83" s="32" t="s">
        <v>32</v>
      </c>
      <c r="D83" s="40"/>
      <c r="E83" s="40"/>
      <c r="F83" s="27" t="str">
        <f>IF(E20="","",E20)</f>
        <v>Vyplň údaj</v>
      </c>
      <c r="G83" s="40"/>
      <c r="H83" s="40"/>
      <c r="I83" s="149" t="s">
        <v>37</v>
      </c>
      <c r="J83" s="36" t="str">
        <f>E26</f>
        <v>Žitný David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98"/>
      <c r="B85" s="199"/>
      <c r="C85" s="200" t="s">
        <v>119</v>
      </c>
      <c r="D85" s="201" t="s">
        <v>60</v>
      </c>
      <c r="E85" s="201" t="s">
        <v>56</v>
      </c>
      <c r="F85" s="201" t="s">
        <v>57</v>
      </c>
      <c r="G85" s="201" t="s">
        <v>120</v>
      </c>
      <c r="H85" s="201" t="s">
        <v>121</v>
      </c>
      <c r="I85" s="202" t="s">
        <v>122</v>
      </c>
      <c r="J85" s="201" t="s">
        <v>113</v>
      </c>
      <c r="K85" s="203" t="s">
        <v>123</v>
      </c>
      <c r="L85" s="204"/>
      <c r="M85" s="92" t="s">
        <v>35</v>
      </c>
      <c r="N85" s="93" t="s">
        <v>45</v>
      </c>
      <c r="O85" s="93" t="s">
        <v>124</v>
      </c>
      <c r="P85" s="93" t="s">
        <v>125</v>
      </c>
      <c r="Q85" s="93" t="s">
        <v>126</v>
      </c>
      <c r="R85" s="93" t="s">
        <v>127</v>
      </c>
      <c r="S85" s="93" t="s">
        <v>128</v>
      </c>
      <c r="T85" s="94" t="s">
        <v>129</v>
      </c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</row>
    <row r="86" s="2" customFormat="1" ht="22.8" customHeight="1">
      <c r="A86" s="38"/>
      <c r="B86" s="39"/>
      <c r="C86" s="99" t="s">
        <v>130</v>
      </c>
      <c r="D86" s="40"/>
      <c r="E86" s="40"/>
      <c r="F86" s="40"/>
      <c r="G86" s="40"/>
      <c r="H86" s="40"/>
      <c r="I86" s="146"/>
      <c r="J86" s="205">
        <f>BK86</f>
        <v>0</v>
      </c>
      <c r="K86" s="40"/>
      <c r="L86" s="44"/>
      <c r="M86" s="95"/>
      <c r="N86" s="206"/>
      <c r="O86" s="96"/>
      <c r="P86" s="207">
        <f>P87</f>
        <v>0</v>
      </c>
      <c r="Q86" s="96"/>
      <c r="R86" s="207">
        <f>R87</f>
        <v>0</v>
      </c>
      <c r="S86" s="96"/>
      <c r="T86" s="208">
        <f>T87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74</v>
      </c>
      <c r="AU86" s="17" t="s">
        <v>114</v>
      </c>
      <c r="BK86" s="209">
        <f>BK87</f>
        <v>0</v>
      </c>
    </row>
    <row r="87" s="12" customFormat="1" ht="25.92" customHeight="1">
      <c r="A87" s="12"/>
      <c r="B87" s="210"/>
      <c r="C87" s="211"/>
      <c r="D87" s="212" t="s">
        <v>74</v>
      </c>
      <c r="E87" s="213" t="s">
        <v>633</v>
      </c>
      <c r="F87" s="213" t="s">
        <v>634</v>
      </c>
      <c r="G87" s="211"/>
      <c r="H87" s="211"/>
      <c r="I87" s="214"/>
      <c r="J87" s="215">
        <f>BK87</f>
        <v>0</v>
      </c>
      <c r="K87" s="211"/>
      <c r="L87" s="216"/>
      <c r="M87" s="217"/>
      <c r="N87" s="218"/>
      <c r="O87" s="218"/>
      <c r="P87" s="219">
        <f>SUM(P88:P91)</f>
        <v>0</v>
      </c>
      <c r="Q87" s="218"/>
      <c r="R87" s="219">
        <f>SUM(R88:R91)</f>
        <v>0</v>
      </c>
      <c r="S87" s="218"/>
      <c r="T87" s="220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1" t="s">
        <v>83</v>
      </c>
      <c r="AT87" s="222" t="s">
        <v>74</v>
      </c>
      <c r="AU87" s="222" t="s">
        <v>75</v>
      </c>
      <c r="AY87" s="221" t="s">
        <v>133</v>
      </c>
      <c r="BK87" s="223">
        <f>SUM(BK88:BK91)</f>
        <v>0</v>
      </c>
    </row>
    <row r="88" s="2" customFormat="1" ht="14.4" customHeight="1">
      <c r="A88" s="38"/>
      <c r="B88" s="39"/>
      <c r="C88" s="265" t="s">
        <v>262</v>
      </c>
      <c r="D88" s="265" t="s">
        <v>152</v>
      </c>
      <c r="E88" s="266" t="s">
        <v>870</v>
      </c>
      <c r="F88" s="267" t="s">
        <v>871</v>
      </c>
      <c r="G88" s="268" t="s">
        <v>155</v>
      </c>
      <c r="H88" s="269">
        <v>2</v>
      </c>
      <c r="I88" s="270"/>
      <c r="J88" s="271">
        <f>ROUND(I88*H88,2)</f>
        <v>0</v>
      </c>
      <c r="K88" s="267" t="s">
        <v>872</v>
      </c>
      <c r="L88" s="272"/>
      <c r="M88" s="273" t="s">
        <v>35</v>
      </c>
      <c r="N88" s="274" t="s">
        <v>46</v>
      </c>
      <c r="O88" s="84"/>
      <c r="P88" s="235">
        <f>O88*H88</f>
        <v>0</v>
      </c>
      <c r="Q88" s="235">
        <v>0</v>
      </c>
      <c r="R88" s="235">
        <f>Q88*H88</f>
        <v>0</v>
      </c>
      <c r="S88" s="235">
        <v>0</v>
      </c>
      <c r="T88" s="23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37" t="s">
        <v>85</v>
      </c>
      <c r="AT88" s="237" t="s">
        <v>152</v>
      </c>
      <c r="AU88" s="237" t="s">
        <v>83</v>
      </c>
      <c r="AY88" s="17" t="s">
        <v>133</v>
      </c>
      <c r="BE88" s="238">
        <f>IF(N88="základní",J88,0)</f>
        <v>0</v>
      </c>
      <c r="BF88" s="238">
        <f>IF(N88="snížená",J88,0)</f>
        <v>0</v>
      </c>
      <c r="BG88" s="238">
        <f>IF(N88="zákl. přenesená",J88,0)</f>
        <v>0</v>
      </c>
      <c r="BH88" s="238">
        <f>IF(N88="sníž. přenesená",J88,0)</f>
        <v>0</v>
      </c>
      <c r="BI88" s="238">
        <f>IF(N88="nulová",J88,0)</f>
        <v>0</v>
      </c>
      <c r="BJ88" s="17" t="s">
        <v>83</v>
      </c>
      <c r="BK88" s="238">
        <f>ROUND(I88*H88,2)</f>
        <v>0</v>
      </c>
      <c r="BL88" s="17" t="s">
        <v>83</v>
      </c>
      <c r="BM88" s="237" t="s">
        <v>873</v>
      </c>
    </row>
    <row r="89" s="2" customFormat="1" ht="14.4" customHeight="1">
      <c r="A89" s="38"/>
      <c r="B89" s="39"/>
      <c r="C89" s="265" t="s">
        <v>269</v>
      </c>
      <c r="D89" s="265" t="s">
        <v>152</v>
      </c>
      <c r="E89" s="266" t="s">
        <v>874</v>
      </c>
      <c r="F89" s="267" t="s">
        <v>875</v>
      </c>
      <c r="G89" s="268" t="s">
        <v>155</v>
      </c>
      <c r="H89" s="269">
        <v>2</v>
      </c>
      <c r="I89" s="270"/>
      <c r="J89" s="271">
        <f>ROUND(I89*H89,2)</f>
        <v>0</v>
      </c>
      <c r="K89" s="267" t="s">
        <v>872</v>
      </c>
      <c r="L89" s="272"/>
      <c r="M89" s="273" t="s">
        <v>35</v>
      </c>
      <c r="N89" s="274" t="s">
        <v>46</v>
      </c>
      <c r="O89" s="84"/>
      <c r="P89" s="235">
        <f>O89*H89</f>
        <v>0</v>
      </c>
      <c r="Q89" s="235">
        <v>0</v>
      </c>
      <c r="R89" s="235">
        <f>Q89*H89</f>
        <v>0</v>
      </c>
      <c r="S89" s="235">
        <v>0</v>
      </c>
      <c r="T89" s="23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37" t="s">
        <v>249</v>
      </c>
      <c r="AT89" s="237" t="s">
        <v>152</v>
      </c>
      <c r="AU89" s="237" t="s">
        <v>83</v>
      </c>
      <c r="AY89" s="17" t="s">
        <v>133</v>
      </c>
      <c r="BE89" s="238">
        <f>IF(N89="základní",J89,0)</f>
        <v>0</v>
      </c>
      <c r="BF89" s="238">
        <f>IF(N89="snížená",J89,0)</f>
        <v>0</v>
      </c>
      <c r="BG89" s="238">
        <f>IF(N89="zákl. přenesená",J89,0)</f>
        <v>0</v>
      </c>
      <c r="BH89" s="238">
        <f>IF(N89="sníž. přenesená",J89,0)</f>
        <v>0</v>
      </c>
      <c r="BI89" s="238">
        <f>IF(N89="nulová",J89,0)</f>
        <v>0</v>
      </c>
      <c r="BJ89" s="17" t="s">
        <v>83</v>
      </c>
      <c r="BK89" s="238">
        <f>ROUND(I89*H89,2)</f>
        <v>0</v>
      </c>
      <c r="BL89" s="17" t="s">
        <v>250</v>
      </c>
      <c r="BM89" s="237" t="s">
        <v>876</v>
      </c>
    </row>
    <row r="90" s="2" customFormat="1" ht="14.4" customHeight="1">
      <c r="A90" s="38"/>
      <c r="B90" s="39"/>
      <c r="C90" s="265" t="s">
        <v>142</v>
      </c>
      <c r="D90" s="265" t="s">
        <v>152</v>
      </c>
      <c r="E90" s="266" t="s">
        <v>877</v>
      </c>
      <c r="F90" s="267" t="s">
        <v>878</v>
      </c>
      <c r="G90" s="268" t="s">
        <v>155</v>
      </c>
      <c r="H90" s="269">
        <v>2</v>
      </c>
      <c r="I90" s="270"/>
      <c r="J90" s="271">
        <f>ROUND(I90*H90,2)</f>
        <v>0</v>
      </c>
      <c r="K90" s="267" t="s">
        <v>872</v>
      </c>
      <c r="L90" s="272"/>
      <c r="M90" s="273" t="s">
        <v>35</v>
      </c>
      <c r="N90" s="274" t="s">
        <v>46</v>
      </c>
      <c r="O90" s="84"/>
      <c r="P90" s="235">
        <f>O90*H90</f>
        <v>0</v>
      </c>
      <c r="Q90" s="235">
        <v>0</v>
      </c>
      <c r="R90" s="235">
        <f>Q90*H90</f>
        <v>0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85</v>
      </c>
      <c r="AT90" s="237" t="s">
        <v>152</v>
      </c>
      <c r="AU90" s="237" t="s">
        <v>83</v>
      </c>
      <c r="AY90" s="17" t="s">
        <v>133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83</v>
      </c>
      <c r="BK90" s="238">
        <f>ROUND(I90*H90,2)</f>
        <v>0</v>
      </c>
      <c r="BL90" s="17" t="s">
        <v>83</v>
      </c>
      <c r="BM90" s="237" t="s">
        <v>879</v>
      </c>
    </row>
    <row r="91" s="2" customFormat="1" ht="19.8" customHeight="1">
      <c r="A91" s="38"/>
      <c r="B91" s="39"/>
      <c r="C91" s="265" t="s">
        <v>134</v>
      </c>
      <c r="D91" s="265" t="s">
        <v>152</v>
      </c>
      <c r="E91" s="266" t="s">
        <v>880</v>
      </c>
      <c r="F91" s="267" t="s">
        <v>881</v>
      </c>
      <c r="G91" s="268" t="s">
        <v>155</v>
      </c>
      <c r="H91" s="269">
        <v>6</v>
      </c>
      <c r="I91" s="270"/>
      <c r="J91" s="271">
        <f>ROUND(I91*H91,2)</f>
        <v>0</v>
      </c>
      <c r="K91" s="267" t="s">
        <v>872</v>
      </c>
      <c r="L91" s="272"/>
      <c r="M91" s="283" t="s">
        <v>35</v>
      </c>
      <c r="N91" s="284" t="s">
        <v>46</v>
      </c>
      <c r="O91" s="277"/>
      <c r="P91" s="281">
        <f>O91*H91</f>
        <v>0</v>
      </c>
      <c r="Q91" s="281">
        <v>0</v>
      </c>
      <c r="R91" s="281">
        <f>Q91*H91</f>
        <v>0</v>
      </c>
      <c r="S91" s="281">
        <v>0</v>
      </c>
      <c r="T91" s="28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249</v>
      </c>
      <c r="AT91" s="237" t="s">
        <v>152</v>
      </c>
      <c r="AU91" s="237" t="s">
        <v>83</v>
      </c>
      <c r="AY91" s="17" t="s">
        <v>133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83</v>
      </c>
      <c r="BK91" s="238">
        <f>ROUND(I91*H91,2)</f>
        <v>0</v>
      </c>
      <c r="BL91" s="17" t="s">
        <v>250</v>
      </c>
      <c r="BM91" s="237" t="s">
        <v>882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175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ahNmEAmMQ9RbYDS3bZ8el4wdbK2KjSiMLfZj6gRnTgYhudBOes3vOKdPJN7spjVzwZ9+yXIUlXMT9556WVvElQ==" hashValue="II8KCBHqKn6dAhscz1Uoc5ZDRdOChHl38cthAc+tcyu5QiwSQBH6s25xwG+j0KyNZStU6v18a/Z19Nt7uZfmCA==" algorithmName="SHA-512" password="CC35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221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883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ROUND(J89,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ROUND((SUM(BE89:BE127)),  2)</f>
        <v>0</v>
      </c>
      <c r="G35" s="38"/>
      <c r="H35" s="38"/>
      <c r="I35" s="164">
        <v>0.20999999999999999</v>
      </c>
      <c r="J35" s="163">
        <f>ROUND(((SUM(BE89:BE127))*I35),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ROUND((SUM(BF89:BF127)),  2)</f>
        <v>0</v>
      </c>
      <c r="G36" s="38"/>
      <c r="H36" s="38"/>
      <c r="I36" s="164">
        <v>0.14999999999999999</v>
      </c>
      <c r="J36" s="163">
        <f>ROUND(((SUM(BF89:BF127))*I36),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ROUND((SUM(BG89:BG127)),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ROUND((SUM(BH89:BH127)),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ROUND((SUM(BI89:BI127)),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221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02 - Stavební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J89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115</v>
      </c>
      <c r="E64" s="188"/>
      <c r="F64" s="188"/>
      <c r="G64" s="188"/>
      <c r="H64" s="188"/>
      <c r="I64" s="189"/>
      <c r="J64" s="190">
        <f>J90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884</v>
      </c>
      <c r="E65" s="188"/>
      <c r="F65" s="188"/>
      <c r="G65" s="188"/>
      <c r="H65" s="188"/>
      <c r="I65" s="189"/>
      <c r="J65" s="190">
        <f>J91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92"/>
      <c r="C66" s="125"/>
      <c r="D66" s="193" t="s">
        <v>885</v>
      </c>
      <c r="E66" s="194"/>
      <c r="F66" s="194"/>
      <c r="G66" s="194"/>
      <c r="H66" s="194"/>
      <c r="I66" s="195"/>
      <c r="J66" s="196">
        <f>J92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85"/>
      <c r="C67" s="186"/>
      <c r="D67" s="187" t="s">
        <v>886</v>
      </c>
      <c r="E67" s="188"/>
      <c r="F67" s="188"/>
      <c r="G67" s="188"/>
      <c r="H67" s="188"/>
      <c r="I67" s="189"/>
      <c r="J67" s="190">
        <f>J123</f>
        <v>0</v>
      </c>
      <c r="K67" s="186"/>
      <c r="L67" s="19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146"/>
      <c r="J68" s="40"/>
      <c r="K68" s="40"/>
      <c r="L68" s="14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175"/>
      <c r="J69" s="60"/>
      <c r="K69" s="6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178"/>
      <c r="J73" s="62"/>
      <c r="K73" s="62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118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39"/>
      <c r="C77" s="40"/>
      <c r="D77" s="40"/>
      <c r="E77" s="179" t="str">
        <f>E7</f>
        <v>Oprava PZS na přejezdu P2351 v km 34,357 v úseku Hřivice - Domoušice</v>
      </c>
      <c r="F77" s="32"/>
      <c r="G77" s="32"/>
      <c r="H77" s="32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109</v>
      </c>
      <c r="D78" s="22"/>
      <c r="E78" s="22"/>
      <c r="F78" s="22"/>
      <c r="G78" s="22"/>
      <c r="H78" s="22"/>
      <c r="I78" s="138"/>
      <c r="J78" s="22"/>
      <c r="K78" s="22"/>
      <c r="L78" s="20"/>
    </row>
    <row r="79" s="2" customFormat="1" ht="14.4" customHeight="1">
      <c r="A79" s="38"/>
      <c r="B79" s="39"/>
      <c r="C79" s="40"/>
      <c r="D79" s="40"/>
      <c r="E79" s="179" t="s">
        <v>221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222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4.4" customHeight="1">
      <c r="A81" s="38"/>
      <c r="B81" s="39"/>
      <c r="C81" s="40"/>
      <c r="D81" s="40"/>
      <c r="E81" s="69" t="str">
        <f>E11</f>
        <v>02 - Stavební část</v>
      </c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22</v>
      </c>
      <c r="D83" s="40"/>
      <c r="E83" s="40"/>
      <c r="F83" s="27" t="str">
        <f>F14</f>
        <v xml:space="preserve"> </v>
      </c>
      <c r="G83" s="40"/>
      <c r="H83" s="40"/>
      <c r="I83" s="149" t="s">
        <v>24</v>
      </c>
      <c r="J83" s="72" t="str">
        <f>IF(J14="","",J14)</f>
        <v>1. 4. 2020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6" customHeight="1">
      <c r="A85" s="38"/>
      <c r="B85" s="39"/>
      <c r="C85" s="32" t="s">
        <v>26</v>
      </c>
      <c r="D85" s="40"/>
      <c r="E85" s="40"/>
      <c r="F85" s="27" t="str">
        <f>E17</f>
        <v>Správa železnic, státní organizace</v>
      </c>
      <c r="G85" s="40"/>
      <c r="H85" s="40"/>
      <c r="I85" s="149" t="s">
        <v>34</v>
      </c>
      <c r="J85" s="36" t="str">
        <f>E23</f>
        <v xml:space="preserve"> </v>
      </c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6" customHeight="1">
      <c r="A86" s="38"/>
      <c r="B86" s="39"/>
      <c r="C86" s="32" t="s">
        <v>32</v>
      </c>
      <c r="D86" s="40"/>
      <c r="E86" s="40"/>
      <c r="F86" s="27" t="str">
        <f>IF(E20="","",E20)</f>
        <v>Vyplň údaj</v>
      </c>
      <c r="G86" s="40"/>
      <c r="H86" s="40"/>
      <c r="I86" s="149" t="s">
        <v>37</v>
      </c>
      <c r="J86" s="36" t="str">
        <f>E26</f>
        <v>Žitný David</v>
      </c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98"/>
      <c r="B88" s="199"/>
      <c r="C88" s="200" t="s">
        <v>119</v>
      </c>
      <c r="D88" s="201" t="s">
        <v>60</v>
      </c>
      <c r="E88" s="201" t="s">
        <v>56</v>
      </c>
      <c r="F88" s="201" t="s">
        <v>57</v>
      </c>
      <c r="G88" s="201" t="s">
        <v>120</v>
      </c>
      <c r="H88" s="201" t="s">
        <v>121</v>
      </c>
      <c r="I88" s="202" t="s">
        <v>122</v>
      </c>
      <c r="J88" s="201" t="s">
        <v>113</v>
      </c>
      <c r="K88" s="203" t="s">
        <v>123</v>
      </c>
      <c r="L88" s="204"/>
      <c r="M88" s="92" t="s">
        <v>35</v>
      </c>
      <c r="N88" s="93" t="s">
        <v>45</v>
      </c>
      <c r="O88" s="93" t="s">
        <v>124</v>
      </c>
      <c r="P88" s="93" t="s">
        <v>125</v>
      </c>
      <c r="Q88" s="93" t="s">
        <v>126</v>
      </c>
      <c r="R88" s="93" t="s">
        <v>127</v>
      </c>
      <c r="S88" s="93" t="s">
        <v>128</v>
      </c>
      <c r="T88" s="94" t="s">
        <v>129</v>
      </c>
      <c r="U88" s="198"/>
      <c r="V88" s="198"/>
      <c r="W88" s="198"/>
      <c r="X88" s="198"/>
      <c r="Y88" s="198"/>
      <c r="Z88" s="198"/>
      <c r="AA88" s="198"/>
      <c r="AB88" s="198"/>
      <c r="AC88" s="198"/>
      <c r="AD88" s="198"/>
      <c r="AE88" s="198"/>
    </row>
    <row r="89" s="2" customFormat="1" ht="22.8" customHeight="1">
      <c r="A89" s="38"/>
      <c r="B89" s="39"/>
      <c r="C89" s="99" t="s">
        <v>130</v>
      </c>
      <c r="D89" s="40"/>
      <c r="E89" s="40"/>
      <c r="F89" s="40"/>
      <c r="G89" s="40"/>
      <c r="H89" s="40"/>
      <c r="I89" s="146"/>
      <c r="J89" s="205">
        <f>BK89</f>
        <v>0</v>
      </c>
      <c r="K89" s="40"/>
      <c r="L89" s="44"/>
      <c r="M89" s="95"/>
      <c r="N89" s="206"/>
      <c r="O89" s="96"/>
      <c r="P89" s="207">
        <f>P90+P91+P123</f>
        <v>0</v>
      </c>
      <c r="Q89" s="96"/>
      <c r="R89" s="207">
        <f>R90+R91+R123</f>
        <v>381.50794000000008</v>
      </c>
      <c r="S89" s="96"/>
      <c r="T89" s="208">
        <f>T90+T91+T123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74</v>
      </c>
      <c r="AU89" s="17" t="s">
        <v>114</v>
      </c>
      <c r="BK89" s="209">
        <f>BK90+BK91+BK123</f>
        <v>0</v>
      </c>
    </row>
    <row r="90" s="12" customFormat="1" ht="25.92" customHeight="1">
      <c r="A90" s="12"/>
      <c r="B90" s="210"/>
      <c r="C90" s="211"/>
      <c r="D90" s="212" t="s">
        <v>74</v>
      </c>
      <c r="E90" s="213" t="s">
        <v>131</v>
      </c>
      <c r="F90" s="213" t="s">
        <v>132</v>
      </c>
      <c r="G90" s="211"/>
      <c r="H90" s="211"/>
      <c r="I90" s="214"/>
      <c r="J90" s="215">
        <f>BK90</f>
        <v>0</v>
      </c>
      <c r="K90" s="211"/>
      <c r="L90" s="216"/>
      <c r="M90" s="217"/>
      <c r="N90" s="218"/>
      <c r="O90" s="218"/>
      <c r="P90" s="219">
        <v>0</v>
      </c>
      <c r="Q90" s="218"/>
      <c r="R90" s="219">
        <v>0</v>
      </c>
      <c r="S90" s="218"/>
      <c r="T90" s="220"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1" t="s">
        <v>83</v>
      </c>
      <c r="AT90" s="222" t="s">
        <v>74</v>
      </c>
      <c r="AU90" s="222" t="s">
        <v>75</v>
      </c>
      <c r="AY90" s="221" t="s">
        <v>133</v>
      </c>
      <c r="BK90" s="223">
        <v>0</v>
      </c>
    </row>
    <row r="91" s="12" customFormat="1" ht="25.92" customHeight="1">
      <c r="A91" s="12"/>
      <c r="B91" s="210"/>
      <c r="C91" s="211"/>
      <c r="D91" s="212" t="s">
        <v>74</v>
      </c>
      <c r="E91" s="213" t="s">
        <v>152</v>
      </c>
      <c r="F91" s="213" t="s">
        <v>887</v>
      </c>
      <c r="G91" s="211"/>
      <c r="H91" s="211"/>
      <c r="I91" s="214"/>
      <c r="J91" s="215">
        <f>BK91</f>
        <v>0</v>
      </c>
      <c r="K91" s="211"/>
      <c r="L91" s="216"/>
      <c r="M91" s="217"/>
      <c r="N91" s="218"/>
      <c r="O91" s="218"/>
      <c r="P91" s="219">
        <f>P92</f>
        <v>0</v>
      </c>
      <c r="Q91" s="218"/>
      <c r="R91" s="219">
        <f>R92</f>
        <v>381.50794000000008</v>
      </c>
      <c r="S91" s="218"/>
      <c r="T91" s="220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1" t="s">
        <v>242</v>
      </c>
      <c r="AT91" s="222" t="s">
        <v>74</v>
      </c>
      <c r="AU91" s="222" t="s">
        <v>75</v>
      </c>
      <c r="AY91" s="221" t="s">
        <v>133</v>
      </c>
      <c r="BK91" s="223">
        <f>BK92</f>
        <v>0</v>
      </c>
    </row>
    <row r="92" s="12" customFormat="1" ht="22.8" customHeight="1">
      <c r="A92" s="12"/>
      <c r="B92" s="210"/>
      <c r="C92" s="211"/>
      <c r="D92" s="212" t="s">
        <v>74</v>
      </c>
      <c r="E92" s="224" t="s">
        <v>888</v>
      </c>
      <c r="F92" s="224" t="s">
        <v>889</v>
      </c>
      <c r="G92" s="211"/>
      <c r="H92" s="211"/>
      <c r="I92" s="214"/>
      <c r="J92" s="225">
        <f>BK92</f>
        <v>0</v>
      </c>
      <c r="K92" s="211"/>
      <c r="L92" s="216"/>
      <c r="M92" s="217"/>
      <c r="N92" s="218"/>
      <c r="O92" s="218"/>
      <c r="P92" s="219">
        <f>SUM(P93:P122)</f>
        <v>0</v>
      </c>
      <c r="Q92" s="218"/>
      <c r="R92" s="219">
        <f>SUM(R93:R122)</f>
        <v>381.50794000000008</v>
      </c>
      <c r="S92" s="218"/>
      <c r="T92" s="220">
        <f>SUM(T93:T122)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1" t="s">
        <v>242</v>
      </c>
      <c r="AT92" s="222" t="s">
        <v>74</v>
      </c>
      <c r="AU92" s="222" t="s">
        <v>83</v>
      </c>
      <c r="AY92" s="221" t="s">
        <v>133</v>
      </c>
      <c r="BK92" s="223">
        <f>SUM(BK93:BK122)</f>
        <v>0</v>
      </c>
    </row>
    <row r="93" s="2" customFormat="1" ht="14.4" customHeight="1">
      <c r="A93" s="38"/>
      <c r="B93" s="39"/>
      <c r="C93" s="226" t="s">
        <v>83</v>
      </c>
      <c r="D93" s="226" t="s">
        <v>137</v>
      </c>
      <c r="E93" s="227" t="s">
        <v>890</v>
      </c>
      <c r="F93" s="228" t="s">
        <v>891</v>
      </c>
      <c r="G93" s="229" t="s">
        <v>381</v>
      </c>
      <c r="H93" s="230">
        <v>4.8499999999999996</v>
      </c>
      <c r="I93" s="231"/>
      <c r="J93" s="232">
        <f>ROUND(I93*H93,2)</f>
        <v>0</v>
      </c>
      <c r="K93" s="228" t="s">
        <v>821</v>
      </c>
      <c r="L93" s="44"/>
      <c r="M93" s="233" t="s">
        <v>35</v>
      </c>
      <c r="N93" s="234" t="s">
        <v>46</v>
      </c>
      <c r="O93" s="84"/>
      <c r="P93" s="235">
        <f>O93*H93</f>
        <v>0</v>
      </c>
      <c r="Q93" s="235">
        <v>0.0088000000000000005</v>
      </c>
      <c r="R93" s="235">
        <f>Q93*H93</f>
        <v>0.042680000000000003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83</v>
      </c>
      <c r="AT93" s="237" t="s">
        <v>137</v>
      </c>
      <c r="AU93" s="237" t="s">
        <v>85</v>
      </c>
      <c r="AY93" s="17" t="s">
        <v>133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83</v>
      </c>
      <c r="BK93" s="238">
        <f>ROUND(I93*H93,2)</f>
        <v>0</v>
      </c>
      <c r="BL93" s="17" t="s">
        <v>83</v>
      </c>
      <c r="BM93" s="237" t="s">
        <v>892</v>
      </c>
    </row>
    <row r="94" s="2" customFormat="1">
      <c r="A94" s="38"/>
      <c r="B94" s="39"/>
      <c r="C94" s="40"/>
      <c r="D94" s="239" t="s">
        <v>704</v>
      </c>
      <c r="E94" s="40"/>
      <c r="F94" s="240" t="s">
        <v>893</v>
      </c>
      <c r="G94" s="40"/>
      <c r="H94" s="40"/>
      <c r="I94" s="146"/>
      <c r="J94" s="40"/>
      <c r="K94" s="40"/>
      <c r="L94" s="44"/>
      <c r="M94" s="241"/>
      <c r="N94" s="242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704</v>
      </c>
      <c r="AU94" s="17" t="s">
        <v>85</v>
      </c>
    </row>
    <row r="95" s="2" customFormat="1" ht="40.2" customHeight="1">
      <c r="A95" s="38"/>
      <c r="B95" s="39"/>
      <c r="C95" s="226" t="s">
        <v>85</v>
      </c>
      <c r="D95" s="226" t="s">
        <v>137</v>
      </c>
      <c r="E95" s="227" t="s">
        <v>894</v>
      </c>
      <c r="F95" s="228" t="s">
        <v>895</v>
      </c>
      <c r="G95" s="229" t="s">
        <v>155</v>
      </c>
      <c r="H95" s="230">
        <v>8</v>
      </c>
      <c r="I95" s="231"/>
      <c r="J95" s="232">
        <f>ROUND(I95*H95,2)</f>
        <v>0</v>
      </c>
      <c r="K95" s="228" t="s">
        <v>821</v>
      </c>
      <c r="L95" s="44"/>
      <c r="M95" s="233" t="s">
        <v>35</v>
      </c>
      <c r="N95" s="234" t="s">
        <v>46</v>
      </c>
      <c r="O95" s="84"/>
      <c r="P95" s="235">
        <f>O95*H95</f>
        <v>0</v>
      </c>
      <c r="Q95" s="235">
        <v>0.112</v>
      </c>
      <c r="R95" s="235">
        <f>Q95*H95</f>
        <v>0.89600000000000002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83</v>
      </c>
      <c r="AT95" s="237" t="s">
        <v>137</v>
      </c>
      <c r="AU95" s="237" t="s">
        <v>85</v>
      </c>
      <c r="AY95" s="17" t="s">
        <v>133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83</v>
      </c>
      <c r="BK95" s="238">
        <f>ROUND(I95*H95,2)</f>
        <v>0</v>
      </c>
      <c r="BL95" s="17" t="s">
        <v>83</v>
      </c>
      <c r="BM95" s="237" t="s">
        <v>896</v>
      </c>
    </row>
    <row r="96" s="2" customFormat="1">
      <c r="A96" s="38"/>
      <c r="B96" s="39"/>
      <c r="C96" s="40"/>
      <c r="D96" s="239" t="s">
        <v>704</v>
      </c>
      <c r="E96" s="40"/>
      <c r="F96" s="240" t="s">
        <v>897</v>
      </c>
      <c r="G96" s="40"/>
      <c r="H96" s="40"/>
      <c r="I96" s="146"/>
      <c r="J96" s="40"/>
      <c r="K96" s="40"/>
      <c r="L96" s="44"/>
      <c r="M96" s="241"/>
      <c r="N96" s="24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704</v>
      </c>
      <c r="AU96" s="17" t="s">
        <v>85</v>
      </c>
    </row>
    <row r="97" s="2" customFormat="1" ht="30" customHeight="1">
      <c r="A97" s="38"/>
      <c r="B97" s="39"/>
      <c r="C97" s="226" t="s">
        <v>242</v>
      </c>
      <c r="D97" s="226" t="s">
        <v>137</v>
      </c>
      <c r="E97" s="227" t="s">
        <v>898</v>
      </c>
      <c r="F97" s="228" t="s">
        <v>899</v>
      </c>
      <c r="G97" s="229" t="s">
        <v>140</v>
      </c>
      <c r="H97" s="230">
        <v>3760</v>
      </c>
      <c r="I97" s="231"/>
      <c r="J97" s="232">
        <f>ROUND(I97*H97,2)</f>
        <v>0</v>
      </c>
      <c r="K97" s="228" t="s">
        <v>821</v>
      </c>
      <c r="L97" s="44"/>
      <c r="M97" s="233" t="s">
        <v>35</v>
      </c>
      <c r="N97" s="234" t="s">
        <v>46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83</v>
      </c>
      <c r="AT97" s="237" t="s">
        <v>137</v>
      </c>
      <c r="AU97" s="237" t="s">
        <v>85</v>
      </c>
      <c r="AY97" s="17" t="s">
        <v>133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83</v>
      </c>
      <c r="BK97" s="238">
        <f>ROUND(I97*H97,2)</f>
        <v>0</v>
      </c>
      <c r="BL97" s="17" t="s">
        <v>83</v>
      </c>
      <c r="BM97" s="237" t="s">
        <v>900</v>
      </c>
    </row>
    <row r="98" s="2" customFormat="1">
      <c r="A98" s="38"/>
      <c r="B98" s="39"/>
      <c r="C98" s="40"/>
      <c r="D98" s="239" t="s">
        <v>704</v>
      </c>
      <c r="E98" s="40"/>
      <c r="F98" s="240" t="s">
        <v>901</v>
      </c>
      <c r="G98" s="40"/>
      <c r="H98" s="40"/>
      <c r="I98" s="146"/>
      <c r="J98" s="40"/>
      <c r="K98" s="40"/>
      <c r="L98" s="44"/>
      <c r="M98" s="241"/>
      <c r="N98" s="24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704</v>
      </c>
      <c r="AU98" s="17" t="s">
        <v>85</v>
      </c>
    </row>
    <row r="99" s="2" customFormat="1" ht="30" customHeight="1">
      <c r="A99" s="38"/>
      <c r="B99" s="39"/>
      <c r="C99" s="226" t="s">
        <v>142</v>
      </c>
      <c r="D99" s="226" t="s">
        <v>137</v>
      </c>
      <c r="E99" s="227" t="s">
        <v>902</v>
      </c>
      <c r="F99" s="228" t="s">
        <v>903</v>
      </c>
      <c r="G99" s="229" t="s">
        <v>140</v>
      </c>
      <c r="H99" s="230">
        <v>990</v>
      </c>
      <c r="I99" s="231"/>
      <c r="J99" s="232">
        <f>ROUND(I99*H99,2)</f>
        <v>0</v>
      </c>
      <c r="K99" s="228" t="s">
        <v>821</v>
      </c>
      <c r="L99" s="44"/>
      <c r="M99" s="233" t="s">
        <v>35</v>
      </c>
      <c r="N99" s="234" t="s">
        <v>46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83</v>
      </c>
      <c r="AT99" s="237" t="s">
        <v>137</v>
      </c>
      <c r="AU99" s="237" t="s">
        <v>85</v>
      </c>
      <c r="AY99" s="17" t="s">
        <v>133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83</v>
      </c>
      <c r="BK99" s="238">
        <f>ROUND(I99*H99,2)</f>
        <v>0</v>
      </c>
      <c r="BL99" s="17" t="s">
        <v>83</v>
      </c>
      <c r="BM99" s="237" t="s">
        <v>904</v>
      </c>
    </row>
    <row r="100" s="2" customFormat="1">
      <c r="A100" s="38"/>
      <c r="B100" s="39"/>
      <c r="C100" s="40"/>
      <c r="D100" s="239" t="s">
        <v>704</v>
      </c>
      <c r="E100" s="40"/>
      <c r="F100" s="240" t="s">
        <v>901</v>
      </c>
      <c r="G100" s="40"/>
      <c r="H100" s="40"/>
      <c r="I100" s="146"/>
      <c r="J100" s="40"/>
      <c r="K100" s="40"/>
      <c r="L100" s="44"/>
      <c r="M100" s="241"/>
      <c r="N100" s="24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704</v>
      </c>
      <c r="AU100" s="17" t="s">
        <v>85</v>
      </c>
    </row>
    <row r="101" s="2" customFormat="1" ht="19.8" customHeight="1">
      <c r="A101" s="38"/>
      <c r="B101" s="39"/>
      <c r="C101" s="226" t="s">
        <v>134</v>
      </c>
      <c r="D101" s="226" t="s">
        <v>137</v>
      </c>
      <c r="E101" s="227" t="s">
        <v>905</v>
      </c>
      <c r="F101" s="228" t="s">
        <v>906</v>
      </c>
      <c r="G101" s="229" t="s">
        <v>907</v>
      </c>
      <c r="H101" s="230">
        <v>650</v>
      </c>
      <c r="I101" s="231"/>
      <c r="J101" s="232">
        <f>ROUND(I101*H101,2)</f>
        <v>0</v>
      </c>
      <c r="K101" s="228" t="s">
        <v>821</v>
      </c>
      <c r="L101" s="44"/>
      <c r="M101" s="233" t="s">
        <v>35</v>
      </c>
      <c r="N101" s="234" t="s">
        <v>46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83</v>
      </c>
      <c r="AT101" s="237" t="s">
        <v>137</v>
      </c>
      <c r="AU101" s="237" t="s">
        <v>85</v>
      </c>
      <c r="AY101" s="17" t="s">
        <v>133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83</v>
      </c>
      <c r="BK101" s="238">
        <f>ROUND(I101*H101,2)</f>
        <v>0</v>
      </c>
      <c r="BL101" s="17" t="s">
        <v>83</v>
      </c>
      <c r="BM101" s="237" t="s">
        <v>908</v>
      </c>
    </row>
    <row r="102" s="2" customFormat="1">
      <c r="A102" s="38"/>
      <c r="B102" s="39"/>
      <c r="C102" s="40"/>
      <c r="D102" s="239" t="s">
        <v>704</v>
      </c>
      <c r="E102" s="40"/>
      <c r="F102" s="240" t="s">
        <v>909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704</v>
      </c>
      <c r="AU102" s="17" t="s">
        <v>85</v>
      </c>
    </row>
    <row r="103" s="2" customFormat="1" ht="14.4" customHeight="1">
      <c r="A103" s="38"/>
      <c r="B103" s="39"/>
      <c r="C103" s="226" t="s">
        <v>258</v>
      </c>
      <c r="D103" s="226" t="s">
        <v>137</v>
      </c>
      <c r="E103" s="227" t="s">
        <v>910</v>
      </c>
      <c r="F103" s="228" t="s">
        <v>911</v>
      </c>
      <c r="G103" s="229" t="s">
        <v>907</v>
      </c>
      <c r="H103" s="230">
        <v>780</v>
      </c>
      <c r="I103" s="231"/>
      <c r="J103" s="232">
        <f>ROUND(I103*H103,2)</f>
        <v>0</v>
      </c>
      <c r="K103" s="228" t="s">
        <v>821</v>
      </c>
      <c r="L103" s="44"/>
      <c r="M103" s="233" t="s">
        <v>35</v>
      </c>
      <c r="N103" s="234" t="s">
        <v>46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83</v>
      </c>
      <c r="AT103" s="237" t="s">
        <v>137</v>
      </c>
      <c r="AU103" s="237" t="s">
        <v>85</v>
      </c>
      <c r="AY103" s="17" t="s">
        <v>133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83</v>
      </c>
      <c r="BK103" s="238">
        <f>ROUND(I103*H103,2)</f>
        <v>0</v>
      </c>
      <c r="BL103" s="17" t="s">
        <v>83</v>
      </c>
      <c r="BM103" s="237" t="s">
        <v>912</v>
      </c>
    </row>
    <row r="104" s="2" customFormat="1">
      <c r="A104" s="38"/>
      <c r="B104" s="39"/>
      <c r="C104" s="40"/>
      <c r="D104" s="239" t="s">
        <v>704</v>
      </c>
      <c r="E104" s="40"/>
      <c r="F104" s="240" t="s">
        <v>909</v>
      </c>
      <c r="G104" s="40"/>
      <c r="H104" s="40"/>
      <c r="I104" s="146"/>
      <c r="J104" s="40"/>
      <c r="K104" s="40"/>
      <c r="L104" s="44"/>
      <c r="M104" s="241"/>
      <c r="N104" s="24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704</v>
      </c>
      <c r="AU104" s="17" t="s">
        <v>85</v>
      </c>
    </row>
    <row r="105" s="2" customFormat="1" ht="30" customHeight="1">
      <c r="A105" s="38"/>
      <c r="B105" s="39"/>
      <c r="C105" s="226" t="s">
        <v>262</v>
      </c>
      <c r="D105" s="226" t="s">
        <v>137</v>
      </c>
      <c r="E105" s="227" t="s">
        <v>913</v>
      </c>
      <c r="F105" s="228" t="s">
        <v>914</v>
      </c>
      <c r="G105" s="229" t="s">
        <v>907</v>
      </c>
      <c r="H105" s="230">
        <v>520</v>
      </c>
      <c r="I105" s="231"/>
      <c r="J105" s="232">
        <f>ROUND(I105*H105,2)</f>
        <v>0</v>
      </c>
      <c r="K105" s="228" t="s">
        <v>821</v>
      </c>
      <c r="L105" s="44"/>
      <c r="M105" s="233" t="s">
        <v>35</v>
      </c>
      <c r="N105" s="234" t="s">
        <v>46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83</v>
      </c>
      <c r="AT105" s="237" t="s">
        <v>137</v>
      </c>
      <c r="AU105" s="237" t="s">
        <v>85</v>
      </c>
      <c r="AY105" s="17" t="s">
        <v>133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83</v>
      </c>
      <c r="BK105" s="238">
        <f>ROUND(I105*H105,2)</f>
        <v>0</v>
      </c>
      <c r="BL105" s="17" t="s">
        <v>83</v>
      </c>
      <c r="BM105" s="237" t="s">
        <v>915</v>
      </c>
    </row>
    <row r="106" s="2" customFormat="1">
      <c r="A106" s="38"/>
      <c r="B106" s="39"/>
      <c r="C106" s="40"/>
      <c r="D106" s="239" t="s">
        <v>704</v>
      </c>
      <c r="E106" s="40"/>
      <c r="F106" s="240" t="s">
        <v>909</v>
      </c>
      <c r="G106" s="40"/>
      <c r="H106" s="40"/>
      <c r="I106" s="146"/>
      <c r="J106" s="40"/>
      <c r="K106" s="40"/>
      <c r="L106" s="44"/>
      <c r="M106" s="241"/>
      <c r="N106" s="24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704</v>
      </c>
      <c r="AU106" s="17" t="s">
        <v>85</v>
      </c>
    </row>
    <row r="107" s="2" customFormat="1" ht="19.8" customHeight="1">
      <c r="A107" s="38"/>
      <c r="B107" s="39"/>
      <c r="C107" s="226" t="s">
        <v>156</v>
      </c>
      <c r="D107" s="226" t="s">
        <v>137</v>
      </c>
      <c r="E107" s="227" t="s">
        <v>916</v>
      </c>
      <c r="F107" s="228" t="s">
        <v>917</v>
      </c>
      <c r="G107" s="229" t="s">
        <v>140</v>
      </c>
      <c r="H107" s="230">
        <v>4746</v>
      </c>
      <c r="I107" s="231"/>
      <c r="J107" s="232">
        <f>ROUND(I107*H107,2)</f>
        <v>0</v>
      </c>
      <c r="K107" s="228" t="s">
        <v>821</v>
      </c>
      <c r="L107" s="44"/>
      <c r="M107" s="233" t="s">
        <v>35</v>
      </c>
      <c r="N107" s="234" t="s">
        <v>46</v>
      </c>
      <c r="O107" s="84"/>
      <c r="P107" s="235">
        <f>O107*H107</f>
        <v>0</v>
      </c>
      <c r="Q107" s="235">
        <v>9.0000000000000006E-05</v>
      </c>
      <c r="R107" s="235">
        <f>Q107*H107</f>
        <v>0.42714000000000002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83</v>
      </c>
      <c r="AT107" s="237" t="s">
        <v>137</v>
      </c>
      <c r="AU107" s="237" t="s">
        <v>85</v>
      </c>
      <c r="AY107" s="17" t="s">
        <v>133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83</v>
      </c>
      <c r="BK107" s="238">
        <f>ROUND(I107*H107,2)</f>
        <v>0</v>
      </c>
      <c r="BL107" s="17" t="s">
        <v>83</v>
      </c>
      <c r="BM107" s="237" t="s">
        <v>918</v>
      </c>
    </row>
    <row r="108" s="2" customFormat="1" ht="30" customHeight="1">
      <c r="A108" s="38"/>
      <c r="B108" s="39"/>
      <c r="C108" s="226" t="s">
        <v>269</v>
      </c>
      <c r="D108" s="226" t="s">
        <v>137</v>
      </c>
      <c r="E108" s="227" t="s">
        <v>919</v>
      </c>
      <c r="F108" s="228" t="s">
        <v>920</v>
      </c>
      <c r="G108" s="229" t="s">
        <v>921</v>
      </c>
      <c r="H108" s="230">
        <v>35</v>
      </c>
      <c r="I108" s="231"/>
      <c r="J108" s="232">
        <f>ROUND(I108*H108,2)</f>
        <v>0</v>
      </c>
      <c r="K108" s="228" t="s">
        <v>821</v>
      </c>
      <c r="L108" s="44"/>
      <c r="M108" s="233" t="s">
        <v>35</v>
      </c>
      <c r="N108" s="234" t="s">
        <v>46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250</v>
      </c>
      <c r="AT108" s="237" t="s">
        <v>137</v>
      </c>
      <c r="AU108" s="237" t="s">
        <v>85</v>
      </c>
      <c r="AY108" s="17" t="s">
        <v>133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83</v>
      </c>
      <c r="BK108" s="238">
        <f>ROUND(I108*H108,2)</f>
        <v>0</v>
      </c>
      <c r="BL108" s="17" t="s">
        <v>250</v>
      </c>
      <c r="BM108" s="237" t="s">
        <v>922</v>
      </c>
    </row>
    <row r="109" s="2" customFormat="1">
      <c r="A109" s="38"/>
      <c r="B109" s="39"/>
      <c r="C109" s="40"/>
      <c r="D109" s="239" t="s">
        <v>704</v>
      </c>
      <c r="E109" s="40"/>
      <c r="F109" s="240" t="s">
        <v>901</v>
      </c>
      <c r="G109" s="40"/>
      <c r="H109" s="40"/>
      <c r="I109" s="146"/>
      <c r="J109" s="40"/>
      <c r="K109" s="40"/>
      <c r="L109" s="44"/>
      <c r="M109" s="241"/>
      <c r="N109" s="242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704</v>
      </c>
      <c r="AU109" s="17" t="s">
        <v>85</v>
      </c>
    </row>
    <row r="110" s="2" customFormat="1" ht="19.8" customHeight="1">
      <c r="A110" s="38"/>
      <c r="B110" s="39"/>
      <c r="C110" s="226" t="s">
        <v>273</v>
      </c>
      <c r="D110" s="226" t="s">
        <v>137</v>
      </c>
      <c r="E110" s="227" t="s">
        <v>923</v>
      </c>
      <c r="F110" s="228" t="s">
        <v>924</v>
      </c>
      <c r="G110" s="229" t="s">
        <v>140</v>
      </c>
      <c r="H110" s="230">
        <v>4746</v>
      </c>
      <c r="I110" s="231"/>
      <c r="J110" s="232">
        <f>ROUND(I110*H110,2)</f>
        <v>0</v>
      </c>
      <c r="K110" s="228" t="s">
        <v>821</v>
      </c>
      <c r="L110" s="44"/>
      <c r="M110" s="233" t="s">
        <v>35</v>
      </c>
      <c r="N110" s="234" t="s">
        <v>46</v>
      </c>
      <c r="O110" s="84"/>
      <c r="P110" s="235">
        <f>O110*H110</f>
        <v>0</v>
      </c>
      <c r="Q110" s="235">
        <v>0.078070000000000001</v>
      </c>
      <c r="R110" s="235">
        <f>Q110*H110</f>
        <v>370.52021999999999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250</v>
      </c>
      <c r="AT110" s="237" t="s">
        <v>137</v>
      </c>
      <c r="AU110" s="237" t="s">
        <v>85</v>
      </c>
      <c r="AY110" s="17" t="s">
        <v>133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83</v>
      </c>
      <c r="BK110" s="238">
        <f>ROUND(I110*H110,2)</f>
        <v>0</v>
      </c>
      <c r="BL110" s="17" t="s">
        <v>250</v>
      </c>
      <c r="BM110" s="237" t="s">
        <v>925</v>
      </c>
    </row>
    <row r="111" s="2" customFormat="1">
      <c r="A111" s="38"/>
      <c r="B111" s="39"/>
      <c r="C111" s="40"/>
      <c r="D111" s="239" t="s">
        <v>704</v>
      </c>
      <c r="E111" s="40"/>
      <c r="F111" s="240" t="s">
        <v>926</v>
      </c>
      <c r="G111" s="40"/>
      <c r="H111" s="40"/>
      <c r="I111" s="146"/>
      <c r="J111" s="40"/>
      <c r="K111" s="40"/>
      <c r="L111" s="44"/>
      <c r="M111" s="241"/>
      <c r="N111" s="242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704</v>
      </c>
      <c r="AU111" s="17" t="s">
        <v>85</v>
      </c>
    </row>
    <row r="112" s="2" customFormat="1" ht="19.8" customHeight="1">
      <c r="A112" s="38"/>
      <c r="B112" s="39"/>
      <c r="C112" s="226" t="s">
        <v>277</v>
      </c>
      <c r="D112" s="226" t="s">
        <v>137</v>
      </c>
      <c r="E112" s="227" t="s">
        <v>927</v>
      </c>
      <c r="F112" s="228" t="s">
        <v>928</v>
      </c>
      <c r="G112" s="229" t="s">
        <v>140</v>
      </c>
      <c r="H112" s="230">
        <v>3760</v>
      </c>
      <c r="I112" s="231"/>
      <c r="J112" s="232">
        <f>ROUND(I112*H112,2)</f>
        <v>0</v>
      </c>
      <c r="K112" s="228" t="s">
        <v>821</v>
      </c>
      <c r="L112" s="44"/>
      <c r="M112" s="233" t="s">
        <v>35</v>
      </c>
      <c r="N112" s="234" t="s">
        <v>46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83</v>
      </c>
      <c r="AT112" s="237" t="s">
        <v>137</v>
      </c>
      <c r="AU112" s="237" t="s">
        <v>85</v>
      </c>
      <c r="AY112" s="17" t="s">
        <v>133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83</v>
      </c>
      <c r="BK112" s="238">
        <f>ROUND(I112*H112,2)</f>
        <v>0</v>
      </c>
      <c r="BL112" s="17" t="s">
        <v>83</v>
      </c>
      <c r="BM112" s="237" t="s">
        <v>929</v>
      </c>
    </row>
    <row r="113" s="2" customFormat="1" ht="19.8" customHeight="1">
      <c r="A113" s="38"/>
      <c r="B113" s="39"/>
      <c r="C113" s="226" t="s">
        <v>136</v>
      </c>
      <c r="D113" s="226" t="s">
        <v>137</v>
      </c>
      <c r="E113" s="227" t="s">
        <v>930</v>
      </c>
      <c r="F113" s="228" t="s">
        <v>931</v>
      </c>
      <c r="G113" s="229" t="s">
        <v>140</v>
      </c>
      <c r="H113" s="230">
        <v>990</v>
      </c>
      <c r="I113" s="231"/>
      <c r="J113" s="232">
        <f>ROUND(I113*H113,2)</f>
        <v>0</v>
      </c>
      <c r="K113" s="228" t="s">
        <v>821</v>
      </c>
      <c r="L113" s="44"/>
      <c r="M113" s="233" t="s">
        <v>35</v>
      </c>
      <c r="N113" s="234" t="s">
        <v>46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83</v>
      </c>
      <c r="AT113" s="237" t="s">
        <v>137</v>
      </c>
      <c r="AU113" s="237" t="s">
        <v>85</v>
      </c>
      <c r="AY113" s="17" t="s">
        <v>133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83</v>
      </c>
      <c r="BK113" s="238">
        <f>ROUND(I113*H113,2)</f>
        <v>0</v>
      </c>
      <c r="BL113" s="17" t="s">
        <v>83</v>
      </c>
      <c r="BM113" s="237" t="s">
        <v>932</v>
      </c>
    </row>
    <row r="114" s="2" customFormat="1" ht="19.8" customHeight="1">
      <c r="A114" s="38"/>
      <c r="B114" s="39"/>
      <c r="C114" s="226" t="s">
        <v>159</v>
      </c>
      <c r="D114" s="226" t="s">
        <v>137</v>
      </c>
      <c r="E114" s="227" t="s">
        <v>933</v>
      </c>
      <c r="F114" s="228" t="s">
        <v>934</v>
      </c>
      <c r="G114" s="229" t="s">
        <v>907</v>
      </c>
      <c r="H114" s="230">
        <v>1915</v>
      </c>
      <c r="I114" s="231"/>
      <c r="J114" s="232">
        <f>ROUND(I114*H114,2)</f>
        <v>0</v>
      </c>
      <c r="K114" s="228" t="s">
        <v>821</v>
      </c>
      <c r="L114" s="44"/>
      <c r="M114" s="233" t="s">
        <v>35</v>
      </c>
      <c r="N114" s="234" t="s">
        <v>46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83</v>
      </c>
      <c r="AT114" s="237" t="s">
        <v>137</v>
      </c>
      <c r="AU114" s="237" t="s">
        <v>85</v>
      </c>
      <c r="AY114" s="17" t="s">
        <v>133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83</v>
      </c>
      <c r="BK114" s="238">
        <f>ROUND(I114*H114,2)</f>
        <v>0</v>
      </c>
      <c r="BL114" s="17" t="s">
        <v>83</v>
      </c>
      <c r="BM114" s="237" t="s">
        <v>935</v>
      </c>
    </row>
    <row r="115" s="2" customFormat="1">
      <c r="A115" s="38"/>
      <c r="B115" s="39"/>
      <c r="C115" s="40"/>
      <c r="D115" s="239" t="s">
        <v>704</v>
      </c>
      <c r="E115" s="40"/>
      <c r="F115" s="240" t="s">
        <v>936</v>
      </c>
      <c r="G115" s="40"/>
      <c r="H115" s="40"/>
      <c r="I115" s="146"/>
      <c r="J115" s="40"/>
      <c r="K115" s="40"/>
      <c r="L115" s="44"/>
      <c r="M115" s="241"/>
      <c r="N115" s="242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704</v>
      </c>
      <c r="AU115" s="17" t="s">
        <v>85</v>
      </c>
    </row>
    <row r="116" s="2" customFormat="1" ht="19.8" customHeight="1">
      <c r="A116" s="38"/>
      <c r="B116" s="39"/>
      <c r="C116" s="226" t="s">
        <v>166</v>
      </c>
      <c r="D116" s="226" t="s">
        <v>137</v>
      </c>
      <c r="E116" s="227" t="s">
        <v>937</v>
      </c>
      <c r="F116" s="228" t="s">
        <v>938</v>
      </c>
      <c r="G116" s="229" t="s">
        <v>140</v>
      </c>
      <c r="H116" s="230">
        <v>45</v>
      </c>
      <c r="I116" s="231"/>
      <c r="J116" s="232">
        <f>ROUND(I116*H116,2)</f>
        <v>0</v>
      </c>
      <c r="K116" s="228" t="s">
        <v>821</v>
      </c>
      <c r="L116" s="44"/>
      <c r="M116" s="233" t="s">
        <v>35</v>
      </c>
      <c r="N116" s="234" t="s">
        <v>46</v>
      </c>
      <c r="O116" s="84"/>
      <c r="P116" s="235">
        <f>O116*H116</f>
        <v>0</v>
      </c>
      <c r="Q116" s="235">
        <v>0</v>
      </c>
      <c r="R116" s="235">
        <f>Q116*H116</f>
        <v>0</v>
      </c>
      <c r="S116" s="235">
        <v>0</v>
      </c>
      <c r="T116" s="23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37" t="s">
        <v>83</v>
      </c>
      <c r="AT116" s="237" t="s">
        <v>137</v>
      </c>
      <c r="AU116" s="237" t="s">
        <v>85</v>
      </c>
      <c r="AY116" s="17" t="s">
        <v>133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17" t="s">
        <v>83</v>
      </c>
      <c r="BK116" s="238">
        <f>ROUND(I116*H116,2)</f>
        <v>0</v>
      </c>
      <c r="BL116" s="17" t="s">
        <v>83</v>
      </c>
      <c r="BM116" s="237" t="s">
        <v>939</v>
      </c>
    </row>
    <row r="117" s="2" customFormat="1">
      <c r="A117" s="38"/>
      <c r="B117" s="39"/>
      <c r="C117" s="40"/>
      <c r="D117" s="239" t="s">
        <v>704</v>
      </c>
      <c r="E117" s="40"/>
      <c r="F117" s="240" t="s">
        <v>940</v>
      </c>
      <c r="G117" s="40"/>
      <c r="H117" s="40"/>
      <c r="I117" s="146"/>
      <c r="J117" s="40"/>
      <c r="K117" s="40"/>
      <c r="L117" s="44"/>
      <c r="M117" s="241"/>
      <c r="N117" s="242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704</v>
      </c>
      <c r="AU117" s="17" t="s">
        <v>85</v>
      </c>
    </row>
    <row r="118" s="2" customFormat="1" ht="14.4" customHeight="1">
      <c r="A118" s="38"/>
      <c r="B118" s="39"/>
      <c r="C118" s="265" t="s">
        <v>8</v>
      </c>
      <c r="D118" s="265" t="s">
        <v>152</v>
      </c>
      <c r="E118" s="266" t="s">
        <v>941</v>
      </c>
      <c r="F118" s="267" t="s">
        <v>942</v>
      </c>
      <c r="G118" s="268" t="s">
        <v>140</v>
      </c>
      <c r="H118" s="269">
        <v>2587</v>
      </c>
      <c r="I118" s="270"/>
      <c r="J118" s="271">
        <f>ROUND(I118*H118,2)</f>
        <v>0</v>
      </c>
      <c r="K118" s="267" t="s">
        <v>821</v>
      </c>
      <c r="L118" s="272"/>
      <c r="M118" s="273" t="s">
        <v>35</v>
      </c>
      <c r="N118" s="274" t="s">
        <v>46</v>
      </c>
      <c r="O118" s="84"/>
      <c r="P118" s="235">
        <f>O118*H118</f>
        <v>0</v>
      </c>
      <c r="Q118" s="235">
        <v>0.0037000000000000002</v>
      </c>
      <c r="R118" s="235">
        <f>Q118*H118</f>
        <v>9.5719000000000012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249</v>
      </c>
      <c r="AT118" s="237" t="s">
        <v>152</v>
      </c>
      <c r="AU118" s="237" t="s">
        <v>85</v>
      </c>
      <c r="AY118" s="17" t="s">
        <v>133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83</v>
      </c>
      <c r="BK118" s="238">
        <f>ROUND(I118*H118,2)</f>
        <v>0</v>
      </c>
      <c r="BL118" s="17" t="s">
        <v>250</v>
      </c>
      <c r="BM118" s="237" t="s">
        <v>943</v>
      </c>
    </row>
    <row r="119" s="2" customFormat="1" ht="19.8" customHeight="1">
      <c r="A119" s="38"/>
      <c r="B119" s="39"/>
      <c r="C119" s="226" t="s">
        <v>178</v>
      </c>
      <c r="D119" s="226" t="s">
        <v>137</v>
      </c>
      <c r="E119" s="227" t="s">
        <v>944</v>
      </c>
      <c r="F119" s="228" t="s">
        <v>945</v>
      </c>
      <c r="G119" s="229" t="s">
        <v>140</v>
      </c>
      <c r="H119" s="230">
        <v>2587</v>
      </c>
      <c r="I119" s="231"/>
      <c r="J119" s="232">
        <f>ROUND(I119*H119,2)</f>
        <v>0</v>
      </c>
      <c r="K119" s="228" t="s">
        <v>821</v>
      </c>
      <c r="L119" s="44"/>
      <c r="M119" s="233" t="s">
        <v>35</v>
      </c>
      <c r="N119" s="234" t="s">
        <v>46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250</v>
      </c>
      <c r="AT119" s="237" t="s">
        <v>137</v>
      </c>
      <c r="AU119" s="237" t="s">
        <v>85</v>
      </c>
      <c r="AY119" s="17" t="s">
        <v>133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83</v>
      </c>
      <c r="BK119" s="238">
        <f>ROUND(I119*H119,2)</f>
        <v>0</v>
      </c>
      <c r="BL119" s="17" t="s">
        <v>250</v>
      </c>
      <c r="BM119" s="237" t="s">
        <v>946</v>
      </c>
    </row>
    <row r="120" s="2" customFormat="1">
      <c r="A120" s="38"/>
      <c r="B120" s="39"/>
      <c r="C120" s="40"/>
      <c r="D120" s="239" t="s">
        <v>704</v>
      </c>
      <c r="E120" s="40"/>
      <c r="F120" s="240" t="s">
        <v>947</v>
      </c>
      <c r="G120" s="40"/>
      <c r="H120" s="40"/>
      <c r="I120" s="146"/>
      <c r="J120" s="40"/>
      <c r="K120" s="40"/>
      <c r="L120" s="44"/>
      <c r="M120" s="241"/>
      <c r="N120" s="242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704</v>
      </c>
      <c r="AU120" s="17" t="s">
        <v>85</v>
      </c>
    </row>
    <row r="121" s="2" customFormat="1" ht="14.4" customHeight="1">
      <c r="A121" s="38"/>
      <c r="B121" s="39"/>
      <c r="C121" s="265" t="s">
        <v>7</v>
      </c>
      <c r="D121" s="265" t="s">
        <v>152</v>
      </c>
      <c r="E121" s="266" t="s">
        <v>948</v>
      </c>
      <c r="F121" s="267" t="s">
        <v>949</v>
      </c>
      <c r="G121" s="268" t="s">
        <v>155</v>
      </c>
      <c r="H121" s="269">
        <v>1</v>
      </c>
      <c r="I121" s="270"/>
      <c r="J121" s="271">
        <f>ROUND(I121*H121,2)</f>
        <v>0</v>
      </c>
      <c r="K121" s="267" t="s">
        <v>821</v>
      </c>
      <c r="L121" s="272"/>
      <c r="M121" s="273" t="s">
        <v>35</v>
      </c>
      <c r="N121" s="274" t="s">
        <v>46</v>
      </c>
      <c r="O121" s="84"/>
      <c r="P121" s="235">
        <f>O121*H121</f>
        <v>0</v>
      </c>
      <c r="Q121" s="235">
        <v>0.044999999999999998</v>
      </c>
      <c r="R121" s="235">
        <f>Q121*H121</f>
        <v>0.044999999999999998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249</v>
      </c>
      <c r="AT121" s="237" t="s">
        <v>152</v>
      </c>
      <c r="AU121" s="237" t="s">
        <v>85</v>
      </c>
      <c r="AY121" s="17" t="s">
        <v>133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250</v>
      </c>
      <c r="BM121" s="237" t="s">
        <v>950</v>
      </c>
    </row>
    <row r="122" s="2" customFormat="1" ht="14.4" customHeight="1">
      <c r="A122" s="38"/>
      <c r="B122" s="39"/>
      <c r="C122" s="265" t="s">
        <v>216</v>
      </c>
      <c r="D122" s="265" t="s">
        <v>152</v>
      </c>
      <c r="E122" s="266" t="s">
        <v>951</v>
      </c>
      <c r="F122" s="267" t="s">
        <v>952</v>
      </c>
      <c r="G122" s="268" t="s">
        <v>155</v>
      </c>
      <c r="H122" s="269">
        <v>2</v>
      </c>
      <c r="I122" s="270"/>
      <c r="J122" s="271">
        <f>ROUND(I122*H122,2)</f>
        <v>0</v>
      </c>
      <c r="K122" s="267" t="s">
        <v>821</v>
      </c>
      <c r="L122" s="272"/>
      <c r="M122" s="273" t="s">
        <v>35</v>
      </c>
      <c r="N122" s="274" t="s">
        <v>46</v>
      </c>
      <c r="O122" s="84"/>
      <c r="P122" s="235">
        <f>O122*H122</f>
        <v>0</v>
      </c>
      <c r="Q122" s="235">
        <v>0.0025000000000000001</v>
      </c>
      <c r="R122" s="235">
        <f>Q122*H122</f>
        <v>0.0050000000000000001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249</v>
      </c>
      <c r="AT122" s="237" t="s">
        <v>152</v>
      </c>
      <c r="AU122" s="237" t="s">
        <v>85</v>
      </c>
      <c r="AY122" s="17" t="s">
        <v>133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83</v>
      </c>
      <c r="BK122" s="238">
        <f>ROUND(I122*H122,2)</f>
        <v>0</v>
      </c>
      <c r="BL122" s="17" t="s">
        <v>250</v>
      </c>
      <c r="BM122" s="237" t="s">
        <v>953</v>
      </c>
    </row>
    <row r="123" s="12" customFormat="1" ht="25.92" customHeight="1">
      <c r="A123" s="12"/>
      <c r="B123" s="210"/>
      <c r="C123" s="211"/>
      <c r="D123" s="212" t="s">
        <v>74</v>
      </c>
      <c r="E123" s="213" t="s">
        <v>954</v>
      </c>
      <c r="F123" s="213" t="s">
        <v>955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SUM(P124:P127)</f>
        <v>0</v>
      </c>
      <c r="Q123" s="218"/>
      <c r="R123" s="219">
        <f>SUM(R124:R127)</f>
        <v>0</v>
      </c>
      <c r="S123" s="218"/>
      <c r="T123" s="220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142</v>
      </c>
      <c r="AT123" s="222" t="s">
        <v>74</v>
      </c>
      <c r="AU123" s="222" t="s">
        <v>75</v>
      </c>
      <c r="AY123" s="221" t="s">
        <v>133</v>
      </c>
      <c r="BK123" s="223">
        <f>SUM(BK124:BK127)</f>
        <v>0</v>
      </c>
    </row>
    <row r="124" s="2" customFormat="1" ht="14.4" customHeight="1">
      <c r="A124" s="38"/>
      <c r="B124" s="39"/>
      <c r="C124" s="226" t="s">
        <v>183</v>
      </c>
      <c r="D124" s="226" t="s">
        <v>137</v>
      </c>
      <c r="E124" s="227" t="s">
        <v>956</v>
      </c>
      <c r="F124" s="228" t="s">
        <v>957</v>
      </c>
      <c r="G124" s="229" t="s">
        <v>623</v>
      </c>
      <c r="H124" s="230">
        <v>64</v>
      </c>
      <c r="I124" s="231"/>
      <c r="J124" s="232">
        <f>ROUND(I124*H124,2)</f>
        <v>0</v>
      </c>
      <c r="K124" s="228" t="s">
        <v>821</v>
      </c>
      <c r="L124" s="44"/>
      <c r="M124" s="233" t="s">
        <v>35</v>
      </c>
      <c r="N124" s="234" t="s">
        <v>46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83</v>
      </c>
      <c r="AT124" s="237" t="s">
        <v>137</v>
      </c>
      <c r="AU124" s="237" t="s">
        <v>83</v>
      </c>
      <c r="AY124" s="17" t="s">
        <v>133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83</v>
      </c>
      <c r="BM124" s="237" t="s">
        <v>958</v>
      </c>
    </row>
    <row r="125" s="2" customFormat="1" ht="19.8" customHeight="1">
      <c r="A125" s="38"/>
      <c r="B125" s="39"/>
      <c r="C125" s="226" t="s">
        <v>191</v>
      </c>
      <c r="D125" s="226" t="s">
        <v>137</v>
      </c>
      <c r="E125" s="227" t="s">
        <v>959</v>
      </c>
      <c r="F125" s="228" t="s">
        <v>960</v>
      </c>
      <c r="G125" s="229" t="s">
        <v>623</v>
      </c>
      <c r="H125" s="230">
        <v>32</v>
      </c>
      <c r="I125" s="231"/>
      <c r="J125" s="232">
        <f>ROUND(I125*H125,2)</f>
        <v>0</v>
      </c>
      <c r="K125" s="228" t="s">
        <v>821</v>
      </c>
      <c r="L125" s="44"/>
      <c r="M125" s="233" t="s">
        <v>35</v>
      </c>
      <c r="N125" s="234" t="s">
        <v>46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83</v>
      </c>
      <c r="AT125" s="237" t="s">
        <v>137</v>
      </c>
      <c r="AU125" s="237" t="s">
        <v>83</v>
      </c>
      <c r="AY125" s="17" t="s">
        <v>133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83</v>
      </c>
      <c r="BM125" s="237" t="s">
        <v>961</v>
      </c>
    </row>
    <row r="126" s="2" customFormat="1" ht="19.8" customHeight="1">
      <c r="A126" s="38"/>
      <c r="B126" s="39"/>
      <c r="C126" s="226" t="s">
        <v>197</v>
      </c>
      <c r="D126" s="226" t="s">
        <v>137</v>
      </c>
      <c r="E126" s="227" t="s">
        <v>962</v>
      </c>
      <c r="F126" s="228" t="s">
        <v>963</v>
      </c>
      <c r="G126" s="229" t="s">
        <v>623</v>
      </c>
      <c r="H126" s="230">
        <v>32</v>
      </c>
      <c r="I126" s="231"/>
      <c r="J126" s="232">
        <f>ROUND(I126*H126,2)</f>
        <v>0</v>
      </c>
      <c r="K126" s="228" t="s">
        <v>821</v>
      </c>
      <c r="L126" s="44"/>
      <c r="M126" s="233" t="s">
        <v>35</v>
      </c>
      <c r="N126" s="234" t="s">
        <v>46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83</v>
      </c>
      <c r="AT126" s="237" t="s">
        <v>137</v>
      </c>
      <c r="AU126" s="237" t="s">
        <v>83</v>
      </c>
      <c r="AY126" s="17" t="s">
        <v>133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83</v>
      </c>
      <c r="BM126" s="237" t="s">
        <v>964</v>
      </c>
    </row>
    <row r="127" s="2" customFormat="1" ht="14.4" customHeight="1">
      <c r="A127" s="38"/>
      <c r="B127" s="39"/>
      <c r="C127" s="226" t="s">
        <v>206</v>
      </c>
      <c r="D127" s="226" t="s">
        <v>137</v>
      </c>
      <c r="E127" s="227" t="s">
        <v>965</v>
      </c>
      <c r="F127" s="228" t="s">
        <v>966</v>
      </c>
      <c r="G127" s="229" t="s">
        <v>623</v>
      </c>
      <c r="H127" s="230">
        <v>64</v>
      </c>
      <c r="I127" s="231"/>
      <c r="J127" s="232">
        <f>ROUND(I127*H127,2)</f>
        <v>0</v>
      </c>
      <c r="K127" s="228" t="s">
        <v>821</v>
      </c>
      <c r="L127" s="44"/>
      <c r="M127" s="279" t="s">
        <v>35</v>
      </c>
      <c r="N127" s="280" t="s">
        <v>46</v>
      </c>
      <c r="O127" s="277"/>
      <c r="P127" s="281">
        <f>O127*H127</f>
        <v>0</v>
      </c>
      <c r="Q127" s="281">
        <v>0</v>
      </c>
      <c r="R127" s="281">
        <f>Q127*H127</f>
        <v>0</v>
      </c>
      <c r="S127" s="281">
        <v>0</v>
      </c>
      <c r="T127" s="2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83</v>
      </c>
      <c r="AT127" s="237" t="s">
        <v>137</v>
      </c>
      <c r="AU127" s="237" t="s">
        <v>83</v>
      </c>
      <c r="AY127" s="17" t="s">
        <v>133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83</v>
      </c>
      <c r="BM127" s="237" t="s">
        <v>967</v>
      </c>
    </row>
    <row r="128" s="2" customFormat="1" ht="6.96" customHeight="1">
      <c r="A128" s="38"/>
      <c r="B128" s="59"/>
      <c r="C128" s="60"/>
      <c r="D128" s="60"/>
      <c r="E128" s="60"/>
      <c r="F128" s="60"/>
      <c r="G128" s="60"/>
      <c r="H128" s="60"/>
      <c r="I128" s="175"/>
      <c r="J128" s="60"/>
      <c r="K128" s="60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359EFsbNPjgN6UqZyK/kq3sVJ9r2SQvACMFhHgTPYrV26urA9YB7ObRlro8EJPwuPYVmOzcFWZvpl/GO04jI6Q==" hashValue="WITamE7ssGqBn1l0ouxmZy2bcqI2E46G0d1jo3L4N2Hvjg3/Cn5gMELGQ3kDxKwN5K/WyNMk7/ghjq1SWi5eLA==" algorithmName="SHA-512" password="CC35"/>
  <autoFilter ref="C88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221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968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29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ROUND(J90,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ROUND((SUM(BE90:BE115)),  2)</f>
        <v>0</v>
      </c>
      <c r="G35" s="38"/>
      <c r="H35" s="38"/>
      <c r="I35" s="164">
        <v>0.20999999999999999</v>
      </c>
      <c r="J35" s="163">
        <f>ROUND(((SUM(BE90:BE115))*I35),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ROUND((SUM(BF90:BF115)),  2)</f>
        <v>0</v>
      </c>
      <c r="G36" s="38"/>
      <c r="H36" s="38"/>
      <c r="I36" s="164">
        <v>0.14999999999999999</v>
      </c>
      <c r="J36" s="163">
        <f>ROUND(((SUM(BF90:BF115))*I36),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ROUND((SUM(BG90:BG115)),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ROUND((SUM(BH90:BH115)),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ROUND((SUM(BI90:BI115)),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221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03 - VRN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železnic, státní organizace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J90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969</v>
      </c>
      <c r="E64" s="188"/>
      <c r="F64" s="188"/>
      <c r="G64" s="188"/>
      <c r="H64" s="188"/>
      <c r="I64" s="189"/>
      <c r="J64" s="190">
        <f>J91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2"/>
      <c r="C65" s="125"/>
      <c r="D65" s="193" t="s">
        <v>970</v>
      </c>
      <c r="E65" s="194"/>
      <c r="F65" s="194"/>
      <c r="G65" s="194"/>
      <c r="H65" s="194"/>
      <c r="I65" s="195"/>
      <c r="J65" s="196">
        <f>J92</f>
        <v>0</v>
      </c>
      <c r="K65" s="125"/>
      <c r="L65" s="19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2"/>
      <c r="C66" s="125"/>
      <c r="D66" s="193" t="s">
        <v>971</v>
      </c>
      <c r="E66" s="194"/>
      <c r="F66" s="194"/>
      <c r="G66" s="194"/>
      <c r="H66" s="194"/>
      <c r="I66" s="195"/>
      <c r="J66" s="196">
        <f>J107</f>
        <v>0</v>
      </c>
      <c r="K66" s="125"/>
      <c r="L66" s="19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2"/>
      <c r="C67" s="125"/>
      <c r="D67" s="193" t="s">
        <v>972</v>
      </c>
      <c r="E67" s="194"/>
      <c r="F67" s="194"/>
      <c r="G67" s="194"/>
      <c r="H67" s="194"/>
      <c r="I67" s="195"/>
      <c r="J67" s="196">
        <f>J109</f>
        <v>0</v>
      </c>
      <c r="K67" s="125"/>
      <c r="L67" s="19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2"/>
      <c r="C68" s="125"/>
      <c r="D68" s="193" t="s">
        <v>973</v>
      </c>
      <c r="E68" s="194"/>
      <c r="F68" s="194"/>
      <c r="G68" s="194"/>
      <c r="H68" s="194"/>
      <c r="I68" s="195"/>
      <c r="J68" s="196">
        <f>J111</f>
        <v>0</v>
      </c>
      <c r="K68" s="125"/>
      <c r="L68" s="19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146"/>
      <c r="J69" s="40"/>
      <c r="K69" s="40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175"/>
      <c r="J70" s="60"/>
      <c r="K70" s="6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178"/>
      <c r="J74" s="62"/>
      <c r="K74" s="62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118</v>
      </c>
      <c r="D75" s="40"/>
      <c r="E75" s="40"/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4.4" customHeight="1">
      <c r="A78" s="38"/>
      <c r="B78" s="39"/>
      <c r="C78" s="40"/>
      <c r="D78" s="40"/>
      <c r="E78" s="179" t="str">
        <f>E7</f>
        <v>Oprava PZS na přejezdu P2351 v km 34,357 v úseku Hřivice - Domoušice</v>
      </c>
      <c r="F78" s="32"/>
      <c r="G78" s="32"/>
      <c r="H78" s="32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109</v>
      </c>
      <c r="D79" s="22"/>
      <c r="E79" s="22"/>
      <c r="F79" s="22"/>
      <c r="G79" s="22"/>
      <c r="H79" s="22"/>
      <c r="I79" s="138"/>
      <c r="J79" s="22"/>
      <c r="K79" s="22"/>
      <c r="L79" s="20"/>
    </row>
    <row r="80" s="2" customFormat="1" ht="14.4" customHeight="1">
      <c r="A80" s="38"/>
      <c r="B80" s="39"/>
      <c r="C80" s="40"/>
      <c r="D80" s="40"/>
      <c r="E80" s="179" t="s">
        <v>221</v>
      </c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222</v>
      </c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4.4" customHeight="1">
      <c r="A82" s="38"/>
      <c r="B82" s="39"/>
      <c r="C82" s="40"/>
      <c r="D82" s="40"/>
      <c r="E82" s="69" t="str">
        <f>E11</f>
        <v>03 - VRN</v>
      </c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</v>
      </c>
      <c r="D84" s="40"/>
      <c r="E84" s="40"/>
      <c r="F84" s="27" t="str">
        <f>F14</f>
        <v xml:space="preserve"> </v>
      </c>
      <c r="G84" s="40"/>
      <c r="H84" s="40"/>
      <c r="I84" s="149" t="s">
        <v>24</v>
      </c>
      <c r="J84" s="72" t="str">
        <f>IF(J14="","",J14)</f>
        <v>1. 4. 2020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6" customHeight="1">
      <c r="A86" s="38"/>
      <c r="B86" s="39"/>
      <c r="C86" s="32" t="s">
        <v>26</v>
      </c>
      <c r="D86" s="40"/>
      <c r="E86" s="40"/>
      <c r="F86" s="27" t="str">
        <f>E17</f>
        <v>Správa železnic, státní organizace</v>
      </c>
      <c r="G86" s="40"/>
      <c r="H86" s="40"/>
      <c r="I86" s="149" t="s">
        <v>34</v>
      </c>
      <c r="J86" s="36" t="str">
        <f>E23</f>
        <v xml:space="preserve"> </v>
      </c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6" customHeight="1">
      <c r="A87" s="38"/>
      <c r="B87" s="39"/>
      <c r="C87" s="32" t="s">
        <v>32</v>
      </c>
      <c r="D87" s="40"/>
      <c r="E87" s="40"/>
      <c r="F87" s="27" t="str">
        <f>IF(E20="","",E20)</f>
        <v>Vyplň údaj</v>
      </c>
      <c r="G87" s="40"/>
      <c r="H87" s="40"/>
      <c r="I87" s="149" t="s">
        <v>37</v>
      </c>
      <c r="J87" s="36" t="str">
        <f>E26</f>
        <v>Žitný David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98"/>
      <c r="B89" s="199"/>
      <c r="C89" s="200" t="s">
        <v>119</v>
      </c>
      <c r="D89" s="201" t="s">
        <v>60</v>
      </c>
      <c r="E89" s="201" t="s">
        <v>56</v>
      </c>
      <c r="F89" s="201" t="s">
        <v>57</v>
      </c>
      <c r="G89" s="201" t="s">
        <v>120</v>
      </c>
      <c r="H89" s="201" t="s">
        <v>121</v>
      </c>
      <c r="I89" s="202" t="s">
        <v>122</v>
      </c>
      <c r="J89" s="201" t="s">
        <v>113</v>
      </c>
      <c r="K89" s="203" t="s">
        <v>123</v>
      </c>
      <c r="L89" s="204"/>
      <c r="M89" s="92" t="s">
        <v>35</v>
      </c>
      <c r="N89" s="93" t="s">
        <v>45</v>
      </c>
      <c r="O89" s="93" t="s">
        <v>124</v>
      </c>
      <c r="P89" s="93" t="s">
        <v>125</v>
      </c>
      <c r="Q89" s="93" t="s">
        <v>126</v>
      </c>
      <c r="R89" s="93" t="s">
        <v>127</v>
      </c>
      <c r="S89" s="93" t="s">
        <v>128</v>
      </c>
      <c r="T89" s="94" t="s">
        <v>129</v>
      </c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</row>
    <row r="90" s="2" customFormat="1" ht="22.8" customHeight="1">
      <c r="A90" s="38"/>
      <c r="B90" s="39"/>
      <c r="C90" s="99" t="s">
        <v>130</v>
      </c>
      <c r="D90" s="40"/>
      <c r="E90" s="40"/>
      <c r="F90" s="40"/>
      <c r="G90" s="40"/>
      <c r="H90" s="40"/>
      <c r="I90" s="146"/>
      <c r="J90" s="205">
        <f>BK90</f>
        <v>0</v>
      </c>
      <c r="K90" s="40"/>
      <c r="L90" s="44"/>
      <c r="M90" s="95"/>
      <c r="N90" s="206"/>
      <c r="O90" s="96"/>
      <c r="P90" s="207">
        <f>P91</f>
        <v>0</v>
      </c>
      <c r="Q90" s="96"/>
      <c r="R90" s="207">
        <f>R91</f>
        <v>0</v>
      </c>
      <c r="S90" s="96"/>
      <c r="T90" s="208">
        <f>T91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74</v>
      </c>
      <c r="AU90" s="17" t="s">
        <v>114</v>
      </c>
      <c r="BK90" s="209">
        <f>BK91</f>
        <v>0</v>
      </c>
    </row>
    <row r="91" s="12" customFormat="1" ht="25.92" customHeight="1">
      <c r="A91" s="12"/>
      <c r="B91" s="210"/>
      <c r="C91" s="211"/>
      <c r="D91" s="212" t="s">
        <v>74</v>
      </c>
      <c r="E91" s="213" t="s">
        <v>101</v>
      </c>
      <c r="F91" s="213" t="s">
        <v>974</v>
      </c>
      <c r="G91" s="211"/>
      <c r="H91" s="211"/>
      <c r="I91" s="214"/>
      <c r="J91" s="215">
        <f>BK91</f>
        <v>0</v>
      </c>
      <c r="K91" s="211"/>
      <c r="L91" s="216"/>
      <c r="M91" s="217"/>
      <c r="N91" s="218"/>
      <c r="O91" s="218"/>
      <c r="P91" s="219">
        <f>P92+P107+P109+P111</f>
        <v>0</v>
      </c>
      <c r="Q91" s="218"/>
      <c r="R91" s="219">
        <f>R92+R107+R109+R111</f>
        <v>0</v>
      </c>
      <c r="S91" s="218"/>
      <c r="T91" s="220">
        <f>T92+T107+T109+T111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1" t="s">
        <v>134</v>
      </c>
      <c r="AT91" s="222" t="s">
        <v>74</v>
      </c>
      <c r="AU91" s="222" t="s">
        <v>75</v>
      </c>
      <c r="AY91" s="221" t="s">
        <v>133</v>
      </c>
      <c r="BK91" s="223">
        <f>BK92+BK107+BK109+BK111</f>
        <v>0</v>
      </c>
    </row>
    <row r="92" s="12" customFormat="1" ht="22.8" customHeight="1">
      <c r="A92" s="12"/>
      <c r="B92" s="210"/>
      <c r="C92" s="211"/>
      <c r="D92" s="212" t="s">
        <v>74</v>
      </c>
      <c r="E92" s="224" t="s">
        <v>975</v>
      </c>
      <c r="F92" s="224" t="s">
        <v>976</v>
      </c>
      <c r="G92" s="211"/>
      <c r="H92" s="211"/>
      <c r="I92" s="214"/>
      <c r="J92" s="225">
        <f>BK92</f>
        <v>0</v>
      </c>
      <c r="K92" s="211"/>
      <c r="L92" s="216"/>
      <c r="M92" s="217"/>
      <c r="N92" s="218"/>
      <c r="O92" s="218"/>
      <c r="P92" s="219">
        <f>SUM(P93:P106)</f>
        <v>0</v>
      </c>
      <c r="Q92" s="218"/>
      <c r="R92" s="219">
        <f>SUM(R93:R106)</f>
        <v>0</v>
      </c>
      <c r="S92" s="218"/>
      <c r="T92" s="220">
        <f>SUM(T93:T106)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1" t="s">
        <v>134</v>
      </c>
      <c r="AT92" s="222" t="s">
        <v>74</v>
      </c>
      <c r="AU92" s="222" t="s">
        <v>83</v>
      </c>
      <c r="AY92" s="221" t="s">
        <v>133</v>
      </c>
      <c r="BK92" s="223">
        <f>SUM(BK93:BK106)</f>
        <v>0</v>
      </c>
    </row>
    <row r="93" s="2" customFormat="1" ht="14.4" customHeight="1">
      <c r="A93" s="38"/>
      <c r="B93" s="39"/>
      <c r="C93" s="226" t="s">
        <v>83</v>
      </c>
      <c r="D93" s="226" t="s">
        <v>137</v>
      </c>
      <c r="E93" s="227" t="s">
        <v>977</v>
      </c>
      <c r="F93" s="228" t="s">
        <v>978</v>
      </c>
      <c r="G93" s="229" t="s">
        <v>155</v>
      </c>
      <c r="H93" s="230">
        <v>1</v>
      </c>
      <c r="I93" s="231"/>
      <c r="J93" s="232">
        <f>ROUND(I93*H93,2)</f>
        <v>0</v>
      </c>
      <c r="K93" s="228" t="s">
        <v>821</v>
      </c>
      <c r="L93" s="44"/>
      <c r="M93" s="233" t="s">
        <v>35</v>
      </c>
      <c r="N93" s="234" t="s">
        <v>46</v>
      </c>
      <c r="O93" s="84"/>
      <c r="P93" s="235">
        <f>O93*H93</f>
        <v>0</v>
      </c>
      <c r="Q93" s="235">
        <v>0</v>
      </c>
      <c r="R93" s="235">
        <f>Q93*H93</f>
        <v>0</v>
      </c>
      <c r="S93" s="235">
        <v>0</v>
      </c>
      <c r="T93" s="23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979</v>
      </c>
      <c r="AT93" s="237" t="s">
        <v>137</v>
      </c>
      <c r="AU93" s="237" t="s">
        <v>85</v>
      </c>
      <c r="AY93" s="17" t="s">
        <v>133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83</v>
      </c>
      <c r="BK93" s="238">
        <f>ROUND(I93*H93,2)</f>
        <v>0</v>
      </c>
      <c r="BL93" s="17" t="s">
        <v>979</v>
      </c>
      <c r="BM93" s="237" t="s">
        <v>980</v>
      </c>
    </row>
    <row r="94" s="2" customFormat="1" ht="14.4" customHeight="1">
      <c r="A94" s="38"/>
      <c r="B94" s="39"/>
      <c r="C94" s="226" t="s">
        <v>85</v>
      </c>
      <c r="D94" s="226" t="s">
        <v>137</v>
      </c>
      <c r="E94" s="227" t="s">
        <v>981</v>
      </c>
      <c r="F94" s="228" t="s">
        <v>982</v>
      </c>
      <c r="G94" s="229" t="s">
        <v>155</v>
      </c>
      <c r="H94" s="230">
        <v>1</v>
      </c>
      <c r="I94" s="231"/>
      <c r="J94" s="232">
        <f>ROUND(I94*H94,2)</f>
        <v>0</v>
      </c>
      <c r="K94" s="228" t="s">
        <v>821</v>
      </c>
      <c r="L94" s="44"/>
      <c r="M94" s="233" t="s">
        <v>35</v>
      </c>
      <c r="N94" s="234" t="s">
        <v>46</v>
      </c>
      <c r="O94" s="84"/>
      <c r="P94" s="235">
        <f>O94*H94</f>
        <v>0</v>
      </c>
      <c r="Q94" s="235">
        <v>0</v>
      </c>
      <c r="R94" s="235">
        <f>Q94*H94</f>
        <v>0</v>
      </c>
      <c r="S94" s="235">
        <v>0</v>
      </c>
      <c r="T94" s="23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37" t="s">
        <v>979</v>
      </c>
      <c r="AT94" s="237" t="s">
        <v>137</v>
      </c>
      <c r="AU94" s="237" t="s">
        <v>85</v>
      </c>
      <c r="AY94" s="17" t="s">
        <v>133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17" t="s">
        <v>83</v>
      </c>
      <c r="BK94" s="238">
        <f>ROUND(I94*H94,2)</f>
        <v>0</v>
      </c>
      <c r="BL94" s="17" t="s">
        <v>979</v>
      </c>
      <c r="BM94" s="237" t="s">
        <v>983</v>
      </c>
    </row>
    <row r="95" s="2" customFormat="1" ht="14.4" customHeight="1">
      <c r="A95" s="38"/>
      <c r="B95" s="39"/>
      <c r="C95" s="226" t="s">
        <v>262</v>
      </c>
      <c r="D95" s="226" t="s">
        <v>137</v>
      </c>
      <c r="E95" s="227" t="s">
        <v>984</v>
      </c>
      <c r="F95" s="228" t="s">
        <v>985</v>
      </c>
      <c r="G95" s="229" t="s">
        <v>155</v>
      </c>
      <c r="H95" s="230">
        <v>1</v>
      </c>
      <c r="I95" s="231"/>
      <c r="J95" s="232">
        <f>ROUND(I95*H95,2)</f>
        <v>0</v>
      </c>
      <c r="K95" s="228" t="s">
        <v>821</v>
      </c>
      <c r="L95" s="44"/>
      <c r="M95" s="233" t="s">
        <v>35</v>
      </c>
      <c r="N95" s="234" t="s">
        <v>46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979</v>
      </c>
      <c r="AT95" s="237" t="s">
        <v>137</v>
      </c>
      <c r="AU95" s="237" t="s">
        <v>85</v>
      </c>
      <c r="AY95" s="17" t="s">
        <v>133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83</v>
      </c>
      <c r="BK95" s="238">
        <f>ROUND(I95*H95,2)</f>
        <v>0</v>
      </c>
      <c r="BL95" s="17" t="s">
        <v>979</v>
      </c>
      <c r="BM95" s="237" t="s">
        <v>986</v>
      </c>
    </row>
    <row r="96" s="2" customFormat="1">
      <c r="A96" s="38"/>
      <c r="B96" s="39"/>
      <c r="C96" s="40"/>
      <c r="D96" s="239" t="s">
        <v>144</v>
      </c>
      <c r="E96" s="40"/>
      <c r="F96" s="240" t="s">
        <v>987</v>
      </c>
      <c r="G96" s="40"/>
      <c r="H96" s="40"/>
      <c r="I96" s="146"/>
      <c r="J96" s="40"/>
      <c r="K96" s="40"/>
      <c r="L96" s="44"/>
      <c r="M96" s="241"/>
      <c r="N96" s="242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144</v>
      </c>
      <c r="AU96" s="17" t="s">
        <v>85</v>
      </c>
    </row>
    <row r="97" s="2" customFormat="1" ht="14.4" customHeight="1">
      <c r="A97" s="38"/>
      <c r="B97" s="39"/>
      <c r="C97" s="226" t="s">
        <v>242</v>
      </c>
      <c r="D97" s="226" t="s">
        <v>137</v>
      </c>
      <c r="E97" s="227" t="s">
        <v>988</v>
      </c>
      <c r="F97" s="228" t="s">
        <v>989</v>
      </c>
      <c r="G97" s="229" t="s">
        <v>155</v>
      </c>
      <c r="H97" s="230">
        <v>1</v>
      </c>
      <c r="I97" s="231"/>
      <c r="J97" s="232">
        <f>ROUND(I97*H97,2)</f>
        <v>0</v>
      </c>
      <c r="K97" s="228" t="s">
        <v>821</v>
      </c>
      <c r="L97" s="44"/>
      <c r="M97" s="233" t="s">
        <v>35</v>
      </c>
      <c r="N97" s="234" t="s">
        <v>46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83</v>
      </c>
      <c r="AT97" s="237" t="s">
        <v>137</v>
      </c>
      <c r="AU97" s="237" t="s">
        <v>85</v>
      </c>
      <c r="AY97" s="17" t="s">
        <v>133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83</v>
      </c>
      <c r="BK97" s="238">
        <f>ROUND(I97*H97,2)</f>
        <v>0</v>
      </c>
      <c r="BL97" s="17" t="s">
        <v>83</v>
      </c>
      <c r="BM97" s="237" t="s">
        <v>990</v>
      </c>
    </row>
    <row r="98" s="2" customFormat="1">
      <c r="A98" s="38"/>
      <c r="B98" s="39"/>
      <c r="C98" s="40"/>
      <c r="D98" s="239" t="s">
        <v>144</v>
      </c>
      <c r="E98" s="40"/>
      <c r="F98" s="240" t="s">
        <v>991</v>
      </c>
      <c r="G98" s="40"/>
      <c r="H98" s="40"/>
      <c r="I98" s="146"/>
      <c r="J98" s="40"/>
      <c r="K98" s="40"/>
      <c r="L98" s="44"/>
      <c r="M98" s="241"/>
      <c r="N98" s="242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144</v>
      </c>
      <c r="AU98" s="17" t="s">
        <v>85</v>
      </c>
    </row>
    <row r="99" s="2" customFormat="1" ht="14.4" customHeight="1">
      <c r="A99" s="38"/>
      <c r="B99" s="39"/>
      <c r="C99" s="226" t="s">
        <v>156</v>
      </c>
      <c r="D99" s="226" t="s">
        <v>137</v>
      </c>
      <c r="E99" s="227" t="s">
        <v>992</v>
      </c>
      <c r="F99" s="228" t="s">
        <v>989</v>
      </c>
      <c r="G99" s="229" t="s">
        <v>155</v>
      </c>
      <c r="H99" s="230">
        <v>1</v>
      </c>
      <c r="I99" s="231"/>
      <c r="J99" s="232">
        <f>ROUND(I99*H99,2)</f>
        <v>0</v>
      </c>
      <c r="K99" s="228" t="s">
        <v>35</v>
      </c>
      <c r="L99" s="44"/>
      <c r="M99" s="233" t="s">
        <v>35</v>
      </c>
      <c r="N99" s="234" t="s">
        <v>46</v>
      </c>
      <c r="O99" s="84"/>
      <c r="P99" s="235">
        <f>O99*H99</f>
        <v>0</v>
      </c>
      <c r="Q99" s="235">
        <v>0</v>
      </c>
      <c r="R99" s="235">
        <f>Q99*H99</f>
        <v>0</v>
      </c>
      <c r="S99" s="235">
        <v>0</v>
      </c>
      <c r="T99" s="23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37" t="s">
        <v>979</v>
      </c>
      <c r="AT99" s="237" t="s">
        <v>137</v>
      </c>
      <c r="AU99" s="237" t="s">
        <v>85</v>
      </c>
      <c r="AY99" s="17" t="s">
        <v>133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17" t="s">
        <v>83</v>
      </c>
      <c r="BK99" s="238">
        <f>ROUND(I99*H99,2)</f>
        <v>0</v>
      </c>
      <c r="BL99" s="17" t="s">
        <v>979</v>
      </c>
      <c r="BM99" s="237" t="s">
        <v>993</v>
      </c>
    </row>
    <row r="100" s="2" customFormat="1">
      <c r="A100" s="38"/>
      <c r="B100" s="39"/>
      <c r="C100" s="40"/>
      <c r="D100" s="239" t="s">
        <v>144</v>
      </c>
      <c r="E100" s="40"/>
      <c r="F100" s="240" t="s">
        <v>994</v>
      </c>
      <c r="G100" s="40"/>
      <c r="H100" s="40"/>
      <c r="I100" s="146"/>
      <c r="J100" s="40"/>
      <c r="K100" s="40"/>
      <c r="L100" s="44"/>
      <c r="M100" s="241"/>
      <c r="N100" s="242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144</v>
      </c>
      <c r="AU100" s="17" t="s">
        <v>85</v>
      </c>
    </row>
    <row r="101" s="2" customFormat="1" ht="14.4" customHeight="1">
      <c r="A101" s="38"/>
      <c r="B101" s="39"/>
      <c r="C101" s="226" t="s">
        <v>142</v>
      </c>
      <c r="D101" s="226" t="s">
        <v>137</v>
      </c>
      <c r="E101" s="227" t="s">
        <v>995</v>
      </c>
      <c r="F101" s="228" t="s">
        <v>996</v>
      </c>
      <c r="G101" s="229" t="s">
        <v>155</v>
      </c>
      <c r="H101" s="230">
        <v>1</v>
      </c>
      <c r="I101" s="231"/>
      <c r="J101" s="232">
        <f>ROUND(I101*H101,2)</f>
        <v>0</v>
      </c>
      <c r="K101" s="228" t="s">
        <v>35</v>
      </c>
      <c r="L101" s="44"/>
      <c r="M101" s="233" t="s">
        <v>35</v>
      </c>
      <c r="N101" s="234" t="s">
        <v>46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979</v>
      </c>
      <c r="AT101" s="237" t="s">
        <v>137</v>
      </c>
      <c r="AU101" s="237" t="s">
        <v>85</v>
      </c>
      <c r="AY101" s="17" t="s">
        <v>133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83</v>
      </c>
      <c r="BK101" s="238">
        <f>ROUND(I101*H101,2)</f>
        <v>0</v>
      </c>
      <c r="BL101" s="17" t="s">
        <v>979</v>
      </c>
      <c r="BM101" s="237" t="s">
        <v>997</v>
      </c>
    </row>
    <row r="102" s="2" customFormat="1">
      <c r="A102" s="38"/>
      <c r="B102" s="39"/>
      <c r="C102" s="40"/>
      <c r="D102" s="239" t="s">
        <v>144</v>
      </c>
      <c r="E102" s="40"/>
      <c r="F102" s="240" t="s">
        <v>991</v>
      </c>
      <c r="G102" s="40"/>
      <c r="H102" s="40"/>
      <c r="I102" s="146"/>
      <c r="J102" s="40"/>
      <c r="K102" s="40"/>
      <c r="L102" s="44"/>
      <c r="M102" s="241"/>
      <c r="N102" s="242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144</v>
      </c>
      <c r="AU102" s="17" t="s">
        <v>85</v>
      </c>
    </row>
    <row r="103" s="2" customFormat="1" ht="14.4" customHeight="1">
      <c r="A103" s="38"/>
      <c r="B103" s="39"/>
      <c r="C103" s="226" t="s">
        <v>269</v>
      </c>
      <c r="D103" s="226" t="s">
        <v>137</v>
      </c>
      <c r="E103" s="227" t="s">
        <v>998</v>
      </c>
      <c r="F103" s="228" t="s">
        <v>996</v>
      </c>
      <c r="G103" s="229" t="s">
        <v>155</v>
      </c>
      <c r="H103" s="230">
        <v>1</v>
      </c>
      <c r="I103" s="231"/>
      <c r="J103" s="232">
        <f>ROUND(I103*H103,2)</f>
        <v>0</v>
      </c>
      <c r="K103" s="228" t="s">
        <v>821</v>
      </c>
      <c r="L103" s="44"/>
      <c r="M103" s="233" t="s">
        <v>35</v>
      </c>
      <c r="N103" s="234" t="s">
        <v>46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979</v>
      </c>
      <c r="AT103" s="237" t="s">
        <v>137</v>
      </c>
      <c r="AU103" s="237" t="s">
        <v>85</v>
      </c>
      <c r="AY103" s="17" t="s">
        <v>133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83</v>
      </c>
      <c r="BK103" s="238">
        <f>ROUND(I103*H103,2)</f>
        <v>0</v>
      </c>
      <c r="BL103" s="17" t="s">
        <v>979</v>
      </c>
      <c r="BM103" s="237" t="s">
        <v>999</v>
      </c>
    </row>
    <row r="104" s="2" customFormat="1">
      <c r="A104" s="38"/>
      <c r="B104" s="39"/>
      <c r="C104" s="40"/>
      <c r="D104" s="239" t="s">
        <v>144</v>
      </c>
      <c r="E104" s="40"/>
      <c r="F104" s="240" t="s">
        <v>994</v>
      </c>
      <c r="G104" s="40"/>
      <c r="H104" s="40"/>
      <c r="I104" s="146"/>
      <c r="J104" s="40"/>
      <c r="K104" s="40"/>
      <c r="L104" s="44"/>
      <c r="M104" s="241"/>
      <c r="N104" s="242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144</v>
      </c>
      <c r="AU104" s="17" t="s">
        <v>85</v>
      </c>
    </row>
    <row r="105" s="2" customFormat="1" ht="14.4" customHeight="1">
      <c r="A105" s="38"/>
      <c r="B105" s="39"/>
      <c r="C105" s="226" t="s">
        <v>277</v>
      </c>
      <c r="D105" s="226" t="s">
        <v>137</v>
      </c>
      <c r="E105" s="227" t="s">
        <v>1000</v>
      </c>
      <c r="F105" s="228" t="s">
        <v>996</v>
      </c>
      <c r="G105" s="229" t="s">
        <v>155</v>
      </c>
      <c r="H105" s="230">
        <v>1</v>
      </c>
      <c r="I105" s="231"/>
      <c r="J105" s="232">
        <f>ROUND(I105*H105,2)</f>
        <v>0</v>
      </c>
      <c r="K105" s="228" t="s">
        <v>35</v>
      </c>
      <c r="L105" s="44"/>
      <c r="M105" s="233" t="s">
        <v>35</v>
      </c>
      <c r="N105" s="234" t="s">
        <v>46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979</v>
      </c>
      <c r="AT105" s="237" t="s">
        <v>137</v>
      </c>
      <c r="AU105" s="237" t="s">
        <v>85</v>
      </c>
      <c r="AY105" s="17" t="s">
        <v>133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83</v>
      </c>
      <c r="BK105" s="238">
        <f>ROUND(I105*H105,2)</f>
        <v>0</v>
      </c>
      <c r="BL105" s="17" t="s">
        <v>979</v>
      </c>
      <c r="BM105" s="237" t="s">
        <v>1001</v>
      </c>
    </row>
    <row r="106" s="2" customFormat="1">
      <c r="A106" s="38"/>
      <c r="B106" s="39"/>
      <c r="C106" s="40"/>
      <c r="D106" s="239" t="s">
        <v>144</v>
      </c>
      <c r="E106" s="40"/>
      <c r="F106" s="240" t="s">
        <v>1002</v>
      </c>
      <c r="G106" s="40"/>
      <c r="H106" s="40"/>
      <c r="I106" s="146"/>
      <c r="J106" s="40"/>
      <c r="K106" s="40"/>
      <c r="L106" s="44"/>
      <c r="M106" s="241"/>
      <c r="N106" s="242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144</v>
      </c>
      <c r="AU106" s="17" t="s">
        <v>85</v>
      </c>
    </row>
    <row r="107" s="12" customFormat="1" ht="22.8" customHeight="1">
      <c r="A107" s="12"/>
      <c r="B107" s="210"/>
      <c r="C107" s="211"/>
      <c r="D107" s="212" t="s">
        <v>74</v>
      </c>
      <c r="E107" s="224" t="s">
        <v>1003</v>
      </c>
      <c r="F107" s="224" t="s">
        <v>1004</v>
      </c>
      <c r="G107" s="211"/>
      <c r="H107" s="211"/>
      <c r="I107" s="214"/>
      <c r="J107" s="225">
        <f>BK107</f>
        <v>0</v>
      </c>
      <c r="K107" s="211"/>
      <c r="L107" s="216"/>
      <c r="M107" s="217"/>
      <c r="N107" s="218"/>
      <c r="O107" s="218"/>
      <c r="P107" s="219">
        <f>P108</f>
        <v>0</v>
      </c>
      <c r="Q107" s="218"/>
      <c r="R107" s="219">
        <f>R108</f>
        <v>0</v>
      </c>
      <c r="S107" s="218"/>
      <c r="T107" s="220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21" t="s">
        <v>134</v>
      </c>
      <c r="AT107" s="222" t="s">
        <v>74</v>
      </c>
      <c r="AU107" s="222" t="s">
        <v>83</v>
      </c>
      <c r="AY107" s="221" t="s">
        <v>133</v>
      </c>
      <c r="BK107" s="223">
        <f>BK108</f>
        <v>0</v>
      </c>
    </row>
    <row r="108" s="2" customFormat="1" ht="14.4" customHeight="1">
      <c r="A108" s="38"/>
      <c r="B108" s="39"/>
      <c r="C108" s="226" t="s">
        <v>134</v>
      </c>
      <c r="D108" s="226" t="s">
        <v>137</v>
      </c>
      <c r="E108" s="227" t="s">
        <v>1005</v>
      </c>
      <c r="F108" s="228" t="s">
        <v>1006</v>
      </c>
      <c r="G108" s="229" t="s">
        <v>155</v>
      </c>
      <c r="H108" s="230">
        <v>1</v>
      </c>
      <c r="I108" s="231"/>
      <c r="J108" s="232">
        <f>ROUND(I108*H108,2)</f>
        <v>0</v>
      </c>
      <c r="K108" s="228" t="s">
        <v>35</v>
      </c>
      <c r="L108" s="44"/>
      <c r="M108" s="233" t="s">
        <v>35</v>
      </c>
      <c r="N108" s="234" t="s">
        <v>46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83</v>
      </c>
      <c r="AT108" s="237" t="s">
        <v>137</v>
      </c>
      <c r="AU108" s="237" t="s">
        <v>85</v>
      </c>
      <c r="AY108" s="17" t="s">
        <v>133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83</v>
      </c>
      <c r="BK108" s="238">
        <f>ROUND(I108*H108,2)</f>
        <v>0</v>
      </c>
      <c r="BL108" s="17" t="s">
        <v>83</v>
      </c>
      <c r="BM108" s="237" t="s">
        <v>1007</v>
      </c>
    </row>
    <row r="109" s="12" customFormat="1" ht="22.8" customHeight="1">
      <c r="A109" s="12"/>
      <c r="B109" s="210"/>
      <c r="C109" s="211"/>
      <c r="D109" s="212" t="s">
        <v>74</v>
      </c>
      <c r="E109" s="224" t="s">
        <v>1008</v>
      </c>
      <c r="F109" s="224" t="s">
        <v>1009</v>
      </c>
      <c r="G109" s="211"/>
      <c r="H109" s="211"/>
      <c r="I109" s="214"/>
      <c r="J109" s="225">
        <f>BK109</f>
        <v>0</v>
      </c>
      <c r="K109" s="211"/>
      <c r="L109" s="216"/>
      <c r="M109" s="217"/>
      <c r="N109" s="218"/>
      <c r="O109" s="218"/>
      <c r="P109" s="219">
        <f>P110</f>
        <v>0</v>
      </c>
      <c r="Q109" s="218"/>
      <c r="R109" s="219">
        <f>R110</f>
        <v>0</v>
      </c>
      <c r="S109" s="218"/>
      <c r="T109" s="220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1" t="s">
        <v>134</v>
      </c>
      <c r="AT109" s="222" t="s">
        <v>74</v>
      </c>
      <c r="AU109" s="222" t="s">
        <v>83</v>
      </c>
      <c r="AY109" s="221" t="s">
        <v>133</v>
      </c>
      <c r="BK109" s="223">
        <f>BK110</f>
        <v>0</v>
      </c>
    </row>
    <row r="110" s="2" customFormat="1" ht="14.4" customHeight="1">
      <c r="A110" s="38"/>
      <c r="B110" s="39"/>
      <c r="C110" s="226" t="s">
        <v>136</v>
      </c>
      <c r="D110" s="226" t="s">
        <v>137</v>
      </c>
      <c r="E110" s="227" t="s">
        <v>1010</v>
      </c>
      <c r="F110" s="228" t="s">
        <v>1011</v>
      </c>
      <c r="G110" s="229" t="s">
        <v>1012</v>
      </c>
      <c r="H110" s="230">
        <v>1</v>
      </c>
      <c r="I110" s="231"/>
      <c r="J110" s="232">
        <f>ROUND(I110*H110,2)</f>
        <v>0</v>
      </c>
      <c r="K110" s="228" t="s">
        <v>821</v>
      </c>
      <c r="L110" s="44"/>
      <c r="M110" s="233" t="s">
        <v>35</v>
      </c>
      <c r="N110" s="234" t="s">
        <v>46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979</v>
      </c>
      <c r="AT110" s="237" t="s">
        <v>137</v>
      </c>
      <c r="AU110" s="237" t="s">
        <v>85</v>
      </c>
      <c r="AY110" s="17" t="s">
        <v>133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83</v>
      </c>
      <c r="BK110" s="238">
        <f>ROUND(I110*H110,2)</f>
        <v>0</v>
      </c>
      <c r="BL110" s="17" t="s">
        <v>979</v>
      </c>
      <c r="BM110" s="237" t="s">
        <v>1013</v>
      </c>
    </row>
    <row r="111" s="12" customFormat="1" ht="22.8" customHeight="1">
      <c r="A111" s="12"/>
      <c r="B111" s="210"/>
      <c r="C111" s="211"/>
      <c r="D111" s="212" t="s">
        <v>74</v>
      </c>
      <c r="E111" s="224" t="s">
        <v>1014</v>
      </c>
      <c r="F111" s="224" t="s">
        <v>1015</v>
      </c>
      <c r="G111" s="211"/>
      <c r="H111" s="211"/>
      <c r="I111" s="214"/>
      <c r="J111" s="225">
        <f>BK111</f>
        <v>0</v>
      </c>
      <c r="K111" s="211"/>
      <c r="L111" s="216"/>
      <c r="M111" s="217"/>
      <c r="N111" s="218"/>
      <c r="O111" s="218"/>
      <c r="P111" s="219">
        <f>SUM(P112:P115)</f>
        <v>0</v>
      </c>
      <c r="Q111" s="218"/>
      <c r="R111" s="219">
        <f>SUM(R112:R115)</f>
        <v>0</v>
      </c>
      <c r="S111" s="218"/>
      <c r="T111" s="220">
        <f>SUM(T112:T115)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1" t="s">
        <v>134</v>
      </c>
      <c r="AT111" s="222" t="s">
        <v>74</v>
      </c>
      <c r="AU111" s="222" t="s">
        <v>83</v>
      </c>
      <c r="AY111" s="221" t="s">
        <v>133</v>
      </c>
      <c r="BK111" s="223">
        <f>SUM(BK112:BK115)</f>
        <v>0</v>
      </c>
    </row>
    <row r="112" s="2" customFormat="1" ht="14.4" customHeight="1">
      <c r="A112" s="38"/>
      <c r="B112" s="39"/>
      <c r="C112" s="226" t="s">
        <v>258</v>
      </c>
      <c r="D112" s="226" t="s">
        <v>137</v>
      </c>
      <c r="E112" s="227" t="s">
        <v>1016</v>
      </c>
      <c r="F112" s="228" t="s">
        <v>1017</v>
      </c>
      <c r="G112" s="229" t="s">
        <v>1012</v>
      </c>
      <c r="H112" s="230">
        <v>1</v>
      </c>
      <c r="I112" s="231"/>
      <c r="J112" s="232">
        <f>ROUND(I112*H112,2)</f>
        <v>0</v>
      </c>
      <c r="K112" s="228" t="s">
        <v>35</v>
      </c>
      <c r="L112" s="44"/>
      <c r="M112" s="233" t="s">
        <v>35</v>
      </c>
      <c r="N112" s="234" t="s">
        <v>46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83</v>
      </c>
      <c r="AT112" s="237" t="s">
        <v>137</v>
      </c>
      <c r="AU112" s="237" t="s">
        <v>85</v>
      </c>
      <c r="AY112" s="17" t="s">
        <v>133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83</v>
      </c>
      <c r="BK112" s="238">
        <f>ROUND(I112*H112,2)</f>
        <v>0</v>
      </c>
      <c r="BL112" s="17" t="s">
        <v>83</v>
      </c>
      <c r="BM112" s="237" t="s">
        <v>1018</v>
      </c>
    </row>
    <row r="113" s="2" customFormat="1">
      <c r="A113" s="38"/>
      <c r="B113" s="39"/>
      <c r="C113" s="40"/>
      <c r="D113" s="239" t="s">
        <v>144</v>
      </c>
      <c r="E113" s="40"/>
      <c r="F113" s="240" t="s">
        <v>991</v>
      </c>
      <c r="G113" s="40"/>
      <c r="H113" s="40"/>
      <c r="I113" s="146"/>
      <c r="J113" s="40"/>
      <c r="K113" s="40"/>
      <c r="L113" s="44"/>
      <c r="M113" s="241"/>
      <c r="N113" s="242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144</v>
      </c>
      <c r="AU113" s="17" t="s">
        <v>85</v>
      </c>
    </row>
    <row r="114" s="2" customFormat="1" ht="14.4" customHeight="1">
      <c r="A114" s="38"/>
      <c r="B114" s="39"/>
      <c r="C114" s="226" t="s">
        <v>273</v>
      </c>
      <c r="D114" s="226" t="s">
        <v>137</v>
      </c>
      <c r="E114" s="227" t="s">
        <v>1019</v>
      </c>
      <c r="F114" s="228" t="s">
        <v>1017</v>
      </c>
      <c r="G114" s="229" t="s">
        <v>1012</v>
      </c>
      <c r="H114" s="230">
        <v>1</v>
      </c>
      <c r="I114" s="231"/>
      <c r="J114" s="232">
        <f>ROUND(I114*H114,2)</f>
        <v>0</v>
      </c>
      <c r="K114" s="228" t="s">
        <v>35</v>
      </c>
      <c r="L114" s="44"/>
      <c r="M114" s="233" t="s">
        <v>35</v>
      </c>
      <c r="N114" s="234" t="s">
        <v>46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979</v>
      </c>
      <c r="AT114" s="237" t="s">
        <v>137</v>
      </c>
      <c r="AU114" s="237" t="s">
        <v>85</v>
      </c>
      <c r="AY114" s="17" t="s">
        <v>133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83</v>
      </c>
      <c r="BK114" s="238">
        <f>ROUND(I114*H114,2)</f>
        <v>0</v>
      </c>
      <c r="BL114" s="17" t="s">
        <v>979</v>
      </c>
      <c r="BM114" s="237" t="s">
        <v>1020</v>
      </c>
    </row>
    <row r="115" s="2" customFormat="1">
      <c r="A115" s="38"/>
      <c r="B115" s="39"/>
      <c r="C115" s="40"/>
      <c r="D115" s="239" t="s">
        <v>144</v>
      </c>
      <c r="E115" s="40"/>
      <c r="F115" s="240" t="s">
        <v>994</v>
      </c>
      <c r="G115" s="40"/>
      <c r="H115" s="40"/>
      <c r="I115" s="146"/>
      <c r="J115" s="40"/>
      <c r="K115" s="40"/>
      <c r="L115" s="44"/>
      <c r="M115" s="275"/>
      <c r="N115" s="276"/>
      <c r="O115" s="277"/>
      <c r="P115" s="277"/>
      <c r="Q115" s="277"/>
      <c r="R115" s="277"/>
      <c r="S115" s="277"/>
      <c r="T115" s="27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144</v>
      </c>
      <c r="AU115" s="17" t="s">
        <v>85</v>
      </c>
    </row>
    <row r="116" s="2" customFormat="1" ht="6.96" customHeight="1">
      <c r="A116" s="38"/>
      <c r="B116" s="59"/>
      <c r="C116" s="60"/>
      <c r="D116" s="60"/>
      <c r="E116" s="60"/>
      <c r="F116" s="60"/>
      <c r="G116" s="60"/>
      <c r="H116" s="60"/>
      <c r="I116" s="175"/>
      <c r="J116" s="60"/>
      <c r="K116" s="60"/>
      <c r="L116" s="44"/>
      <c r="M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</sheetData>
  <sheetProtection sheet="1" autoFilter="0" formatColumns="0" formatRows="0" objects="1" scenarios="1" spinCount="100000" saltValue="IFNpOEHorTgDF2dt9Z5S8ynQcw2RKdxgLDoY6VE134r0HgqDuwzJwRetvqfuh/CftjOHLQIfwqvua9JM+N8/Lg==" hashValue="bK/aJNSHx/EVHHqW6AiWGa3UYsujWA41Nxpr0RICSKG/QxZxluMozO3YHH1tatkClousEwM/nljr1L305qvG0Q==" algorithmName="SHA-512" password="CC35"/>
  <autoFilter ref="C89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1021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223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1022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ROUND(J93,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ROUND((SUM(BE93:BE199)),  2)</f>
        <v>0</v>
      </c>
      <c r="G35" s="38"/>
      <c r="H35" s="38"/>
      <c r="I35" s="164">
        <v>0.20999999999999999</v>
      </c>
      <c r="J35" s="163">
        <f>ROUND(((SUM(BE93:BE199))*I35),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ROUND((SUM(BF93:BF199)),  2)</f>
        <v>0</v>
      </c>
      <c r="G36" s="38"/>
      <c r="H36" s="38"/>
      <c r="I36" s="164">
        <v>0.14999999999999999</v>
      </c>
      <c r="J36" s="163">
        <f>ROUND(((SUM(BF93:BF199))*I36),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ROUND((SUM(BG93:BG199)),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ROUND((SUM(BH93:BH199)),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ROUND((SUM(BI93:BI199)),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1021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01 - Technologická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železniční dopravní cesty, státní organizac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J93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224</v>
      </c>
      <c r="E64" s="188"/>
      <c r="F64" s="188"/>
      <c r="G64" s="188"/>
      <c r="H64" s="188"/>
      <c r="I64" s="189"/>
      <c r="J64" s="190">
        <f>J94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225</v>
      </c>
      <c r="E65" s="188"/>
      <c r="F65" s="188"/>
      <c r="G65" s="188"/>
      <c r="H65" s="188"/>
      <c r="I65" s="189"/>
      <c r="J65" s="190">
        <f>J99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85"/>
      <c r="C66" s="186"/>
      <c r="D66" s="187" t="s">
        <v>227</v>
      </c>
      <c r="E66" s="188"/>
      <c r="F66" s="188"/>
      <c r="G66" s="188"/>
      <c r="H66" s="188"/>
      <c r="I66" s="189"/>
      <c r="J66" s="190">
        <f>J116</f>
        <v>0</v>
      </c>
      <c r="K66" s="186"/>
      <c r="L66" s="19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85"/>
      <c r="C67" s="186"/>
      <c r="D67" s="187" t="s">
        <v>231</v>
      </c>
      <c r="E67" s="188"/>
      <c r="F67" s="188"/>
      <c r="G67" s="188"/>
      <c r="H67" s="188"/>
      <c r="I67" s="189"/>
      <c r="J67" s="190">
        <f>J134</f>
        <v>0</v>
      </c>
      <c r="K67" s="186"/>
      <c r="L67" s="19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85"/>
      <c r="C68" s="186"/>
      <c r="D68" s="187" t="s">
        <v>1023</v>
      </c>
      <c r="E68" s="188"/>
      <c r="F68" s="188"/>
      <c r="G68" s="188"/>
      <c r="H68" s="188"/>
      <c r="I68" s="189"/>
      <c r="J68" s="190">
        <f>J162</f>
        <v>0</v>
      </c>
      <c r="K68" s="186"/>
      <c r="L68" s="19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85"/>
      <c r="C69" s="186"/>
      <c r="D69" s="187" t="s">
        <v>1024</v>
      </c>
      <c r="E69" s="188"/>
      <c r="F69" s="188"/>
      <c r="G69" s="188"/>
      <c r="H69" s="188"/>
      <c r="I69" s="189"/>
      <c r="J69" s="190">
        <f>J171</f>
        <v>0</v>
      </c>
      <c r="K69" s="186"/>
      <c r="L69" s="19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85"/>
      <c r="C70" s="186"/>
      <c r="D70" s="187" t="s">
        <v>117</v>
      </c>
      <c r="E70" s="188"/>
      <c r="F70" s="188"/>
      <c r="G70" s="188"/>
      <c r="H70" s="188"/>
      <c r="I70" s="189"/>
      <c r="J70" s="190">
        <f>J189</f>
        <v>0</v>
      </c>
      <c r="K70" s="186"/>
      <c r="L70" s="19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85"/>
      <c r="C71" s="186"/>
      <c r="D71" s="187" t="s">
        <v>233</v>
      </c>
      <c r="E71" s="188"/>
      <c r="F71" s="188"/>
      <c r="G71" s="188"/>
      <c r="H71" s="188"/>
      <c r="I71" s="189"/>
      <c r="J71" s="190">
        <f>J191</f>
        <v>0</v>
      </c>
      <c r="K71" s="186"/>
      <c r="L71" s="1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175"/>
      <c r="J73" s="60"/>
      <c r="K73" s="6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178"/>
      <c r="J77" s="62"/>
      <c r="K77" s="62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118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4.4" customHeight="1">
      <c r="A81" s="38"/>
      <c r="B81" s="39"/>
      <c r="C81" s="40"/>
      <c r="D81" s="40"/>
      <c r="E81" s="179" t="str">
        <f>E7</f>
        <v>Oprava PZS na přejezdu P2351 v km 34,357 v úseku Hřivice - Domoušice</v>
      </c>
      <c r="F81" s="32"/>
      <c r="G81" s="32"/>
      <c r="H81" s="32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109</v>
      </c>
      <c r="D82" s="22"/>
      <c r="E82" s="22"/>
      <c r="F82" s="22"/>
      <c r="G82" s="22"/>
      <c r="H82" s="22"/>
      <c r="I82" s="138"/>
      <c r="J82" s="22"/>
      <c r="K82" s="22"/>
      <c r="L82" s="20"/>
    </row>
    <row r="83" s="2" customFormat="1" ht="14.4" customHeight="1">
      <c r="A83" s="38"/>
      <c r="B83" s="39"/>
      <c r="C83" s="40"/>
      <c r="D83" s="40"/>
      <c r="E83" s="179" t="s">
        <v>1021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222</v>
      </c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4.4" customHeight="1">
      <c r="A85" s="38"/>
      <c r="B85" s="39"/>
      <c r="C85" s="40"/>
      <c r="D85" s="40"/>
      <c r="E85" s="69" t="str">
        <f>E11</f>
        <v>01 - Technologická část</v>
      </c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22</v>
      </c>
      <c r="D87" s="40"/>
      <c r="E87" s="40"/>
      <c r="F87" s="27" t="str">
        <f>F14</f>
        <v xml:space="preserve"> </v>
      </c>
      <c r="G87" s="40"/>
      <c r="H87" s="40"/>
      <c r="I87" s="149" t="s">
        <v>24</v>
      </c>
      <c r="J87" s="72" t="str">
        <f>IF(J14="","",J14)</f>
        <v>1. 4. 2020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6" customHeight="1">
      <c r="A89" s="38"/>
      <c r="B89" s="39"/>
      <c r="C89" s="32" t="s">
        <v>26</v>
      </c>
      <c r="D89" s="40"/>
      <c r="E89" s="40"/>
      <c r="F89" s="27" t="str">
        <f>E17</f>
        <v>Správa železniční dopravní cesty, státní organizac</v>
      </c>
      <c r="G89" s="40"/>
      <c r="H89" s="40"/>
      <c r="I89" s="149" t="s">
        <v>34</v>
      </c>
      <c r="J89" s="36" t="str">
        <f>E23</f>
        <v xml:space="preserve"> </v>
      </c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6" customHeight="1">
      <c r="A90" s="38"/>
      <c r="B90" s="39"/>
      <c r="C90" s="32" t="s">
        <v>32</v>
      </c>
      <c r="D90" s="40"/>
      <c r="E90" s="40"/>
      <c r="F90" s="27" t="str">
        <f>IF(E20="","",E20)</f>
        <v>Vyplň údaj</v>
      </c>
      <c r="G90" s="40"/>
      <c r="H90" s="40"/>
      <c r="I90" s="149" t="s">
        <v>37</v>
      </c>
      <c r="J90" s="36" t="str">
        <f>E26</f>
        <v>Žitný David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98"/>
      <c r="B92" s="199"/>
      <c r="C92" s="200" t="s">
        <v>119</v>
      </c>
      <c r="D92" s="201" t="s">
        <v>60</v>
      </c>
      <c r="E92" s="201" t="s">
        <v>56</v>
      </c>
      <c r="F92" s="201" t="s">
        <v>57</v>
      </c>
      <c r="G92" s="201" t="s">
        <v>120</v>
      </c>
      <c r="H92" s="201" t="s">
        <v>121</v>
      </c>
      <c r="I92" s="202" t="s">
        <v>122</v>
      </c>
      <c r="J92" s="201" t="s">
        <v>113</v>
      </c>
      <c r="K92" s="203" t="s">
        <v>123</v>
      </c>
      <c r="L92" s="204"/>
      <c r="M92" s="92" t="s">
        <v>35</v>
      </c>
      <c r="N92" s="93" t="s">
        <v>45</v>
      </c>
      <c r="O92" s="93" t="s">
        <v>124</v>
      </c>
      <c r="P92" s="93" t="s">
        <v>125</v>
      </c>
      <c r="Q92" s="93" t="s">
        <v>126</v>
      </c>
      <c r="R92" s="93" t="s">
        <v>127</v>
      </c>
      <c r="S92" s="93" t="s">
        <v>128</v>
      </c>
      <c r="T92" s="94" t="s">
        <v>129</v>
      </c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</row>
    <row r="93" s="2" customFormat="1" ht="22.8" customHeight="1">
      <c r="A93" s="38"/>
      <c r="B93" s="39"/>
      <c r="C93" s="99" t="s">
        <v>130</v>
      </c>
      <c r="D93" s="40"/>
      <c r="E93" s="40"/>
      <c r="F93" s="40"/>
      <c r="G93" s="40"/>
      <c r="H93" s="40"/>
      <c r="I93" s="146"/>
      <c r="J93" s="205">
        <f>BK93</f>
        <v>0</v>
      </c>
      <c r="K93" s="40"/>
      <c r="L93" s="44"/>
      <c r="M93" s="95"/>
      <c r="N93" s="206"/>
      <c r="O93" s="96"/>
      <c r="P93" s="207">
        <f>P94+P99+P116+P134+P162+P171+P189+P191</f>
        <v>0</v>
      </c>
      <c r="Q93" s="96"/>
      <c r="R93" s="207">
        <f>R94+R99+R116+R134+R162+R171+R189+R191</f>
        <v>0</v>
      </c>
      <c r="S93" s="96"/>
      <c r="T93" s="208">
        <f>T94+T99+T116+T134+T162+T171+T189+T191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74</v>
      </c>
      <c r="AU93" s="17" t="s">
        <v>114</v>
      </c>
      <c r="BK93" s="209">
        <f>BK94+BK99+BK116+BK134+BK162+BK171+BK189+BK191</f>
        <v>0</v>
      </c>
    </row>
    <row r="94" s="12" customFormat="1" ht="25.92" customHeight="1">
      <c r="A94" s="12"/>
      <c r="B94" s="210"/>
      <c r="C94" s="211"/>
      <c r="D94" s="212" t="s">
        <v>74</v>
      </c>
      <c r="E94" s="213" t="s">
        <v>234</v>
      </c>
      <c r="F94" s="213" t="s">
        <v>235</v>
      </c>
      <c r="G94" s="211"/>
      <c r="H94" s="211"/>
      <c r="I94" s="214"/>
      <c r="J94" s="215">
        <f>BK94</f>
        <v>0</v>
      </c>
      <c r="K94" s="211"/>
      <c r="L94" s="216"/>
      <c r="M94" s="217"/>
      <c r="N94" s="218"/>
      <c r="O94" s="218"/>
      <c r="P94" s="219">
        <f>SUM(P95:P98)</f>
        <v>0</v>
      </c>
      <c r="Q94" s="218"/>
      <c r="R94" s="219">
        <f>SUM(R95:R98)</f>
        <v>0</v>
      </c>
      <c r="S94" s="218"/>
      <c r="T94" s="22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1" t="s">
        <v>83</v>
      </c>
      <c r="AT94" s="222" t="s">
        <v>74</v>
      </c>
      <c r="AU94" s="222" t="s">
        <v>75</v>
      </c>
      <c r="AY94" s="221" t="s">
        <v>133</v>
      </c>
      <c r="BK94" s="223">
        <f>SUM(BK95:BK98)</f>
        <v>0</v>
      </c>
    </row>
    <row r="95" s="2" customFormat="1" ht="40.2" customHeight="1">
      <c r="A95" s="38"/>
      <c r="B95" s="39"/>
      <c r="C95" s="226" t="s">
        <v>83</v>
      </c>
      <c r="D95" s="226" t="s">
        <v>137</v>
      </c>
      <c r="E95" s="227" t="s">
        <v>1025</v>
      </c>
      <c r="F95" s="228" t="s">
        <v>1026</v>
      </c>
      <c r="G95" s="229" t="s">
        <v>155</v>
      </c>
      <c r="H95" s="230">
        <v>4</v>
      </c>
      <c r="I95" s="231"/>
      <c r="J95" s="232">
        <f>ROUND(I95*H95,2)</f>
        <v>0</v>
      </c>
      <c r="K95" s="228" t="s">
        <v>141</v>
      </c>
      <c r="L95" s="44"/>
      <c r="M95" s="233" t="s">
        <v>35</v>
      </c>
      <c r="N95" s="234" t="s">
        <v>46</v>
      </c>
      <c r="O95" s="84"/>
      <c r="P95" s="235">
        <f>O95*H95</f>
        <v>0</v>
      </c>
      <c r="Q95" s="235">
        <v>0</v>
      </c>
      <c r="R95" s="235">
        <f>Q95*H95</f>
        <v>0</v>
      </c>
      <c r="S95" s="235">
        <v>0</v>
      </c>
      <c r="T95" s="23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37" t="s">
        <v>83</v>
      </c>
      <c r="AT95" s="237" t="s">
        <v>137</v>
      </c>
      <c r="AU95" s="237" t="s">
        <v>83</v>
      </c>
      <c r="AY95" s="17" t="s">
        <v>133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17" t="s">
        <v>83</v>
      </c>
      <c r="BK95" s="238">
        <f>ROUND(I95*H95,2)</f>
        <v>0</v>
      </c>
      <c r="BL95" s="17" t="s">
        <v>83</v>
      </c>
      <c r="BM95" s="237" t="s">
        <v>1027</v>
      </c>
    </row>
    <row r="96" s="2" customFormat="1" ht="40.2" customHeight="1">
      <c r="A96" s="38"/>
      <c r="B96" s="39"/>
      <c r="C96" s="226" t="s">
        <v>85</v>
      </c>
      <c r="D96" s="226" t="s">
        <v>137</v>
      </c>
      <c r="E96" s="227" t="s">
        <v>334</v>
      </c>
      <c r="F96" s="228" t="s">
        <v>335</v>
      </c>
      <c r="G96" s="229" t="s">
        <v>155</v>
      </c>
      <c r="H96" s="230">
        <v>4</v>
      </c>
      <c r="I96" s="231"/>
      <c r="J96" s="232">
        <f>ROUND(I96*H96,2)</f>
        <v>0</v>
      </c>
      <c r="K96" s="228" t="s">
        <v>141</v>
      </c>
      <c r="L96" s="44"/>
      <c r="M96" s="233" t="s">
        <v>35</v>
      </c>
      <c r="N96" s="234" t="s">
        <v>46</v>
      </c>
      <c r="O96" s="84"/>
      <c r="P96" s="235">
        <f>O96*H96</f>
        <v>0</v>
      </c>
      <c r="Q96" s="235">
        <v>0</v>
      </c>
      <c r="R96" s="235">
        <f>Q96*H96</f>
        <v>0</v>
      </c>
      <c r="S96" s="235">
        <v>0</v>
      </c>
      <c r="T96" s="23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37" t="s">
        <v>83</v>
      </c>
      <c r="AT96" s="237" t="s">
        <v>137</v>
      </c>
      <c r="AU96" s="237" t="s">
        <v>83</v>
      </c>
      <c r="AY96" s="17" t="s">
        <v>133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17" t="s">
        <v>83</v>
      </c>
      <c r="BK96" s="238">
        <f>ROUND(I96*H96,2)</f>
        <v>0</v>
      </c>
      <c r="BL96" s="17" t="s">
        <v>83</v>
      </c>
      <c r="BM96" s="237" t="s">
        <v>1028</v>
      </c>
    </row>
    <row r="97" s="2" customFormat="1" ht="30" customHeight="1">
      <c r="A97" s="38"/>
      <c r="B97" s="39"/>
      <c r="C97" s="265" t="s">
        <v>1029</v>
      </c>
      <c r="D97" s="265" t="s">
        <v>152</v>
      </c>
      <c r="E97" s="266" t="s">
        <v>1030</v>
      </c>
      <c r="F97" s="267" t="s">
        <v>1031</v>
      </c>
      <c r="G97" s="268" t="s">
        <v>155</v>
      </c>
      <c r="H97" s="269">
        <v>4</v>
      </c>
      <c r="I97" s="270"/>
      <c r="J97" s="271">
        <f>ROUND(I97*H97,2)</f>
        <v>0</v>
      </c>
      <c r="K97" s="267" t="s">
        <v>141</v>
      </c>
      <c r="L97" s="272"/>
      <c r="M97" s="273" t="s">
        <v>35</v>
      </c>
      <c r="N97" s="274" t="s">
        <v>46</v>
      </c>
      <c r="O97" s="84"/>
      <c r="P97" s="235">
        <f>O97*H97</f>
        <v>0</v>
      </c>
      <c r="Q97" s="235">
        <v>0</v>
      </c>
      <c r="R97" s="235">
        <f>Q97*H97</f>
        <v>0</v>
      </c>
      <c r="S97" s="235">
        <v>0</v>
      </c>
      <c r="T97" s="23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37" t="s">
        <v>249</v>
      </c>
      <c r="AT97" s="237" t="s">
        <v>152</v>
      </c>
      <c r="AU97" s="237" t="s">
        <v>83</v>
      </c>
      <c r="AY97" s="17" t="s">
        <v>133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17" t="s">
        <v>83</v>
      </c>
      <c r="BK97" s="238">
        <f>ROUND(I97*H97,2)</f>
        <v>0</v>
      </c>
      <c r="BL97" s="17" t="s">
        <v>250</v>
      </c>
      <c r="BM97" s="237" t="s">
        <v>1032</v>
      </c>
    </row>
    <row r="98" s="2" customFormat="1" ht="19.8" customHeight="1">
      <c r="A98" s="38"/>
      <c r="B98" s="39"/>
      <c r="C98" s="226" t="s">
        <v>142</v>
      </c>
      <c r="D98" s="226" t="s">
        <v>137</v>
      </c>
      <c r="E98" s="227" t="s">
        <v>342</v>
      </c>
      <c r="F98" s="228" t="s">
        <v>343</v>
      </c>
      <c r="G98" s="229" t="s">
        <v>155</v>
      </c>
      <c r="H98" s="230">
        <v>4</v>
      </c>
      <c r="I98" s="231"/>
      <c r="J98" s="232">
        <f>ROUND(I98*H98,2)</f>
        <v>0</v>
      </c>
      <c r="K98" s="228" t="s">
        <v>141</v>
      </c>
      <c r="L98" s="44"/>
      <c r="M98" s="233" t="s">
        <v>35</v>
      </c>
      <c r="N98" s="234" t="s">
        <v>46</v>
      </c>
      <c r="O98" s="84"/>
      <c r="P98" s="235">
        <f>O98*H98</f>
        <v>0</v>
      </c>
      <c r="Q98" s="235">
        <v>0</v>
      </c>
      <c r="R98" s="235">
        <f>Q98*H98</f>
        <v>0</v>
      </c>
      <c r="S98" s="235">
        <v>0</v>
      </c>
      <c r="T98" s="23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37" t="s">
        <v>250</v>
      </c>
      <c r="AT98" s="237" t="s">
        <v>137</v>
      </c>
      <c r="AU98" s="237" t="s">
        <v>83</v>
      </c>
      <c r="AY98" s="17" t="s">
        <v>133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17" t="s">
        <v>83</v>
      </c>
      <c r="BK98" s="238">
        <f>ROUND(I98*H98,2)</f>
        <v>0</v>
      </c>
      <c r="BL98" s="17" t="s">
        <v>250</v>
      </c>
      <c r="BM98" s="237" t="s">
        <v>1033</v>
      </c>
    </row>
    <row r="99" s="12" customFormat="1" ht="25.92" customHeight="1">
      <c r="A99" s="12"/>
      <c r="B99" s="210"/>
      <c r="C99" s="211"/>
      <c r="D99" s="212" t="s">
        <v>74</v>
      </c>
      <c r="E99" s="213" t="s">
        <v>387</v>
      </c>
      <c r="F99" s="213" t="s">
        <v>388</v>
      </c>
      <c r="G99" s="211"/>
      <c r="H99" s="211"/>
      <c r="I99" s="214"/>
      <c r="J99" s="215">
        <f>BK99</f>
        <v>0</v>
      </c>
      <c r="K99" s="211"/>
      <c r="L99" s="216"/>
      <c r="M99" s="217"/>
      <c r="N99" s="218"/>
      <c r="O99" s="218"/>
      <c r="P99" s="219">
        <f>SUM(P100:P115)</f>
        <v>0</v>
      </c>
      <c r="Q99" s="218"/>
      <c r="R99" s="219">
        <f>SUM(R100:R115)</f>
        <v>0</v>
      </c>
      <c r="S99" s="218"/>
      <c r="T99" s="220">
        <f>SUM(T100:T115)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21" t="s">
        <v>83</v>
      </c>
      <c r="AT99" s="222" t="s">
        <v>74</v>
      </c>
      <c r="AU99" s="222" t="s">
        <v>75</v>
      </c>
      <c r="AY99" s="221" t="s">
        <v>133</v>
      </c>
      <c r="BK99" s="223">
        <f>SUM(BK100:BK115)</f>
        <v>0</v>
      </c>
    </row>
    <row r="100" s="2" customFormat="1" ht="19.8" customHeight="1">
      <c r="A100" s="38"/>
      <c r="B100" s="39"/>
      <c r="C100" s="265" t="s">
        <v>134</v>
      </c>
      <c r="D100" s="265" t="s">
        <v>152</v>
      </c>
      <c r="E100" s="266" t="s">
        <v>1034</v>
      </c>
      <c r="F100" s="267" t="s">
        <v>1035</v>
      </c>
      <c r="G100" s="268" t="s">
        <v>155</v>
      </c>
      <c r="H100" s="269">
        <v>1</v>
      </c>
      <c r="I100" s="270"/>
      <c r="J100" s="271">
        <f>ROUND(I100*H100,2)</f>
        <v>0</v>
      </c>
      <c r="K100" s="267" t="s">
        <v>141</v>
      </c>
      <c r="L100" s="272"/>
      <c r="M100" s="273" t="s">
        <v>35</v>
      </c>
      <c r="N100" s="274" t="s">
        <v>46</v>
      </c>
      <c r="O100" s="84"/>
      <c r="P100" s="235">
        <f>O100*H100</f>
        <v>0</v>
      </c>
      <c r="Q100" s="235">
        <v>0</v>
      </c>
      <c r="R100" s="235">
        <f>Q100*H100</f>
        <v>0</v>
      </c>
      <c r="S100" s="235">
        <v>0</v>
      </c>
      <c r="T100" s="23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37" t="s">
        <v>85</v>
      </c>
      <c r="AT100" s="237" t="s">
        <v>152</v>
      </c>
      <c r="AU100" s="237" t="s">
        <v>83</v>
      </c>
      <c r="AY100" s="17" t="s">
        <v>133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17" t="s">
        <v>83</v>
      </c>
      <c r="BK100" s="238">
        <f>ROUND(I100*H100,2)</f>
        <v>0</v>
      </c>
      <c r="BL100" s="17" t="s">
        <v>83</v>
      </c>
      <c r="BM100" s="237" t="s">
        <v>1036</v>
      </c>
    </row>
    <row r="101" s="2" customFormat="1" ht="19.8" customHeight="1">
      <c r="A101" s="38"/>
      <c r="B101" s="39"/>
      <c r="C101" s="265" t="s">
        <v>258</v>
      </c>
      <c r="D101" s="265" t="s">
        <v>152</v>
      </c>
      <c r="E101" s="266" t="s">
        <v>1037</v>
      </c>
      <c r="F101" s="267" t="s">
        <v>1038</v>
      </c>
      <c r="G101" s="268" t="s">
        <v>155</v>
      </c>
      <c r="H101" s="269">
        <v>1</v>
      </c>
      <c r="I101" s="270"/>
      <c r="J101" s="271">
        <f>ROUND(I101*H101,2)</f>
        <v>0</v>
      </c>
      <c r="K101" s="267" t="s">
        <v>141</v>
      </c>
      <c r="L101" s="272"/>
      <c r="M101" s="273" t="s">
        <v>35</v>
      </c>
      <c r="N101" s="274" t="s">
        <v>46</v>
      </c>
      <c r="O101" s="84"/>
      <c r="P101" s="235">
        <f>O101*H101</f>
        <v>0</v>
      </c>
      <c r="Q101" s="235">
        <v>0</v>
      </c>
      <c r="R101" s="235">
        <f>Q101*H101</f>
        <v>0</v>
      </c>
      <c r="S101" s="235">
        <v>0</v>
      </c>
      <c r="T101" s="23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37" t="s">
        <v>85</v>
      </c>
      <c r="AT101" s="237" t="s">
        <v>152</v>
      </c>
      <c r="AU101" s="237" t="s">
        <v>83</v>
      </c>
      <c r="AY101" s="17" t="s">
        <v>133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17" t="s">
        <v>83</v>
      </c>
      <c r="BK101" s="238">
        <f>ROUND(I101*H101,2)</f>
        <v>0</v>
      </c>
      <c r="BL101" s="17" t="s">
        <v>83</v>
      </c>
      <c r="BM101" s="237" t="s">
        <v>1039</v>
      </c>
    </row>
    <row r="102" s="2" customFormat="1" ht="19.8" customHeight="1">
      <c r="A102" s="38"/>
      <c r="B102" s="39"/>
      <c r="C102" s="265" t="s">
        <v>156</v>
      </c>
      <c r="D102" s="265" t="s">
        <v>152</v>
      </c>
      <c r="E102" s="266" t="s">
        <v>1040</v>
      </c>
      <c r="F102" s="267" t="s">
        <v>1041</v>
      </c>
      <c r="G102" s="268" t="s">
        <v>155</v>
      </c>
      <c r="H102" s="269">
        <v>1</v>
      </c>
      <c r="I102" s="270"/>
      <c r="J102" s="271">
        <f>ROUND(I102*H102,2)</f>
        <v>0</v>
      </c>
      <c r="K102" s="267" t="s">
        <v>141</v>
      </c>
      <c r="L102" s="272"/>
      <c r="M102" s="273" t="s">
        <v>35</v>
      </c>
      <c r="N102" s="274" t="s">
        <v>46</v>
      </c>
      <c r="O102" s="8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37" t="s">
        <v>249</v>
      </c>
      <c r="AT102" s="237" t="s">
        <v>152</v>
      </c>
      <c r="AU102" s="237" t="s">
        <v>83</v>
      </c>
      <c r="AY102" s="17" t="s">
        <v>133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17" t="s">
        <v>83</v>
      </c>
      <c r="BK102" s="238">
        <f>ROUND(I102*H102,2)</f>
        <v>0</v>
      </c>
      <c r="BL102" s="17" t="s">
        <v>250</v>
      </c>
      <c r="BM102" s="237" t="s">
        <v>1042</v>
      </c>
    </row>
    <row r="103" s="2" customFormat="1" ht="19.8" customHeight="1">
      <c r="A103" s="38"/>
      <c r="B103" s="39"/>
      <c r="C103" s="265" t="s">
        <v>269</v>
      </c>
      <c r="D103" s="265" t="s">
        <v>152</v>
      </c>
      <c r="E103" s="266" t="s">
        <v>402</v>
      </c>
      <c r="F103" s="267" t="s">
        <v>403</v>
      </c>
      <c r="G103" s="268" t="s">
        <v>155</v>
      </c>
      <c r="H103" s="269">
        <v>1</v>
      </c>
      <c r="I103" s="270"/>
      <c r="J103" s="271">
        <f>ROUND(I103*H103,2)</f>
        <v>0</v>
      </c>
      <c r="K103" s="267" t="s">
        <v>141</v>
      </c>
      <c r="L103" s="272"/>
      <c r="M103" s="273" t="s">
        <v>35</v>
      </c>
      <c r="N103" s="274" t="s">
        <v>46</v>
      </c>
      <c r="O103" s="84"/>
      <c r="P103" s="235">
        <f>O103*H103</f>
        <v>0</v>
      </c>
      <c r="Q103" s="235">
        <v>0</v>
      </c>
      <c r="R103" s="235">
        <f>Q103*H103</f>
        <v>0</v>
      </c>
      <c r="S103" s="235">
        <v>0</v>
      </c>
      <c r="T103" s="23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37" t="s">
        <v>85</v>
      </c>
      <c r="AT103" s="237" t="s">
        <v>152</v>
      </c>
      <c r="AU103" s="237" t="s">
        <v>83</v>
      </c>
      <c r="AY103" s="17" t="s">
        <v>133</v>
      </c>
      <c r="BE103" s="238">
        <f>IF(N103="základní",J103,0)</f>
        <v>0</v>
      </c>
      <c r="BF103" s="238">
        <f>IF(N103="snížená",J103,0)</f>
        <v>0</v>
      </c>
      <c r="BG103" s="238">
        <f>IF(N103="zákl. přenesená",J103,0)</f>
        <v>0</v>
      </c>
      <c r="BH103" s="238">
        <f>IF(N103="sníž. přenesená",J103,0)</f>
        <v>0</v>
      </c>
      <c r="BI103" s="238">
        <f>IF(N103="nulová",J103,0)</f>
        <v>0</v>
      </c>
      <c r="BJ103" s="17" t="s">
        <v>83</v>
      </c>
      <c r="BK103" s="238">
        <f>ROUND(I103*H103,2)</f>
        <v>0</v>
      </c>
      <c r="BL103" s="17" t="s">
        <v>83</v>
      </c>
      <c r="BM103" s="237" t="s">
        <v>1043</v>
      </c>
    </row>
    <row r="104" s="2" customFormat="1" ht="19.8" customHeight="1">
      <c r="A104" s="38"/>
      <c r="B104" s="39"/>
      <c r="C104" s="265" t="s">
        <v>277</v>
      </c>
      <c r="D104" s="265" t="s">
        <v>152</v>
      </c>
      <c r="E104" s="266" t="s">
        <v>410</v>
      </c>
      <c r="F104" s="267" t="s">
        <v>411</v>
      </c>
      <c r="G104" s="268" t="s">
        <v>155</v>
      </c>
      <c r="H104" s="269">
        <v>1</v>
      </c>
      <c r="I104" s="270"/>
      <c r="J104" s="271">
        <f>ROUND(I104*H104,2)</f>
        <v>0</v>
      </c>
      <c r="K104" s="267" t="s">
        <v>141</v>
      </c>
      <c r="L104" s="272"/>
      <c r="M104" s="273" t="s">
        <v>35</v>
      </c>
      <c r="N104" s="274" t="s">
        <v>46</v>
      </c>
      <c r="O104" s="84"/>
      <c r="P104" s="235">
        <f>O104*H104</f>
        <v>0</v>
      </c>
      <c r="Q104" s="235">
        <v>0</v>
      </c>
      <c r="R104" s="235">
        <f>Q104*H104</f>
        <v>0</v>
      </c>
      <c r="S104" s="235">
        <v>0</v>
      </c>
      <c r="T104" s="23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37" t="s">
        <v>85</v>
      </c>
      <c r="AT104" s="237" t="s">
        <v>152</v>
      </c>
      <c r="AU104" s="237" t="s">
        <v>83</v>
      </c>
      <c r="AY104" s="17" t="s">
        <v>133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17" t="s">
        <v>83</v>
      </c>
      <c r="BK104" s="238">
        <f>ROUND(I104*H104,2)</f>
        <v>0</v>
      </c>
      <c r="BL104" s="17" t="s">
        <v>83</v>
      </c>
      <c r="BM104" s="237" t="s">
        <v>1044</v>
      </c>
    </row>
    <row r="105" s="2" customFormat="1" ht="19.8" customHeight="1">
      <c r="A105" s="38"/>
      <c r="B105" s="39"/>
      <c r="C105" s="226" t="s">
        <v>262</v>
      </c>
      <c r="D105" s="226" t="s">
        <v>137</v>
      </c>
      <c r="E105" s="227" t="s">
        <v>1045</v>
      </c>
      <c r="F105" s="228" t="s">
        <v>1046</v>
      </c>
      <c r="G105" s="229" t="s">
        <v>155</v>
      </c>
      <c r="H105" s="230">
        <v>1</v>
      </c>
      <c r="I105" s="231"/>
      <c r="J105" s="232">
        <f>ROUND(I105*H105,2)</f>
        <v>0</v>
      </c>
      <c r="K105" s="228" t="s">
        <v>141</v>
      </c>
      <c r="L105" s="44"/>
      <c r="M105" s="233" t="s">
        <v>35</v>
      </c>
      <c r="N105" s="234" t="s">
        <v>46</v>
      </c>
      <c r="O105" s="84"/>
      <c r="P105" s="235">
        <f>O105*H105</f>
        <v>0</v>
      </c>
      <c r="Q105" s="235">
        <v>0</v>
      </c>
      <c r="R105" s="235">
        <f>Q105*H105</f>
        <v>0</v>
      </c>
      <c r="S105" s="235">
        <v>0</v>
      </c>
      <c r="T105" s="23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37" t="s">
        <v>83</v>
      </c>
      <c r="AT105" s="237" t="s">
        <v>137</v>
      </c>
      <c r="AU105" s="237" t="s">
        <v>83</v>
      </c>
      <c r="AY105" s="17" t="s">
        <v>133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17" t="s">
        <v>83</v>
      </c>
      <c r="BK105" s="238">
        <f>ROUND(I105*H105,2)</f>
        <v>0</v>
      </c>
      <c r="BL105" s="17" t="s">
        <v>83</v>
      </c>
      <c r="BM105" s="237" t="s">
        <v>1047</v>
      </c>
    </row>
    <row r="106" s="2" customFormat="1" ht="19.8" customHeight="1">
      <c r="A106" s="38"/>
      <c r="B106" s="39"/>
      <c r="C106" s="226" t="s">
        <v>273</v>
      </c>
      <c r="D106" s="226" t="s">
        <v>137</v>
      </c>
      <c r="E106" s="227" t="s">
        <v>406</v>
      </c>
      <c r="F106" s="228" t="s">
        <v>407</v>
      </c>
      <c r="G106" s="229" t="s">
        <v>155</v>
      </c>
      <c r="H106" s="230">
        <v>1</v>
      </c>
      <c r="I106" s="231"/>
      <c r="J106" s="232">
        <f>ROUND(I106*H106,2)</f>
        <v>0</v>
      </c>
      <c r="K106" s="228" t="s">
        <v>141</v>
      </c>
      <c r="L106" s="44"/>
      <c r="M106" s="233" t="s">
        <v>35</v>
      </c>
      <c r="N106" s="234" t="s">
        <v>46</v>
      </c>
      <c r="O106" s="84"/>
      <c r="P106" s="235">
        <f>O106*H106</f>
        <v>0</v>
      </c>
      <c r="Q106" s="235">
        <v>0</v>
      </c>
      <c r="R106" s="235">
        <f>Q106*H106</f>
        <v>0</v>
      </c>
      <c r="S106" s="235">
        <v>0</v>
      </c>
      <c r="T106" s="23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37" t="s">
        <v>83</v>
      </c>
      <c r="AT106" s="237" t="s">
        <v>137</v>
      </c>
      <c r="AU106" s="237" t="s">
        <v>83</v>
      </c>
      <c r="AY106" s="17" t="s">
        <v>133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17" t="s">
        <v>83</v>
      </c>
      <c r="BK106" s="238">
        <f>ROUND(I106*H106,2)</f>
        <v>0</v>
      </c>
      <c r="BL106" s="17" t="s">
        <v>83</v>
      </c>
      <c r="BM106" s="237" t="s">
        <v>1048</v>
      </c>
    </row>
    <row r="107" s="2" customFormat="1" ht="19.8" customHeight="1">
      <c r="A107" s="38"/>
      <c r="B107" s="39"/>
      <c r="C107" s="265" t="s">
        <v>136</v>
      </c>
      <c r="D107" s="265" t="s">
        <v>152</v>
      </c>
      <c r="E107" s="266" t="s">
        <v>414</v>
      </c>
      <c r="F107" s="267" t="s">
        <v>415</v>
      </c>
      <c r="G107" s="268" t="s">
        <v>155</v>
      </c>
      <c r="H107" s="269">
        <v>4</v>
      </c>
      <c r="I107" s="270"/>
      <c r="J107" s="271">
        <f>ROUND(I107*H107,2)</f>
        <v>0</v>
      </c>
      <c r="K107" s="267" t="s">
        <v>141</v>
      </c>
      <c r="L107" s="272"/>
      <c r="M107" s="273" t="s">
        <v>35</v>
      </c>
      <c r="N107" s="274" t="s">
        <v>46</v>
      </c>
      <c r="O107" s="84"/>
      <c r="P107" s="235">
        <f>O107*H107</f>
        <v>0</v>
      </c>
      <c r="Q107" s="235">
        <v>0</v>
      </c>
      <c r="R107" s="235">
        <f>Q107*H107</f>
        <v>0</v>
      </c>
      <c r="S107" s="235">
        <v>0</v>
      </c>
      <c r="T107" s="23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37" t="s">
        <v>85</v>
      </c>
      <c r="AT107" s="237" t="s">
        <v>152</v>
      </c>
      <c r="AU107" s="237" t="s">
        <v>83</v>
      </c>
      <c r="AY107" s="17" t="s">
        <v>133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17" t="s">
        <v>83</v>
      </c>
      <c r="BK107" s="238">
        <f>ROUND(I107*H107,2)</f>
        <v>0</v>
      </c>
      <c r="BL107" s="17" t="s">
        <v>83</v>
      </c>
      <c r="BM107" s="237" t="s">
        <v>1049</v>
      </c>
    </row>
    <row r="108" s="2" customFormat="1" ht="30" customHeight="1">
      <c r="A108" s="38"/>
      <c r="B108" s="39"/>
      <c r="C108" s="265" t="s">
        <v>159</v>
      </c>
      <c r="D108" s="265" t="s">
        <v>152</v>
      </c>
      <c r="E108" s="266" t="s">
        <v>420</v>
      </c>
      <c r="F108" s="267" t="s">
        <v>421</v>
      </c>
      <c r="G108" s="268" t="s">
        <v>155</v>
      </c>
      <c r="H108" s="269">
        <v>1</v>
      </c>
      <c r="I108" s="270"/>
      <c r="J108" s="271">
        <f>ROUND(I108*H108,2)</f>
        <v>0</v>
      </c>
      <c r="K108" s="267" t="s">
        <v>141</v>
      </c>
      <c r="L108" s="272"/>
      <c r="M108" s="273" t="s">
        <v>35</v>
      </c>
      <c r="N108" s="274" t="s">
        <v>46</v>
      </c>
      <c r="O108" s="84"/>
      <c r="P108" s="235">
        <f>O108*H108</f>
        <v>0</v>
      </c>
      <c r="Q108" s="235">
        <v>0</v>
      </c>
      <c r="R108" s="235">
        <f>Q108*H108</f>
        <v>0</v>
      </c>
      <c r="S108" s="235">
        <v>0</v>
      </c>
      <c r="T108" s="236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37" t="s">
        <v>85</v>
      </c>
      <c r="AT108" s="237" t="s">
        <v>152</v>
      </c>
      <c r="AU108" s="237" t="s">
        <v>83</v>
      </c>
      <c r="AY108" s="17" t="s">
        <v>133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17" t="s">
        <v>83</v>
      </c>
      <c r="BK108" s="238">
        <f>ROUND(I108*H108,2)</f>
        <v>0</v>
      </c>
      <c r="BL108" s="17" t="s">
        <v>83</v>
      </c>
      <c r="BM108" s="237" t="s">
        <v>1050</v>
      </c>
    </row>
    <row r="109" s="2" customFormat="1" ht="19.8" customHeight="1">
      <c r="A109" s="38"/>
      <c r="B109" s="39"/>
      <c r="C109" s="226" t="s">
        <v>166</v>
      </c>
      <c r="D109" s="226" t="s">
        <v>137</v>
      </c>
      <c r="E109" s="227" t="s">
        <v>424</v>
      </c>
      <c r="F109" s="228" t="s">
        <v>425</v>
      </c>
      <c r="G109" s="229" t="s">
        <v>155</v>
      </c>
      <c r="H109" s="230">
        <v>1</v>
      </c>
      <c r="I109" s="231"/>
      <c r="J109" s="232">
        <f>ROUND(I109*H109,2)</f>
        <v>0</v>
      </c>
      <c r="K109" s="228" t="s">
        <v>141</v>
      </c>
      <c r="L109" s="44"/>
      <c r="M109" s="233" t="s">
        <v>35</v>
      </c>
      <c r="N109" s="234" t="s">
        <v>46</v>
      </c>
      <c r="O109" s="84"/>
      <c r="P109" s="235">
        <f>O109*H109</f>
        <v>0</v>
      </c>
      <c r="Q109" s="235">
        <v>0</v>
      </c>
      <c r="R109" s="235">
        <f>Q109*H109</f>
        <v>0</v>
      </c>
      <c r="S109" s="235">
        <v>0</v>
      </c>
      <c r="T109" s="23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37" t="s">
        <v>83</v>
      </c>
      <c r="AT109" s="237" t="s">
        <v>137</v>
      </c>
      <c r="AU109" s="237" t="s">
        <v>83</v>
      </c>
      <c r="AY109" s="17" t="s">
        <v>133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17" t="s">
        <v>83</v>
      </c>
      <c r="BK109" s="238">
        <f>ROUND(I109*H109,2)</f>
        <v>0</v>
      </c>
      <c r="BL109" s="17" t="s">
        <v>83</v>
      </c>
      <c r="BM109" s="237" t="s">
        <v>1051</v>
      </c>
    </row>
    <row r="110" s="2" customFormat="1" ht="19.8" customHeight="1">
      <c r="A110" s="38"/>
      <c r="B110" s="39"/>
      <c r="C110" s="265" t="s">
        <v>8</v>
      </c>
      <c r="D110" s="265" t="s">
        <v>152</v>
      </c>
      <c r="E110" s="266" t="s">
        <v>428</v>
      </c>
      <c r="F110" s="267" t="s">
        <v>429</v>
      </c>
      <c r="G110" s="268" t="s">
        <v>155</v>
      </c>
      <c r="H110" s="269">
        <v>1</v>
      </c>
      <c r="I110" s="270"/>
      <c r="J110" s="271">
        <f>ROUND(I110*H110,2)</f>
        <v>0</v>
      </c>
      <c r="K110" s="267" t="s">
        <v>141</v>
      </c>
      <c r="L110" s="272"/>
      <c r="M110" s="273" t="s">
        <v>35</v>
      </c>
      <c r="N110" s="274" t="s">
        <v>46</v>
      </c>
      <c r="O110" s="84"/>
      <c r="P110" s="235">
        <f>O110*H110</f>
        <v>0</v>
      </c>
      <c r="Q110" s="235">
        <v>0</v>
      </c>
      <c r="R110" s="235">
        <f>Q110*H110</f>
        <v>0</v>
      </c>
      <c r="S110" s="235">
        <v>0</v>
      </c>
      <c r="T110" s="236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37" t="s">
        <v>85</v>
      </c>
      <c r="AT110" s="237" t="s">
        <v>152</v>
      </c>
      <c r="AU110" s="237" t="s">
        <v>83</v>
      </c>
      <c r="AY110" s="17" t="s">
        <v>133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17" t="s">
        <v>83</v>
      </c>
      <c r="BK110" s="238">
        <f>ROUND(I110*H110,2)</f>
        <v>0</v>
      </c>
      <c r="BL110" s="17" t="s">
        <v>83</v>
      </c>
      <c r="BM110" s="237" t="s">
        <v>1052</v>
      </c>
    </row>
    <row r="111" s="2" customFormat="1" ht="19.8" customHeight="1">
      <c r="A111" s="38"/>
      <c r="B111" s="39"/>
      <c r="C111" s="265" t="s">
        <v>178</v>
      </c>
      <c r="D111" s="265" t="s">
        <v>152</v>
      </c>
      <c r="E111" s="266" t="s">
        <v>432</v>
      </c>
      <c r="F111" s="267" t="s">
        <v>433</v>
      </c>
      <c r="G111" s="268" t="s">
        <v>155</v>
      </c>
      <c r="H111" s="269">
        <v>8</v>
      </c>
      <c r="I111" s="270"/>
      <c r="J111" s="271">
        <f>ROUND(I111*H111,2)</f>
        <v>0</v>
      </c>
      <c r="K111" s="267" t="s">
        <v>141</v>
      </c>
      <c r="L111" s="272"/>
      <c r="M111" s="273" t="s">
        <v>35</v>
      </c>
      <c r="N111" s="274" t="s">
        <v>46</v>
      </c>
      <c r="O111" s="84"/>
      <c r="P111" s="235">
        <f>O111*H111</f>
        <v>0</v>
      </c>
      <c r="Q111" s="235">
        <v>0</v>
      </c>
      <c r="R111" s="235">
        <f>Q111*H111</f>
        <v>0</v>
      </c>
      <c r="S111" s="235">
        <v>0</v>
      </c>
      <c r="T111" s="23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37" t="s">
        <v>85</v>
      </c>
      <c r="AT111" s="237" t="s">
        <v>152</v>
      </c>
      <c r="AU111" s="237" t="s">
        <v>83</v>
      </c>
      <c r="AY111" s="17" t="s">
        <v>133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17" t="s">
        <v>83</v>
      </c>
      <c r="BK111" s="238">
        <f>ROUND(I111*H111,2)</f>
        <v>0</v>
      </c>
      <c r="BL111" s="17" t="s">
        <v>83</v>
      </c>
      <c r="BM111" s="237" t="s">
        <v>1053</v>
      </c>
    </row>
    <row r="112" s="2" customFormat="1" ht="19.8" customHeight="1">
      <c r="A112" s="38"/>
      <c r="B112" s="39"/>
      <c r="C112" s="226" t="s">
        <v>183</v>
      </c>
      <c r="D112" s="226" t="s">
        <v>137</v>
      </c>
      <c r="E112" s="227" t="s">
        <v>436</v>
      </c>
      <c r="F112" s="228" t="s">
        <v>437</v>
      </c>
      <c r="G112" s="229" t="s">
        <v>155</v>
      </c>
      <c r="H112" s="230">
        <v>8</v>
      </c>
      <c r="I112" s="231"/>
      <c r="J112" s="232">
        <f>ROUND(I112*H112,2)</f>
        <v>0</v>
      </c>
      <c r="K112" s="228" t="s">
        <v>141</v>
      </c>
      <c r="L112" s="44"/>
      <c r="M112" s="233" t="s">
        <v>35</v>
      </c>
      <c r="N112" s="234" t="s">
        <v>46</v>
      </c>
      <c r="O112" s="84"/>
      <c r="P112" s="235">
        <f>O112*H112</f>
        <v>0</v>
      </c>
      <c r="Q112" s="235">
        <v>0</v>
      </c>
      <c r="R112" s="235">
        <f>Q112*H112</f>
        <v>0</v>
      </c>
      <c r="S112" s="235">
        <v>0</v>
      </c>
      <c r="T112" s="236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37" t="s">
        <v>83</v>
      </c>
      <c r="AT112" s="237" t="s">
        <v>137</v>
      </c>
      <c r="AU112" s="237" t="s">
        <v>83</v>
      </c>
      <c r="AY112" s="17" t="s">
        <v>133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17" t="s">
        <v>83</v>
      </c>
      <c r="BK112" s="238">
        <f>ROUND(I112*H112,2)</f>
        <v>0</v>
      </c>
      <c r="BL112" s="17" t="s">
        <v>83</v>
      </c>
      <c r="BM112" s="237" t="s">
        <v>1054</v>
      </c>
    </row>
    <row r="113" s="2" customFormat="1" ht="19.8" customHeight="1">
      <c r="A113" s="38"/>
      <c r="B113" s="39"/>
      <c r="C113" s="226" t="s">
        <v>191</v>
      </c>
      <c r="D113" s="226" t="s">
        <v>137</v>
      </c>
      <c r="E113" s="227" t="s">
        <v>440</v>
      </c>
      <c r="F113" s="228" t="s">
        <v>441</v>
      </c>
      <c r="G113" s="229" t="s">
        <v>155</v>
      </c>
      <c r="H113" s="230">
        <v>1</v>
      </c>
      <c r="I113" s="231"/>
      <c r="J113" s="232">
        <f>ROUND(I113*H113,2)</f>
        <v>0</v>
      </c>
      <c r="K113" s="228" t="s">
        <v>141</v>
      </c>
      <c r="L113" s="44"/>
      <c r="M113" s="233" t="s">
        <v>35</v>
      </c>
      <c r="N113" s="234" t="s">
        <v>46</v>
      </c>
      <c r="O113" s="84"/>
      <c r="P113" s="235">
        <f>O113*H113</f>
        <v>0</v>
      </c>
      <c r="Q113" s="235">
        <v>0</v>
      </c>
      <c r="R113" s="235">
        <f>Q113*H113</f>
        <v>0</v>
      </c>
      <c r="S113" s="235">
        <v>0</v>
      </c>
      <c r="T113" s="23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37" t="s">
        <v>83</v>
      </c>
      <c r="AT113" s="237" t="s">
        <v>137</v>
      </c>
      <c r="AU113" s="237" t="s">
        <v>83</v>
      </c>
      <c r="AY113" s="17" t="s">
        <v>133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17" t="s">
        <v>83</v>
      </c>
      <c r="BK113" s="238">
        <f>ROUND(I113*H113,2)</f>
        <v>0</v>
      </c>
      <c r="BL113" s="17" t="s">
        <v>83</v>
      </c>
      <c r="BM113" s="237" t="s">
        <v>1055</v>
      </c>
    </row>
    <row r="114" s="2" customFormat="1" ht="19.8" customHeight="1">
      <c r="A114" s="38"/>
      <c r="B114" s="39"/>
      <c r="C114" s="265" t="s">
        <v>197</v>
      </c>
      <c r="D114" s="265" t="s">
        <v>152</v>
      </c>
      <c r="E114" s="266" t="s">
        <v>444</v>
      </c>
      <c r="F114" s="267" t="s">
        <v>445</v>
      </c>
      <c r="G114" s="268" t="s">
        <v>155</v>
      </c>
      <c r="H114" s="269">
        <v>8</v>
      </c>
      <c r="I114" s="270"/>
      <c r="J114" s="271">
        <f>ROUND(I114*H114,2)</f>
        <v>0</v>
      </c>
      <c r="K114" s="267" t="s">
        <v>141</v>
      </c>
      <c r="L114" s="272"/>
      <c r="M114" s="273" t="s">
        <v>35</v>
      </c>
      <c r="N114" s="274" t="s">
        <v>46</v>
      </c>
      <c r="O114" s="84"/>
      <c r="P114" s="235">
        <f>O114*H114</f>
        <v>0</v>
      </c>
      <c r="Q114" s="235">
        <v>0</v>
      </c>
      <c r="R114" s="235">
        <f>Q114*H114</f>
        <v>0</v>
      </c>
      <c r="S114" s="235">
        <v>0</v>
      </c>
      <c r="T114" s="236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37" t="s">
        <v>85</v>
      </c>
      <c r="AT114" s="237" t="s">
        <v>152</v>
      </c>
      <c r="AU114" s="237" t="s">
        <v>83</v>
      </c>
      <c r="AY114" s="17" t="s">
        <v>133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17" t="s">
        <v>83</v>
      </c>
      <c r="BK114" s="238">
        <f>ROUND(I114*H114,2)</f>
        <v>0</v>
      </c>
      <c r="BL114" s="17" t="s">
        <v>83</v>
      </c>
      <c r="BM114" s="237" t="s">
        <v>1056</v>
      </c>
    </row>
    <row r="115" s="2" customFormat="1" ht="19.8" customHeight="1">
      <c r="A115" s="38"/>
      <c r="B115" s="39"/>
      <c r="C115" s="265" t="s">
        <v>206</v>
      </c>
      <c r="D115" s="265" t="s">
        <v>152</v>
      </c>
      <c r="E115" s="266" t="s">
        <v>448</v>
      </c>
      <c r="F115" s="267" t="s">
        <v>449</v>
      </c>
      <c r="G115" s="268" t="s">
        <v>155</v>
      </c>
      <c r="H115" s="269">
        <v>1</v>
      </c>
      <c r="I115" s="270"/>
      <c r="J115" s="271">
        <f>ROUND(I115*H115,2)</f>
        <v>0</v>
      </c>
      <c r="K115" s="267" t="s">
        <v>141</v>
      </c>
      <c r="L115" s="272"/>
      <c r="M115" s="273" t="s">
        <v>35</v>
      </c>
      <c r="N115" s="274" t="s">
        <v>46</v>
      </c>
      <c r="O115" s="84"/>
      <c r="P115" s="235">
        <f>O115*H115</f>
        <v>0</v>
      </c>
      <c r="Q115" s="235">
        <v>0</v>
      </c>
      <c r="R115" s="235">
        <f>Q115*H115</f>
        <v>0</v>
      </c>
      <c r="S115" s="235">
        <v>0</v>
      </c>
      <c r="T115" s="23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37" t="s">
        <v>85</v>
      </c>
      <c r="AT115" s="237" t="s">
        <v>152</v>
      </c>
      <c r="AU115" s="237" t="s">
        <v>83</v>
      </c>
      <c r="AY115" s="17" t="s">
        <v>133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17" t="s">
        <v>83</v>
      </c>
      <c r="BK115" s="238">
        <f>ROUND(I115*H115,2)</f>
        <v>0</v>
      </c>
      <c r="BL115" s="17" t="s">
        <v>83</v>
      </c>
      <c r="BM115" s="237" t="s">
        <v>1057</v>
      </c>
    </row>
    <row r="116" s="12" customFormat="1" ht="25.92" customHeight="1">
      <c r="A116" s="12"/>
      <c r="B116" s="210"/>
      <c r="C116" s="211"/>
      <c r="D116" s="212" t="s">
        <v>74</v>
      </c>
      <c r="E116" s="213" t="s">
        <v>451</v>
      </c>
      <c r="F116" s="213" t="s">
        <v>452</v>
      </c>
      <c r="G116" s="211"/>
      <c r="H116" s="211"/>
      <c r="I116" s="214"/>
      <c r="J116" s="215">
        <f>BK116</f>
        <v>0</v>
      </c>
      <c r="K116" s="211"/>
      <c r="L116" s="216"/>
      <c r="M116" s="217"/>
      <c r="N116" s="218"/>
      <c r="O116" s="218"/>
      <c r="P116" s="219">
        <f>SUM(P117:P133)</f>
        <v>0</v>
      </c>
      <c r="Q116" s="218"/>
      <c r="R116" s="219">
        <f>SUM(R117:R133)</f>
        <v>0</v>
      </c>
      <c r="S116" s="218"/>
      <c r="T116" s="220">
        <f>SUM(T117:T133)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1" t="s">
        <v>83</v>
      </c>
      <c r="AT116" s="222" t="s">
        <v>74</v>
      </c>
      <c r="AU116" s="222" t="s">
        <v>75</v>
      </c>
      <c r="AY116" s="221" t="s">
        <v>133</v>
      </c>
      <c r="BK116" s="223">
        <f>SUM(BK117:BK133)</f>
        <v>0</v>
      </c>
    </row>
    <row r="117" s="2" customFormat="1" ht="19.8" customHeight="1">
      <c r="A117" s="38"/>
      <c r="B117" s="39"/>
      <c r="C117" s="265" t="s">
        <v>1058</v>
      </c>
      <c r="D117" s="265" t="s">
        <v>152</v>
      </c>
      <c r="E117" s="266" t="s">
        <v>482</v>
      </c>
      <c r="F117" s="267" t="s">
        <v>483</v>
      </c>
      <c r="G117" s="268" t="s">
        <v>155</v>
      </c>
      <c r="H117" s="269">
        <v>20</v>
      </c>
      <c r="I117" s="270"/>
      <c r="J117" s="271">
        <f>ROUND(I117*H117,2)</f>
        <v>0</v>
      </c>
      <c r="K117" s="267" t="s">
        <v>141</v>
      </c>
      <c r="L117" s="272"/>
      <c r="M117" s="273" t="s">
        <v>35</v>
      </c>
      <c r="N117" s="274" t="s">
        <v>46</v>
      </c>
      <c r="O117" s="84"/>
      <c r="P117" s="235">
        <f>O117*H117</f>
        <v>0</v>
      </c>
      <c r="Q117" s="235">
        <v>0</v>
      </c>
      <c r="R117" s="235">
        <f>Q117*H117</f>
        <v>0</v>
      </c>
      <c r="S117" s="235">
        <v>0</v>
      </c>
      <c r="T117" s="23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37" t="s">
        <v>85</v>
      </c>
      <c r="AT117" s="237" t="s">
        <v>152</v>
      </c>
      <c r="AU117" s="237" t="s">
        <v>83</v>
      </c>
      <c r="AY117" s="17" t="s">
        <v>133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17" t="s">
        <v>83</v>
      </c>
      <c r="BK117" s="238">
        <f>ROUND(I117*H117,2)</f>
        <v>0</v>
      </c>
      <c r="BL117" s="17" t="s">
        <v>83</v>
      </c>
      <c r="BM117" s="237" t="s">
        <v>1059</v>
      </c>
    </row>
    <row r="118" s="2" customFormat="1" ht="19.8" customHeight="1">
      <c r="A118" s="38"/>
      <c r="B118" s="39"/>
      <c r="C118" s="265" t="s">
        <v>1060</v>
      </c>
      <c r="D118" s="265" t="s">
        <v>152</v>
      </c>
      <c r="E118" s="266" t="s">
        <v>486</v>
      </c>
      <c r="F118" s="267" t="s">
        <v>487</v>
      </c>
      <c r="G118" s="268" t="s">
        <v>155</v>
      </c>
      <c r="H118" s="269">
        <v>20</v>
      </c>
      <c r="I118" s="270"/>
      <c r="J118" s="271">
        <f>ROUND(I118*H118,2)</f>
        <v>0</v>
      </c>
      <c r="K118" s="267" t="s">
        <v>141</v>
      </c>
      <c r="L118" s="272"/>
      <c r="M118" s="273" t="s">
        <v>35</v>
      </c>
      <c r="N118" s="274" t="s">
        <v>46</v>
      </c>
      <c r="O118" s="84"/>
      <c r="P118" s="235">
        <f>O118*H118</f>
        <v>0</v>
      </c>
      <c r="Q118" s="235">
        <v>0</v>
      </c>
      <c r="R118" s="235">
        <f>Q118*H118</f>
        <v>0</v>
      </c>
      <c r="S118" s="235">
        <v>0</v>
      </c>
      <c r="T118" s="23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37" t="s">
        <v>249</v>
      </c>
      <c r="AT118" s="237" t="s">
        <v>152</v>
      </c>
      <c r="AU118" s="237" t="s">
        <v>83</v>
      </c>
      <c r="AY118" s="17" t="s">
        <v>133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17" t="s">
        <v>83</v>
      </c>
      <c r="BK118" s="238">
        <f>ROUND(I118*H118,2)</f>
        <v>0</v>
      </c>
      <c r="BL118" s="17" t="s">
        <v>250</v>
      </c>
      <c r="BM118" s="237" t="s">
        <v>1061</v>
      </c>
    </row>
    <row r="119" s="2" customFormat="1" ht="19.8" customHeight="1">
      <c r="A119" s="38"/>
      <c r="B119" s="39"/>
      <c r="C119" s="265" t="s">
        <v>7</v>
      </c>
      <c r="D119" s="265" t="s">
        <v>152</v>
      </c>
      <c r="E119" s="266" t="s">
        <v>454</v>
      </c>
      <c r="F119" s="267" t="s">
        <v>455</v>
      </c>
      <c r="G119" s="268" t="s">
        <v>155</v>
      </c>
      <c r="H119" s="269">
        <v>2</v>
      </c>
      <c r="I119" s="270"/>
      <c r="J119" s="271">
        <f>ROUND(I119*H119,2)</f>
        <v>0</v>
      </c>
      <c r="K119" s="267" t="s">
        <v>141</v>
      </c>
      <c r="L119" s="272"/>
      <c r="M119" s="273" t="s">
        <v>35</v>
      </c>
      <c r="N119" s="274" t="s">
        <v>46</v>
      </c>
      <c r="O119" s="84"/>
      <c r="P119" s="235">
        <f>O119*H119</f>
        <v>0</v>
      </c>
      <c r="Q119" s="235">
        <v>0</v>
      </c>
      <c r="R119" s="235">
        <f>Q119*H119</f>
        <v>0</v>
      </c>
      <c r="S119" s="235">
        <v>0</v>
      </c>
      <c r="T119" s="23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7" t="s">
        <v>85</v>
      </c>
      <c r="AT119" s="237" t="s">
        <v>152</v>
      </c>
      <c r="AU119" s="237" t="s">
        <v>83</v>
      </c>
      <c r="AY119" s="17" t="s">
        <v>133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17" t="s">
        <v>83</v>
      </c>
      <c r="BK119" s="238">
        <f>ROUND(I119*H119,2)</f>
        <v>0</v>
      </c>
      <c r="BL119" s="17" t="s">
        <v>83</v>
      </c>
      <c r="BM119" s="237" t="s">
        <v>1062</v>
      </c>
    </row>
    <row r="120" s="2" customFormat="1" ht="19.8" customHeight="1">
      <c r="A120" s="38"/>
      <c r="B120" s="39"/>
      <c r="C120" s="226" t="s">
        <v>216</v>
      </c>
      <c r="D120" s="226" t="s">
        <v>137</v>
      </c>
      <c r="E120" s="227" t="s">
        <v>436</v>
      </c>
      <c r="F120" s="228" t="s">
        <v>437</v>
      </c>
      <c r="G120" s="229" t="s">
        <v>155</v>
      </c>
      <c r="H120" s="230">
        <v>10</v>
      </c>
      <c r="I120" s="231"/>
      <c r="J120" s="232">
        <f>ROUND(I120*H120,2)</f>
        <v>0</v>
      </c>
      <c r="K120" s="228" t="s">
        <v>141</v>
      </c>
      <c r="L120" s="44"/>
      <c r="M120" s="233" t="s">
        <v>35</v>
      </c>
      <c r="N120" s="234" t="s">
        <v>46</v>
      </c>
      <c r="O120" s="84"/>
      <c r="P120" s="235">
        <f>O120*H120</f>
        <v>0</v>
      </c>
      <c r="Q120" s="235">
        <v>0</v>
      </c>
      <c r="R120" s="235">
        <f>Q120*H120</f>
        <v>0</v>
      </c>
      <c r="S120" s="235">
        <v>0</v>
      </c>
      <c r="T120" s="23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7" t="s">
        <v>142</v>
      </c>
      <c r="AT120" s="237" t="s">
        <v>137</v>
      </c>
      <c r="AU120" s="237" t="s">
        <v>83</v>
      </c>
      <c r="AY120" s="17" t="s">
        <v>133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17" t="s">
        <v>83</v>
      </c>
      <c r="BK120" s="238">
        <f>ROUND(I120*H120,2)</f>
        <v>0</v>
      </c>
      <c r="BL120" s="17" t="s">
        <v>142</v>
      </c>
      <c r="BM120" s="237" t="s">
        <v>1063</v>
      </c>
    </row>
    <row r="121" s="2" customFormat="1" ht="19.8" customHeight="1">
      <c r="A121" s="38"/>
      <c r="B121" s="39"/>
      <c r="C121" s="265" t="s">
        <v>322</v>
      </c>
      <c r="D121" s="265" t="s">
        <v>152</v>
      </c>
      <c r="E121" s="266" t="s">
        <v>532</v>
      </c>
      <c r="F121" s="267" t="s">
        <v>533</v>
      </c>
      <c r="G121" s="268" t="s">
        <v>155</v>
      </c>
      <c r="H121" s="269">
        <v>1</v>
      </c>
      <c r="I121" s="270"/>
      <c r="J121" s="271">
        <f>ROUND(I121*H121,2)</f>
        <v>0</v>
      </c>
      <c r="K121" s="267" t="s">
        <v>141</v>
      </c>
      <c r="L121" s="272"/>
      <c r="M121" s="273" t="s">
        <v>35</v>
      </c>
      <c r="N121" s="274" t="s">
        <v>46</v>
      </c>
      <c r="O121" s="84"/>
      <c r="P121" s="235">
        <f>O121*H121</f>
        <v>0</v>
      </c>
      <c r="Q121" s="235">
        <v>0</v>
      </c>
      <c r="R121" s="235">
        <f>Q121*H121</f>
        <v>0</v>
      </c>
      <c r="S121" s="235">
        <v>0</v>
      </c>
      <c r="T121" s="23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7" t="s">
        <v>249</v>
      </c>
      <c r="AT121" s="237" t="s">
        <v>152</v>
      </c>
      <c r="AU121" s="237" t="s">
        <v>83</v>
      </c>
      <c r="AY121" s="17" t="s">
        <v>133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17" t="s">
        <v>83</v>
      </c>
      <c r="BK121" s="238">
        <f>ROUND(I121*H121,2)</f>
        <v>0</v>
      </c>
      <c r="BL121" s="17" t="s">
        <v>250</v>
      </c>
      <c r="BM121" s="237" t="s">
        <v>1064</v>
      </c>
    </row>
    <row r="122" s="2" customFormat="1" ht="19.8" customHeight="1">
      <c r="A122" s="38"/>
      <c r="B122" s="39"/>
      <c r="C122" s="226" t="s">
        <v>151</v>
      </c>
      <c r="D122" s="226" t="s">
        <v>137</v>
      </c>
      <c r="E122" s="227" t="s">
        <v>462</v>
      </c>
      <c r="F122" s="228" t="s">
        <v>463</v>
      </c>
      <c r="G122" s="229" t="s">
        <v>155</v>
      </c>
      <c r="H122" s="230">
        <v>1</v>
      </c>
      <c r="I122" s="231"/>
      <c r="J122" s="232">
        <f>ROUND(I122*H122,2)</f>
        <v>0</v>
      </c>
      <c r="K122" s="228" t="s">
        <v>141</v>
      </c>
      <c r="L122" s="44"/>
      <c r="M122" s="233" t="s">
        <v>35</v>
      </c>
      <c r="N122" s="234" t="s">
        <v>46</v>
      </c>
      <c r="O122" s="84"/>
      <c r="P122" s="235">
        <f>O122*H122</f>
        <v>0</v>
      </c>
      <c r="Q122" s="235">
        <v>0</v>
      </c>
      <c r="R122" s="235">
        <f>Q122*H122</f>
        <v>0</v>
      </c>
      <c r="S122" s="235">
        <v>0</v>
      </c>
      <c r="T122" s="23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7" t="s">
        <v>83</v>
      </c>
      <c r="AT122" s="237" t="s">
        <v>137</v>
      </c>
      <c r="AU122" s="237" t="s">
        <v>83</v>
      </c>
      <c r="AY122" s="17" t="s">
        <v>133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17" t="s">
        <v>83</v>
      </c>
      <c r="BK122" s="238">
        <f>ROUND(I122*H122,2)</f>
        <v>0</v>
      </c>
      <c r="BL122" s="17" t="s">
        <v>83</v>
      </c>
      <c r="BM122" s="237" t="s">
        <v>1065</v>
      </c>
    </row>
    <row r="123" s="2" customFormat="1" ht="19.8" customHeight="1">
      <c r="A123" s="38"/>
      <c r="B123" s="39"/>
      <c r="C123" s="265" t="s">
        <v>329</v>
      </c>
      <c r="D123" s="265" t="s">
        <v>152</v>
      </c>
      <c r="E123" s="266" t="s">
        <v>466</v>
      </c>
      <c r="F123" s="267" t="s">
        <v>467</v>
      </c>
      <c r="G123" s="268" t="s">
        <v>155</v>
      </c>
      <c r="H123" s="269">
        <v>3</v>
      </c>
      <c r="I123" s="270"/>
      <c r="J123" s="271">
        <f>ROUND(I123*H123,2)</f>
        <v>0</v>
      </c>
      <c r="K123" s="267" t="s">
        <v>141</v>
      </c>
      <c r="L123" s="272"/>
      <c r="M123" s="273" t="s">
        <v>35</v>
      </c>
      <c r="N123" s="274" t="s">
        <v>46</v>
      </c>
      <c r="O123" s="84"/>
      <c r="P123" s="235">
        <f>O123*H123</f>
        <v>0</v>
      </c>
      <c r="Q123" s="235">
        <v>0</v>
      </c>
      <c r="R123" s="235">
        <f>Q123*H123</f>
        <v>0</v>
      </c>
      <c r="S123" s="235">
        <v>0</v>
      </c>
      <c r="T123" s="23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7" t="s">
        <v>85</v>
      </c>
      <c r="AT123" s="237" t="s">
        <v>152</v>
      </c>
      <c r="AU123" s="237" t="s">
        <v>83</v>
      </c>
      <c r="AY123" s="17" t="s">
        <v>133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17" t="s">
        <v>83</v>
      </c>
      <c r="BK123" s="238">
        <f>ROUND(I123*H123,2)</f>
        <v>0</v>
      </c>
      <c r="BL123" s="17" t="s">
        <v>83</v>
      </c>
      <c r="BM123" s="237" t="s">
        <v>1066</v>
      </c>
    </row>
    <row r="124" s="2" customFormat="1" ht="19.8" customHeight="1">
      <c r="A124" s="38"/>
      <c r="B124" s="39"/>
      <c r="C124" s="265" t="s">
        <v>333</v>
      </c>
      <c r="D124" s="265" t="s">
        <v>152</v>
      </c>
      <c r="E124" s="266" t="s">
        <v>470</v>
      </c>
      <c r="F124" s="267" t="s">
        <v>471</v>
      </c>
      <c r="G124" s="268" t="s">
        <v>155</v>
      </c>
      <c r="H124" s="269">
        <v>1</v>
      </c>
      <c r="I124" s="270"/>
      <c r="J124" s="271">
        <f>ROUND(I124*H124,2)</f>
        <v>0</v>
      </c>
      <c r="K124" s="267" t="s">
        <v>141</v>
      </c>
      <c r="L124" s="272"/>
      <c r="M124" s="273" t="s">
        <v>35</v>
      </c>
      <c r="N124" s="274" t="s">
        <v>46</v>
      </c>
      <c r="O124" s="84"/>
      <c r="P124" s="235">
        <f>O124*H124</f>
        <v>0</v>
      </c>
      <c r="Q124" s="235">
        <v>0</v>
      </c>
      <c r="R124" s="235">
        <f>Q124*H124</f>
        <v>0</v>
      </c>
      <c r="S124" s="235">
        <v>0</v>
      </c>
      <c r="T124" s="23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7" t="s">
        <v>85</v>
      </c>
      <c r="AT124" s="237" t="s">
        <v>152</v>
      </c>
      <c r="AU124" s="237" t="s">
        <v>83</v>
      </c>
      <c r="AY124" s="17" t="s">
        <v>133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17" t="s">
        <v>83</v>
      </c>
      <c r="BK124" s="238">
        <f>ROUND(I124*H124,2)</f>
        <v>0</v>
      </c>
      <c r="BL124" s="17" t="s">
        <v>83</v>
      </c>
      <c r="BM124" s="237" t="s">
        <v>1067</v>
      </c>
    </row>
    <row r="125" s="2" customFormat="1" ht="19.8" customHeight="1">
      <c r="A125" s="38"/>
      <c r="B125" s="39"/>
      <c r="C125" s="265" t="s">
        <v>337</v>
      </c>
      <c r="D125" s="265" t="s">
        <v>152</v>
      </c>
      <c r="E125" s="266" t="s">
        <v>474</v>
      </c>
      <c r="F125" s="267" t="s">
        <v>475</v>
      </c>
      <c r="G125" s="268" t="s">
        <v>155</v>
      </c>
      <c r="H125" s="269">
        <v>3</v>
      </c>
      <c r="I125" s="270"/>
      <c r="J125" s="271">
        <f>ROUND(I125*H125,2)</f>
        <v>0</v>
      </c>
      <c r="K125" s="267" t="s">
        <v>141</v>
      </c>
      <c r="L125" s="272"/>
      <c r="M125" s="273" t="s">
        <v>35</v>
      </c>
      <c r="N125" s="274" t="s">
        <v>46</v>
      </c>
      <c r="O125" s="84"/>
      <c r="P125" s="235">
        <f>O125*H125</f>
        <v>0</v>
      </c>
      <c r="Q125" s="235">
        <v>0</v>
      </c>
      <c r="R125" s="235">
        <f>Q125*H125</f>
        <v>0</v>
      </c>
      <c r="S125" s="235">
        <v>0</v>
      </c>
      <c r="T125" s="23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7" t="s">
        <v>85</v>
      </c>
      <c r="AT125" s="237" t="s">
        <v>152</v>
      </c>
      <c r="AU125" s="237" t="s">
        <v>83</v>
      </c>
      <c r="AY125" s="17" t="s">
        <v>133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17" t="s">
        <v>83</v>
      </c>
      <c r="BK125" s="238">
        <f>ROUND(I125*H125,2)</f>
        <v>0</v>
      </c>
      <c r="BL125" s="17" t="s">
        <v>83</v>
      </c>
      <c r="BM125" s="237" t="s">
        <v>1068</v>
      </c>
    </row>
    <row r="126" s="2" customFormat="1" ht="30" customHeight="1">
      <c r="A126" s="38"/>
      <c r="B126" s="39"/>
      <c r="C126" s="265" t="s">
        <v>341</v>
      </c>
      <c r="D126" s="265" t="s">
        <v>152</v>
      </c>
      <c r="E126" s="266" t="s">
        <v>478</v>
      </c>
      <c r="F126" s="267" t="s">
        <v>479</v>
      </c>
      <c r="G126" s="268" t="s">
        <v>155</v>
      </c>
      <c r="H126" s="269">
        <v>1</v>
      </c>
      <c r="I126" s="270"/>
      <c r="J126" s="271">
        <f>ROUND(I126*H126,2)</f>
        <v>0</v>
      </c>
      <c r="K126" s="267" t="s">
        <v>141</v>
      </c>
      <c r="L126" s="272"/>
      <c r="M126" s="273" t="s">
        <v>35</v>
      </c>
      <c r="N126" s="274" t="s">
        <v>46</v>
      </c>
      <c r="O126" s="84"/>
      <c r="P126" s="235">
        <f>O126*H126</f>
        <v>0</v>
      </c>
      <c r="Q126" s="235">
        <v>0</v>
      </c>
      <c r="R126" s="235">
        <f>Q126*H126</f>
        <v>0</v>
      </c>
      <c r="S126" s="235">
        <v>0</v>
      </c>
      <c r="T126" s="23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7" t="s">
        <v>85</v>
      </c>
      <c r="AT126" s="237" t="s">
        <v>152</v>
      </c>
      <c r="AU126" s="237" t="s">
        <v>83</v>
      </c>
      <c r="AY126" s="17" t="s">
        <v>133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17" t="s">
        <v>83</v>
      </c>
      <c r="BK126" s="238">
        <f>ROUND(I126*H126,2)</f>
        <v>0</v>
      </c>
      <c r="BL126" s="17" t="s">
        <v>83</v>
      </c>
      <c r="BM126" s="237" t="s">
        <v>1069</v>
      </c>
    </row>
    <row r="127" s="2" customFormat="1" ht="30" customHeight="1">
      <c r="A127" s="38"/>
      <c r="B127" s="39"/>
      <c r="C127" s="226" t="s">
        <v>643</v>
      </c>
      <c r="D127" s="226" t="s">
        <v>137</v>
      </c>
      <c r="E127" s="227" t="s">
        <v>490</v>
      </c>
      <c r="F127" s="228" t="s">
        <v>491</v>
      </c>
      <c r="G127" s="229" t="s">
        <v>155</v>
      </c>
      <c r="H127" s="230">
        <v>2</v>
      </c>
      <c r="I127" s="231"/>
      <c r="J127" s="232">
        <f>ROUND(I127*H127,2)</f>
        <v>0</v>
      </c>
      <c r="K127" s="228" t="s">
        <v>141</v>
      </c>
      <c r="L127" s="44"/>
      <c r="M127" s="233" t="s">
        <v>35</v>
      </c>
      <c r="N127" s="234" t="s">
        <v>46</v>
      </c>
      <c r="O127" s="84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201</v>
      </c>
      <c r="AT127" s="237" t="s">
        <v>137</v>
      </c>
      <c r="AU127" s="237" t="s">
        <v>83</v>
      </c>
      <c r="AY127" s="17" t="s">
        <v>133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83</v>
      </c>
      <c r="BK127" s="238">
        <f>ROUND(I127*H127,2)</f>
        <v>0</v>
      </c>
      <c r="BL127" s="17" t="s">
        <v>201</v>
      </c>
      <c r="BM127" s="237" t="s">
        <v>1070</v>
      </c>
    </row>
    <row r="128" s="2" customFormat="1" ht="19.8" customHeight="1">
      <c r="A128" s="38"/>
      <c r="B128" s="39"/>
      <c r="C128" s="226" t="s">
        <v>659</v>
      </c>
      <c r="D128" s="226" t="s">
        <v>137</v>
      </c>
      <c r="E128" s="227" t="s">
        <v>502</v>
      </c>
      <c r="F128" s="228" t="s">
        <v>503</v>
      </c>
      <c r="G128" s="229" t="s">
        <v>155</v>
      </c>
      <c r="H128" s="230">
        <v>1</v>
      </c>
      <c r="I128" s="231"/>
      <c r="J128" s="232">
        <f>ROUND(I128*H128,2)</f>
        <v>0</v>
      </c>
      <c r="K128" s="228" t="s">
        <v>141</v>
      </c>
      <c r="L128" s="44"/>
      <c r="M128" s="233" t="s">
        <v>35</v>
      </c>
      <c r="N128" s="234" t="s">
        <v>46</v>
      </c>
      <c r="O128" s="84"/>
      <c r="P128" s="235">
        <f>O128*H128</f>
        <v>0</v>
      </c>
      <c r="Q128" s="235">
        <v>0</v>
      </c>
      <c r="R128" s="235">
        <f>Q128*H128</f>
        <v>0</v>
      </c>
      <c r="S128" s="235">
        <v>0</v>
      </c>
      <c r="T128" s="23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7" t="s">
        <v>201</v>
      </c>
      <c r="AT128" s="237" t="s">
        <v>137</v>
      </c>
      <c r="AU128" s="237" t="s">
        <v>83</v>
      </c>
      <c r="AY128" s="17" t="s">
        <v>133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17" t="s">
        <v>83</v>
      </c>
      <c r="BK128" s="238">
        <f>ROUND(I128*H128,2)</f>
        <v>0</v>
      </c>
      <c r="BL128" s="17" t="s">
        <v>201</v>
      </c>
      <c r="BM128" s="237" t="s">
        <v>1071</v>
      </c>
    </row>
    <row r="129" s="2" customFormat="1" ht="19.8" customHeight="1">
      <c r="A129" s="38"/>
      <c r="B129" s="39"/>
      <c r="C129" s="226" t="s">
        <v>663</v>
      </c>
      <c r="D129" s="226" t="s">
        <v>137</v>
      </c>
      <c r="E129" s="227" t="s">
        <v>494</v>
      </c>
      <c r="F129" s="228" t="s">
        <v>495</v>
      </c>
      <c r="G129" s="229" t="s">
        <v>155</v>
      </c>
      <c r="H129" s="230">
        <v>20</v>
      </c>
      <c r="I129" s="231"/>
      <c r="J129" s="232">
        <f>ROUND(I129*H129,2)</f>
        <v>0</v>
      </c>
      <c r="K129" s="228" t="s">
        <v>141</v>
      </c>
      <c r="L129" s="44"/>
      <c r="M129" s="233" t="s">
        <v>35</v>
      </c>
      <c r="N129" s="234" t="s">
        <v>46</v>
      </c>
      <c r="O129" s="84"/>
      <c r="P129" s="235">
        <f>O129*H129</f>
        <v>0</v>
      </c>
      <c r="Q129" s="235">
        <v>0</v>
      </c>
      <c r="R129" s="235">
        <f>Q129*H129</f>
        <v>0</v>
      </c>
      <c r="S129" s="235">
        <v>0</v>
      </c>
      <c r="T129" s="23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7" t="s">
        <v>201</v>
      </c>
      <c r="AT129" s="237" t="s">
        <v>137</v>
      </c>
      <c r="AU129" s="237" t="s">
        <v>83</v>
      </c>
      <c r="AY129" s="17" t="s">
        <v>133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17" t="s">
        <v>83</v>
      </c>
      <c r="BK129" s="238">
        <f>ROUND(I129*H129,2)</f>
        <v>0</v>
      </c>
      <c r="BL129" s="17" t="s">
        <v>201</v>
      </c>
      <c r="BM129" s="237" t="s">
        <v>1072</v>
      </c>
    </row>
    <row r="130" s="2" customFormat="1" ht="19.8" customHeight="1">
      <c r="A130" s="38"/>
      <c r="B130" s="39"/>
      <c r="C130" s="265" t="s">
        <v>655</v>
      </c>
      <c r="D130" s="265" t="s">
        <v>152</v>
      </c>
      <c r="E130" s="266" t="s">
        <v>498</v>
      </c>
      <c r="F130" s="267" t="s">
        <v>499</v>
      </c>
      <c r="G130" s="268" t="s">
        <v>155</v>
      </c>
      <c r="H130" s="269">
        <v>1</v>
      </c>
      <c r="I130" s="270"/>
      <c r="J130" s="271">
        <f>ROUND(I130*H130,2)</f>
        <v>0</v>
      </c>
      <c r="K130" s="267" t="s">
        <v>141</v>
      </c>
      <c r="L130" s="272"/>
      <c r="M130" s="273" t="s">
        <v>35</v>
      </c>
      <c r="N130" s="274" t="s">
        <v>46</v>
      </c>
      <c r="O130" s="84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249</v>
      </c>
      <c r="AT130" s="237" t="s">
        <v>152</v>
      </c>
      <c r="AU130" s="237" t="s">
        <v>83</v>
      </c>
      <c r="AY130" s="17" t="s">
        <v>133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83</v>
      </c>
      <c r="BK130" s="238">
        <f>ROUND(I130*H130,2)</f>
        <v>0</v>
      </c>
      <c r="BL130" s="17" t="s">
        <v>250</v>
      </c>
      <c r="BM130" s="237" t="s">
        <v>1073</v>
      </c>
    </row>
    <row r="131" s="2" customFormat="1" ht="19.8" customHeight="1">
      <c r="A131" s="38"/>
      <c r="B131" s="39"/>
      <c r="C131" s="226" t="s">
        <v>354</v>
      </c>
      <c r="D131" s="226" t="s">
        <v>137</v>
      </c>
      <c r="E131" s="227" t="s">
        <v>458</v>
      </c>
      <c r="F131" s="228" t="s">
        <v>459</v>
      </c>
      <c r="G131" s="229" t="s">
        <v>155</v>
      </c>
      <c r="H131" s="230">
        <v>2</v>
      </c>
      <c r="I131" s="231"/>
      <c r="J131" s="232">
        <f>ROUND(I131*H131,2)</f>
        <v>0</v>
      </c>
      <c r="K131" s="228" t="s">
        <v>141</v>
      </c>
      <c r="L131" s="44"/>
      <c r="M131" s="233" t="s">
        <v>35</v>
      </c>
      <c r="N131" s="234" t="s">
        <v>46</v>
      </c>
      <c r="O131" s="84"/>
      <c r="P131" s="235">
        <f>O131*H131</f>
        <v>0</v>
      </c>
      <c r="Q131" s="235">
        <v>0</v>
      </c>
      <c r="R131" s="235">
        <f>Q131*H131</f>
        <v>0</v>
      </c>
      <c r="S131" s="235">
        <v>0</v>
      </c>
      <c r="T131" s="23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7" t="s">
        <v>83</v>
      </c>
      <c r="AT131" s="237" t="s">
        <v>137</v>
      </c>
      <c r="AU131" s="237" t="s">
        <v>83</v>
      </c>
      <c r="AY131" s="17" t="s">
        <v>133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17" t="s">
        <v>83</v>
      </c>
      <c r="BK131" s="238">
        <f>ROUND(I131*H131,2)</f>
        <v>0</v>
      </c>
      <c r="BL131" s="17" t="s">
        <v>83</v>
      </c>
      <c r="BM131" s="237" t="s">
        <v>1074</v>
      </c>
    </row>
    <row r="132" s="2" customFormat="1" ht="19.8" customHeight="1">
      <c r="A132" s="38"/>
      <c r="B132" s="39"/>
      <c r="C132" s="265" t="s">
        <v>362</v>
      </c>
      <c r="D132" s="265" t="s">
        <v>152</v>
      </c>
      <c r="E132" s="266" t="s">
        <v>522</v>
      </c>
      <c r="F132" s="267" t="s">
        <v>523</v>
      </c>
      <c r="G132" s="268" t="s">
        <v>155</v>
      </c>
      <c r="H132" s="269">
        <v>8</v>
      </c>
      <c r="I132" s="270"/>
      <c r="J132" s="271">
        <f>ROUND(I132*H132,2)</f>
        <v>0</v>
      </c>
      <c r="K132" s="267" t="s">
        <v>141</v>
      </c>
      <c r="L132" s="272"/>
      <c r="M132" s="273" t="s">
        <v>35</v>
      </c>
      <c r="N132" s="274" t="s">
        <v>46</v>
      </c>
      <c r="O132" s="84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85</v>
      </c>
      <c r="AT132" s="237" t="s">
        <v>152</v>
      </c>
      <c r="AU132" s="237" t="s">
        <v>83</v>
      </c>
      <c r="AY132" s="17" t="s">
        <v>133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83</v>
      </c>
      <c r="BK132" s="238">
        <f>ROUND(I132*H132,2)</f>
        <v>0</v>
      </c>
      <c r="BL132" s="17" t="s">
        <v>83</v>
      </c>
      <c r="BM132" s="237" t="s">
        <v>1075</v>
      </c>
    </row>
    <row r="133" s="2" customFormat="1" ht="19.8" customHeight="1">
      <c r="A133" s="38"/>
      <c r="B133" s="39"/>
      <c r="C133" s="265" t="s">
        <v>366</v>
      </c>
      <c r="D133" s="265" t="s">
        <v>152</v>
      </c>
      <c r="E133" s="266" t="s">
        <v>526</v>
      </c>
      <c r="F133" s="267" t="s">
        <v>527</v>
      </c>
      <c r="G133" s="268" t="s">
        <v>155</v>
      </c>
      <c r="H133" s="269">
        <v>2</v>
      </c>
      <c r="I133" s="270"/>
      <c r="J133" s="271">
        <f>ROUND(I133*H133,2)</f>
        <v>0</v>
      </c>
      <c r="K133" s="267" t="s">
        <v>141</v>
      </c>
      <c r="L133" s="272"/>
      <c r="M133" s="273" t="s">
        <v>35</v>
      </c>
      <c r="N133" s="274" t="s">
        <v>46</v>
      </c>
      <c r="O133" s="84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85</v>
      </c>
      <c r="AT133" s="237" t="s">
        <v>152</v>
      </c>
      <c r="AU133" s="237" t="s">
        <v>83</v>
      </c>
      <c r="AY133" s="17" t="s">
        <v>133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83</v>
      </c>
      <c r="BK133" s="238">
        <f>ROUND(I133*H133,2)</f>
        <v>0</v>
      </c>
      <c r="BL133" s="17" t="s">
        <v>83</v>
      </c>
      <c r="BM133" s="237" t="s">
        <v>1076</v>
      </c>
    </row>
    <row r="134" s="12" customFormat="1" ht="25.92" customHeight="1">
      <c r="A134" s="12"/>
      <c r="B134" s="210"/>
      <c r="C134" s="211"/>
      <c r="D134" s="212" t="s">
        <v>74</v>
      </c>
      <c r="E134" s="213" t="s">
        <v>710</v>
      </c>
      <c r="F134" s="213" t="s">
        <v>711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SUM(P135:P161)</f>
        <v>0</v>
      </c>
      <c r="Q134" s="218"/>
      <c r="R134" s="219">
        <f>SUM(R135:R161)</f>
        <v>0</v>
      </c>
      <c r="S134" s="218"/>
      <c r="T134" s="220">
        <f>SUM(T135:T161)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83</v>
      </c>
      <c r="AT134" s="222" t="s">
        <v>74</v>
      </c>
      <c r="AU134" s="222" t="s">
        <v>75</v>
      </c>
      <c r="AY134" s="221" t="s">
        <v>133</v>
      </c>
      <c r="BK134" s="223">
        <f>SUM(BK135:BK161)</f>
        <v>0</v>
      </c>
    </row>
    <row r="135" s="2" customFormat="1" ht="19.8" customHeight="1">
      <c r="A135" s="38"/>
      <c r="B135" s="39"/>
      <c r="C135" s="265" t="s">
        <v>370</v>
      </c>
      <c r="D135" s="265" t="s">
        <v>152</v>
      </c>
      <c r="E135" s="266" t="s">
        <v>713</v>
      </c>
      <c r="F135" s="267" t="s">
        <v>714</v>
      </c>
      <c r="G135" s="268" t="s">
        <v>155</v>
      </c>
      <c r="H135" s="269">
        <v>4</v>
      </c>
      <c r="I135" s="270"/>
      <c r="J135" s="271">
        <f>ROUND(I135*H135,2)</f>
        <v>0</v>
      </c>
      <c r="K135" s="267" t="s">
        <v>141</v>
      </c>
      <c r="L135" s="272"/>
      <c r="M135" s="273" t="s">
        <v>35</v>
      </c>
      <c r="N135" s="274" t="s">
        <v>46</v>
      </c>
      <c r="O135" s="84"/>
      <c r="P135" s="235">
        <f>O135*H135</f>
        <v>0</v>
      </c>
      <c r="Q135" s="235">
        <v>0</v>
      </c>
      <c r="R135" s="235">
        <f>Q135*H135</f>
        <v>0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85</v>
      </c>
      <c r="AT135" s="237" t="s">
        <v>152</v>
      </c>
      <c r="AU135" s="237" t="s">
        <v>83</v>
      </c>
      <c r="AY135" s="17" t="s">
        <v>133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83</v>
      </c>
      <c r="BK135" s="238">
        <f>ROUND(I135*H135,2)</f>
        <v>0</v>
      </c>
      <c r="BL135" s="17" t="s">
        <v>83</v>
      </c>
      <c r="BM135" s="237" t="s">
        <v>1077</v>
      </c>
    </row>
    <row r="136" s="2" customFormat="1" ht="19.8" customHeight="1">
      <c r="A136" s="38"/>
      <c r="B136" s="39"/>
      <c r="C136" s="265" t="s">
        <v>374</v>
      </c>
      <c r="D136" s="265" t="s">
        <v>152</v>
      </c>
      <c r="E136" s="266" t="s">
        <v>725</v>
      </c>
      <c r="F136" s="267" t="s">
        <v>726</v>
      </c>
      <c r="G136" s="268" t="s">
        <v>155</v>
      </c>
      <c r="H136" s="269">
        <v>4</v>
      </c>
      <c r="I136" s="270"/>
      <c r="J136" s="271">
        <f>ROUND(I136*H136,2)</f>
        <v>0</v>
      </c>
      <c r="K136" s="267" t="s">
        <v>141</v>
      </c>
      <c r="L136" s="272"/>
      <c r="M136" s="273" t="s">
        <v>35</v>
      </c>
      <c r="N136" s="274" t="s">
        <v>46</v>
      </c>
      <c r="O136" s="84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85</v>
      </c>
      <c r="AT136" s="237" t="s">
        <v>152</v>
      </c>
      <c r="AU136" s="237" t="s">
        <v>83</v>
      </c>
      <c r="AY136" s="17" t="s">
        <v>133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83</v>
      </c>
      <c r="BK136" s="238">
        <f>ROUND(I136*H136,2)</f>
        <v>0</v>
      </c>
      <c r="BL136" s="17" t="s">
        <v>83</v>
      </c>
      <c r="BM136" s="237" t="s">
        <v>1078</v>
      </c>
    </row>
    <row r="137" s="2" customFormat="1" ht="19.8" customHeight="1">
      <c r="A137" s="38"/>
      <c r="B137" s="39"/>
      <c r="C137" s="265" t="s">
        <v>378</v>
      </c>
      <c r="D137" s="265" t="s">
        <v>152</v>
      </c>
      <c r="E137" s="266" t="s">
        <v>717</v>
      </c>
      <c r="F137" s="267" t="s">
        <v>718</v>
      </c>
      <c r="G137" s="268" t="s">
        <v>155</v>
      </c>
      <c r="H137" s="269">
        <v>4</v>
      </c>
      <c r="I137" s="270"/>
      <c r="J137" s="271">
        <f>ROUND(I137*H137,2)</f>
        <v>0</v>
      </c>
      <c r="K137" s="267" t="s">
        <v>141</v>
      </c>
      <c r="L137" s="272"/>
      <c r="M137" s="273" t="s">
        <v>35</v>
      </c>
      <c r="N137" s="274" t="s">
        <v>46</v>
      </c>
      <c r="O137" s="84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85</v>
      </c>
      <c r="AT137" s="237" t="s">
        <v>152</v>
      </c>
      <c r="AU137" s="237" t="s">
        <v>83</v>
      </c>
      <c r="AY137" s="17" t="s">
        <v>133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83</v>
      </c>
      <c r="BK137" s="238">
        <f>ROUND(I137*H137,2)</f>
        <v>0</v>
      </c>
      <c r="BL137" s="17" t="s">
        <v>83</v>
      </c>
      <c r="BM137" s="237" t="s">
        <v>1079</v>
      </c>
    </row>
    <row r="138" s="2" customFormat="1" ht="19.8" customHeight="1">
      <c r="A138" s="38"/>
      <c r="B138" s="39"/>
      <c r="C138" s="265" t="s">
        <v>383</v>
      </c>
      <c r="D138" s="265" t="s">
        <v>152</v>
      </c>
      <c r="E138" s="266" t="s">
        <v>721</v>
      </c>
      <c r="F138" s="267" t="s">
        <v>722</v>
      </c>
      <c r="G138" s="268" t="s">
        <v>155</v>
      </c>
      <c r="H138" s="269">
        <v>4</v>
      </c>
      <c r="I138" s="270"/>
      <c r="J138" s="271">
        <f>ROUND(I138*H138,2)</f>
        <v>0</v>
      </c>
      <c r="K138" s="267" t="s">
        <v>141</v>
      </c>
      <c r="L138" s="272"/>
      <c r="M138" s="273" t="s">
        <v>35</v>
      </c>
      <c r="N138" s="274" t="s">
        <v>46</v>
      </c>
      <c r="O138" s="84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85</v>
      </c>
      <c r="AT138" s="237" t="s">
        <v>152</v>
      </c>
      <c r="AU138" s="237" t="s">
        <v>83</v>
      </c>
      <c r="AY138" s="17" t="s">
        <v>133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83</v>
      </c>
      <c r="BK138" s="238">
        <f>ROUND(I138*H138,2)</f>
        <v>0</v>
      </c>
      <c r="BL138" s="17" t="s">
        <v>83</v>
      </c>
      <c r="BM138" s="237" t="s">
        <v>1080</v>
      </c>
    </row>
    <row r="139" s="2" customFormat="1" ht="19.8" customHeight="1">
      <c r="A139" s="38"/>
      <c r="B139" s="39"/>
      <c r="C139" s="265" t="s">
        <v>389</v>
      </c>
      <c r="D139" s="265" t="s">
        <v>152</v>
      </c>
      <c r="E139" s="266" t="s">
        <v>729</v>
      </c>
      <c r="F139" s="267" t="s">
        <v>730</v>
      </c>
      <c r="G139" s="268" t="s">
        <v>352</v>
      </c>
      <c r="H139" s="269">
        <v>4</v>
      </c>
      <c r="I139" s="270"/>
      <c r="J139" s="271">
        <f>ROUND(I139*H139,2)</f>
        <v>0</v>
      </c>
      <c r="K139" s="267" t="s">
        <v>141</v>
      </c>
      <c r="L139" s="272"/>
      <c r="M139" s="273" t="s">
        <v>35</v>
      </c>
      <c r="N139" s="274" t="s">
        <v>46</v>
      </c>
      <c r="O139" s="84"/>
      <c r="P139" s="235">
        <f>O139*H139</f>
        <v>0</v>
      </c>
      <c r="Q139" s="235">
        <v>0</v>
      </c>
      <c r="R139" s="235">
        <f>Q139*H139</f>
        <v>0</v>
      </c>
      <c r="S139" s="235">
        <v>0</v>
      </c>
      <c r="T139" s="23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7" t="s">
        <v>85</v>
      </c>
      <c r="AT139" s="237" t="s">
        <v>152</v>
      </c>
      <c r="AU139" s="237" t="s">
        <v>83</v>
      </c>
      <c r="AY139" s="17" t="s">
        <v>133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17" t="s">
        <v>83</v>
      </c>
      <c r="BK139" s="238">
        <f>ROUND(I139*H139,2)</f>
        <v>0</v>
      </c>
      <c r="BL139" s="17" t="s">
        <v>83</v>
      </c>
      <c r="BM139" s="237" t="s">
        <v>1081</v>
      </c>
    </row>
    <row r="140" s="2" customFormat="1" ht="19.8" customHeight="1">
      <c r="A140" s="38"/>
      <c r="B140" s="39"/>
      <c r="C140" s="265" t="s">
        <v>393</v>
      </c>
      <c r="D140" s="265" t="s">
        <v>152</v>
      </c>
      <c r="E140" s="266" t="s">
        <v>733</v>
      </c>
      <c r="F140" s="267" t="s">
        <v>734</v>
      </c>
      <c r="G140" s="268" t="s">
        <v>155</v>
      </c>
      <c r="H140" s="269">
        <v>4</v>
      </c>
      <c r="I140" s="270"/>
      <c r="J140" s="271">
        <f>ROUND(I140*H140,2)</f>
        <v>0</v>
      </c>
      <c r="K140" s="267" t="s">
        <v>141</v>
      </c>
      <c r="L140" s="272"/>
      <c r="M140" s="273" t="s">
        <v>35</v>
      </c>
      <c r="N140" s="274" t="s">
        <v>46</v>
      </c>
      <c r="O140" s="84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85</v>
      </c>
      <c r="AT140" s="237" t="s">
        <v>152</v>
      </c>
      <c r="AU140" s="237" t="s">
        <v>83</v>
      </c>
      <c r="AY140" s="17" t="s">
        <v>133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83</v>
      </c>
      <c r="BK140" s="238">
        <f>ROUND(I140*H140,2)</f>
        <v>0</v>
      </c>
      <c r="BL140" s="17" t="s">
        <v>83</v>
      </c>
      <c r="BM140" s="237" t="s">
        <v>1082</v>
      </c>
    </row>
    <row r="141" s="2" customFormat="1" ht="19.8" customHeight="1">
      <c r="A141" s="38"/>
      <c r="B141" s="39"/>
      <c r="C141" s="265" t="s">
        <v>397</v>
      </c>
      <c r="D141" s="265" t="s">
        <v>152</v>
      </c>
      <c r="E141" s="266" t="s">
        <v>1083</v>
      </c>
      <c r="F141" s="267" t="s">
        <v>1084</v>
      </c>
      <c r="G141" s="268" t="s">
        <v>155</v>
      </c>
      <c r="H141" s="269">
        <v>2</v>
      </c>
      <c r="I141" s="270"/>
      <c r="J141" s="271">
        <f>ROUND(I141*H141,2)</f>
        <v>0</v>
      </c>
      <c r="K141" s="267" t="s">
        <v>141</v>
      </c>
      <c r="L141" s="272"/>
      <c r="M141" s="273" t="s">
        <v>35</v>
      </c>
      <c r="N141" s="274" t="s">
        <v>46</v>
      </c>
      <c r="O141" s="84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85</v>
      </c>
      <c r="AT141" s="237" t="s">
        <v>152</v>
      </c>
      <c r="AU141" s="237" t="s">
        <v>83</v>
      </c>
      <c r="AY141" s="17" t="s">
        <v>133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83</v>
      </c>
      <c r="BK141" s="238">
        <f>ROUND(I141*H141,2)</f>
        <v>0</v>
      </c>
      <c r="BL141" s="17" t="s">
        <v>83</v>
      </c>
      <c r="BM141" s="237" t="s">
        <v>1085</v>
      </c>
    </row>
    <row r="142" s="2" customFormat="1" ht="19.8" customHeight="1">
      <c r="A142" s="38"/>
      <c r="B142" s="39"/>
      <c r="C142" s="265" t="s">
        <v>401</v>
      </c>
      <c r="D142" s="265" t="s">
        <v>152</v>
      </c>
      <c r="E142" s="266" t="s">
        <v>1086</v>
      </c>
      <c r="F142" s="267" t="s">
        <v>1087</v>
      </c>
      <c r="G142" s="268" t="s">
        <v>155</v>
      </c>
      <c r="H142" s="269">
        <v>8</v>
      </c>
      <c r="I142" s="270"/>
      <c r="J142" s="271">
        <f>ROUND(I142*H142,2)</f>
        <v>0</v>
      </c>
      <c r="K142" s="267" t="s">
        <v>141</v>
      </c>
      <c r="L142" s="272"/>
      <c r="M142" s="273" t="s">
        <v>35</v>
      </c>
      <c r="N142" s="274" t="s">
        <v>46</v>
      </c>
      <c r="O142" s="84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249</v>
      </c>
      <c r="AT142" s="237" t="s">
        <v>152</v>
      </c>
      <c r="AU142" s="237" t="s">
        <v>83</v>
      </c>
      <c r="AY142" s="17" t="s">
        <v>133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83</v>
      </c>
      <c r="BK142" s="238">
        <f>ROUND(I142*H142,2)</f>
        <v>0</v>
      </c>
      <c r="BL142" s="17" t="s">
        <v>250</v>
      </c>
      <c r="BM142" s="237" t="s">
        <v>1088</v>
      </c>
    </row>
    <row r="143" s="2" customFormat="1" ht="19.8" customHeight="1">
      <c r="A143" s="38"/>
      <c r="B143" s="39"/>
      <c r="C143" s="265" t="s">
        <v>405</v>
      </c>
      <c r="D143" s="265" t="s">
        <v>152</v>
      </c>
      <c r="E143" s="266" t="s">
        <v>1089</v>
      </c>
      <c r="F143" s="267" t="s">
        <v>1090</v>
      </c>
      <c r="G143" s="268" t="s">
        <v>155</v>
      </c>
      <c r="H143" s="269">
        <v>4</v>
      </c>
      <c r="I143" s="270"/>
      <c r="J143" s="271">
        <f>ROUND(I143*H143,2)</f>
        <v>0</v>
      </c>
      <c r="K143" s="267" t="s">
        <v>141</v>
      </c>
      <c r="L143" s="272"/>
      <c r="M143" s="273" t="s">
        <v>35</v>
      </c>
      <c r="N143" s="274" t="s">
        <v>46</v>
      </c>
      <c r="O143" s="84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249</v>
      </c>
      <c r="AT143" s="237" t="s">
        <v>152</v>
      </c>
      <c r="AU143" s="237" t="s">
        <v>83</v>
      </c>
      <c r="AY143" s="17" t="s">
        <v>133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83</v>
      </c>
      <c r="BK143" s="238">
        <f>ROUND(I143*H143,2)</f>
        <v>0</v>
      </c>
      <c r="BL143" s="17" t="s">
        <v>250</v>
      </c>
      <c r="BM143" s="237" t="s">
        <v>1091</v>
      </c>
    </row>
    <row r="144" s="2" customFormat="1" ht="19.8" customHeight="1">
      <c r="A144" s="38"/>
      <c r="B144" s="39"/>
      <c r="C144" s="265" t="s">
        <v>409</v>
      </c>
      <c r="D144" s="265" t="s">
        <v>152</v>
      </c>
      <c r="E144" s="266" t="s">
        <v>1092</v>
      </c>
      <c r="F144" s="267" t="s">
        <v>1093</v>
      </c>
      <c r="G144" s="268" t="s">
        <v>155</v>
      </c>
      <c r="H144" s="269">
        <v>4</v>
      </c>
      <c r="I144" s="270"/>
      <c r="J144" s="271">
        <f>ROUND(I144*H144,2)</f>
        <v>0</v>
      </c>
      <c r="K144" s="267" t="s">
        <v>141</v>
      </c>
      <c r="L144" s="272"/>
      <c r="M144" s="273" t="s">
        <v>35</v>
      </c>
      <c r="N144" s="274" t="s">
        <v>46</v>
      </c>
      <c r="O144" s="84"/>
      <c r="P144" s="235">
        <f>O144*H144</f>
        <v>0</v>
      </c>
      <c r="Q144" s="235">
        <v>0</v>
      </c>
      <c r="R144" s="235">
        <f>Q144*H144</f>
        <v>0</v>
      </c>
      <c r="S144" s="235">
        <v>0</v>
      </c>
      <c r="T144" s="23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7" t="s">
        <v>249</v>
      </c>
      <c r="AT144" s="237" t="s">
        <v>152</v>
      </c>
      <c r="AU144" s="237" t="s">
        <v>83</v>
      </c>
      <c r="AY144" s="17" t="s">
        <v>133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17" t="s">
        <v>83</v>
      </c>
      <c r="BK144" s="238">
        <f>ROUND(I144*H144,2)</f>
        <v>0</v>
      </c>
      <c r="BL144" s="17" t="s">
        <v>250</v>
      </c>
      <c r="BM144" s="237" t="s">
        <v>1094</v>
      </c>
    </row>
    <row r="145" s="2" customFormat="1" ht="19.8" customHeight="1">
      <c r="A145" s="38"/>
      <c r="B145" s="39"/>
      <c r="C145" s="265" t="s">
        <v>413</v>
      </c>
      <c r="D145" s="265" t="s">
        <v>152</v>
      </c>
      <c r="E145" s="266" t="s">
        <v>1095</v>
      </c>
      <c r="F145" s="267" t="s">
        <v>1096</v>
      </c>
      <c r="G145" s="268" t="s">
        <v>155</v>
      </c>
      <c r="H145" s="269">
        <v>4</v>
      </c>
      <c r="I145" s="270"/>
      <c r="J145" s="271">
        <f>ROUND(I145*H145,2)</f>
        <v>0</v>
      </c>
      <c r="K145" s="267" t="s">
        <v>141</v>
      </c>
      <c r="L145" s="272"/>
      <c r="M145" s="273" t="s">
        <v>35</v>
      </c>
      <c r="N145" s="274" t="s">
        <v>46</v>
      </c>
      <c r="O145" s="84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249</v>
      </c>
      <c r="AT145" s="237" t="s">
        <v>152</v>
      </c>
      <c r="AU145" s="237" t="s">
        <v>83</v>
      </c>
      <c r="AY145" s="17" t="s">
        <v>133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83</v>
      </c>
      <c r="BK145" s="238">
        <f>ROUND(I145*H145,2)</f>
        <v>0</v>
      </c>
      <c r="BL145" s="17" t="s">
        <v>250</v>
      </c>
      <c r="BM145" s="237" t="s">
        <v>1097</v>
      </c>
    </row>
    <row r="146" s="2" customFormat="1" ht="19.8" customHeight="1">
      <c r="A146" s="38"/>
      <c r="B146" s="39"/>
      <c r="C146" s="265" t="s">
        <v>419</v>
      </c>
      <c r="D146" s="265" t="s">
        <v>152</v>
      </c>
      <c r="E146" s="266" t="s">
        <v>757</v>
      </c>
      <c r="F146" s="267" t="s">
        <v>758</v>
      </c>
      <c r="G146" s="268" t="s">
        <v>155</v>
      </c>
      <c r="H146" s="269">
        <v>4</v>
      </c>
      <c r="I146" s="270"/>
      <c r="J146" s="271">
        <f>ROUND(I146*H146,2)</f>
        <v>0</v>
      </c>
      <c r="K146" s="267" t="s">
        <v>141</v>
      </c>
      <c r="L146" s="272"/>
      <c r="M146" s="273" t="s">
        <v>35</v>
      </c>
      <c r="N146" s="274" t="s">
        <v>46</v>
      </c>
      <c r="O146" s="84"/>
      <c r="P146" s="235">
        <f>O146*H146</f>
        <v>0</v>
      </c>
      <c r="Q146" s="235">
        <v>0</v>
      </c>
      <c r="R146" s="235">
        <f>Q146*H146</f>
        <v>0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249</v>
      </c>
      <c r="AT146" s="237" t="s">
        <v>152</v>
      </c>
      <c r="AU146" s="237" t="s">
        <v>83</v>
      </c>
      <c r="AY146" s="17" t="s">
        <v>133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83</v>
      </c>
      <c r="BK146" s="238">
        <f>ROUND(I146*H146,2)</f>
        <v>0</v>
      </c>
      <c r="BL146" s="17" t="s">
        <v>250</v>
      </c>
      <c r="BM146" s="237" t="s">
        <v>1098</v>
      </c>
    </row>
    <row r="147" s="2" customFormat="1" ht="19.8" customHeight="1">
      <c r="A147" s="38"/>
      <c r="B147" s="39"/>
      <c r="C147" s="265" t="s">
        <v>423</v>
      </c>
      <c r="D147" s="265" t="s">
        <v>152</v>
      </c>
      <c r="E147" s="266" t="s">
        <v>1099</v>
      </c>
      <c r="F147" s="267" t="s">
        <v>1100</v>
      </c>
      <c r="G147" s="268" t="s">
        <v>155</v>
      </c>
      <c r="H147" s="269">
        <v>2</v>
      </c>
      <c r="I147" s="270"/>
      <c r="J147" s="271">
        <f>ROUND(I147*H147,2)</f>
        <v>0</v>
      </c>
      <c r="K147" s="267" t="s">
        <v>141</v>
      </c>
      <c r="L147" s="272"/>
      <c r="M147" s="273" t="s">
        <v>35</v>
      </c>
      <c r="N147" s="274" t="s">
        <v>46</v>
      </c>
      <c r="O147" s="84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249</v>
      </c>
      <c r="AT147" s="237" t="s">
        <v>152</v>
      </c>
      <c r="AU147" s="237" t="s">
        <v>83</v>
      </c>
      <c r="AY147" s="17" t="s">
        <v>133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83</v>
      </c>
      <c r="BK147" s="238">
        <f>ROUND(I147*H147,2)</f>
        <v>0</v>
      </c>
      <c r="BL147" s="17" t="s">
        <v>250</v>
      </c>
      <c r="BM147" s="237" t="s">
        <v>1101</v>
      </c>
    </row>
    <row r="148" s="2" customFormat="1" ht="19.8" customHeight="1">
      <c r="A148" s="38"/>
      <c r="B148" s="39"/>
      <c r="C148" s="265" t="s">
        <v>427</v>
      </c>
      <c r="D148" s="265" t="s">
        <v>152</v>
      </c>
      <c r="E148" s="266" t="s">
        <v>745</v>
      </c>
      <c r="F148" s="267" t="s">
        <v>746</v>
      </c>
      <c r="G148" s="268" t="s">
        <v>155</v>
      </c>
      <c r="H148" s="269">
        <v>4</v>
      </c>
      <c r="I148" s="270"/>
      <c r="J148" s="271">
        <f>ROUND(I148*H148,2)</f>
        <v>0</v>
      </c>
      <c r="K148" s="267" t="s">
        <v>141</v>
      </c>
      <c r="L148" s="272"/>
      <c r="M148" s="273" t="s">
        <v>35</v>
      </c>
      <c r="N148" s="274" t="s">
        <v>46</v>
      </c>
      <c r="O148" s="84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85</v>
      </c>
      <c r="AT148" s="237" t="s">
        <v>152</v>
      </c>
      <c r="AU148" s="237" t="s">
        <v>83</v>
      </c>
      <c r="AY148" s="17" t="s">
        <v>133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83</v>
      </c>
      <c r="BK148" s="238">
        <f>ROUND(I148*H148,2)</f>
        <v>0</v>
      </c>
      <c r="BL148" s="17" t="s">
        <v>83</v>
      </c>
      <c r="BM148" s="237" t="s">
        <v>1102</v>
      </c>
    </row>
    <row r="149" s="2" customFormat="1" ht="19.8" customHeight="1">
      <c r="A149" s="38"/>
      <c r="B149" s="39"/>
      <c r="C149" s="226" t="s">
        <v>431</v>
      </c>
      <c r="D149" s="226" t="s">
        <v>137</v>
      </c>
      <c r="E149" s="227" t="s">
        <v>1103</v>
      </c>
      <c r="F149" s="228" t="s">
        <v>1104</v>
      </c>
      <c r="G149" s="229" t="s">
        <v>155</v>
      </c>
      <c r="H149" s="230">
        <v>1</v>
      </c>
      <c r="I149" s="231"/>
      <c r="J149" s="232">
        <f>ROUND(I149*H149,2)</f>
        <v>0</v>
      </c>
      <c r="K149" s="228" t="s">
        <v>141</v>
      </c>
      <c r="L149" s="44"/>
      <c r="M149" s="233" t="s">
        <v>35</v>
      </c>
      <c r="N149" s="234" t="s">
        <v>46</v>
      </c>
      <c r="O149" s="84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83</v>
      </c>
      <c r="AT149" s="237" t="s">
        <v>137</v>
      </c>
      <c r="AU149" s="237" t="s">
        <v>83</v>
      </c>
      <c r="AY149" s="17" t="s">
        <v>133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83</v>
      </c>
      <c r="BK149" s="238">
        <f>ROUND(I149*H149,2)</f>
        <v>0</v>
      </c>
      <c r="BL149" s="17" t="s">
        <v>83</v>
      </c>
      <c r="BM149" s="237" t="s">
        <v>1105</v>
      </c>
    </row>
    <row r="150" s="2" customFormat="1" ht="30" customHeight="1">
      <c r="A150" s="38"/>
      <c r="B150" s="39"/>
      <c r="C150" s="226" t="s">
        <v>435</v>
      </c>
      <c r="D150" s="226" t="s">
        <v>137</v>
      </c>
      <c r="E150" s="227" t="s">
        <v>1106</v>
      </c>
      <c r="F150" s="228" t="s">
        <v>1107</v>
      </c>
      <c r="G150" s="229" t="s">
        <v>155</v>
      </c>
      <c r="H150" s="230">
        <v>4</v>
      </c>
      <c r="I150" s="231"/>
      <c r="J150" s="232">
        <f>ROUND(I150*H150,2)</f>
        <v>0</v>
      </c>
      <c r="K150" s="228" t="s">
        <v>141</v>
      </c>
      <c r="L150" s="44"/>
      <c r="M150" s="233" t="s">
        <v>35</v>
      </c>
      <c r="N150" s="234" t="s">
        <v>46</v>
      </c>
      <c r="O150" s="84"/>
      <c r="P150" s="235">
        <f>O150*H150</f>
        <v>0</v>
      </c>
      <c r="Q150" s="235">
        <v>0</v>
      </c>
      <c r="R150" s="235">
        <f>Q150*H150</f>
        <v>0</v>
      </c>
      <c r="S150" s="235">
        <v>0</v>
      </c>
      <c r="T150" s="23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7" t="s">
        <v>83</v>
      </c>
      <c r="AT150" s="237" t="s">
        <v>137</v>
      </c>
      <c r="AU150" s="237" t="s">
        <v>83</v>
      </c>
      <c r="AY150" s="17" t="s">
        <v>133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17" t="s">
        <v>83</v>
      </c>
      <c r="BK150" s="238">
        <f>ROUND(I150*H150,2)</f>
        <v>0</v>
      </c>
      <c r="BL150" s="17" t="s">
        <v>83</v>
      </c>
      <c r="BM150" s="237" t="s">
        <v>1108</v>
      </c>
    </row>
    <row r="151" s="2" customFormat="1" ht="19.8" customHeight="1">
      <c r="A151" s="38"/>
      <c r="B151" s="39"/>
      <c r="C151" s="226" t="s">
        <v>439</v>
      </c>
      <c r="D151" s="226" t="s">
        <v>137</v>
      </c>
      <c r="E151" s="227" t="s">
        <v>1109</v>
      </c>
      <c r="F151" s="228" t="s">
        <v>1110</v>
      </c>
      <c r="G151" s="229" t="s">
        <v>155</v>
      </c>
      <c r="H151" s="230">
        <v>2</v>
      </c>
      <c r="I151" s="231"/>
      <c r="J151" s="232">
        <f>ROUND(I151*H151,2)</f>
        <v>0</v>
      </c>
      <c r="K151" s="228" t="s">
        <v>141</v>
      </c>
      <c r="L151" s="44"/>
      <c r="M151" s="233" t="s">
        <v>35</v>
      </c>
      <c r="N151" s="234" t="s">
        <v>46</v>
      </c>
      <c r="O151" s="84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83</v>
      </c>
      <c r="AT151" s="237" t="s">
        <v>137</v>
      </c>
      <c r="AU151" s="237" t="s">
        <v>83</v>
      </c>
      <c r="AY151" s="17" t="s">
        <v>133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83</v>
      </c>
      <c r="BK151" s="238">
        <f>ROUND(I151*H151,2)</f>
        <v>0</v>
      </c>
      <c r="BL151" s="17" t="s">
        <v>83</v>
      </c>
      <c r="BM151" s="237" t="s">
        <v>1111</v>
      </c>
    </row>
    <row r="152" s="2" customFormat="1" ht="19.8" customHeight="1">
      <c r="A152" s="38"/>
      <c r="B152" s="39"/>
      <c r="C152" s="226" t="s">
        <v>443</v>
      </c>
      <c r="D152" s="226" t="s">
        <v>137</v>
      </c>
      <c r="E152" s="227" t="s">
        <v>769</v>
      </c>
      <c r="F152" s="228" t="s">
        <v>770</v>
      </c>
      <c r="G152" s="229" t="s">
        <v>155</v>
      </c>
      <c r="H152" s="230">
        <v>4</v>
      </c>
      <c r="I152" s="231"/>
      <c r="J152" s="232">
        <f>ROUND(I152*H152,2)</f>
        <v>0</v>
      </c>
      <c r="K152" s="228" t="s">
        <v>141</v>
      </c>
      <c r="L152" s="44"/>
      <c r="M152" s="233" t="s">
        <v>35</v>
      </c>
      <c r="N152" s="234" t="s">
        <v>46</v>
      </c>
      <c r="O152" s="84"/>
      <c r="P152" s="235">
        <f>O152*H152</f>
        <v>0</v>
      </c>
      <c r="Q152" s="235">
        <v>0</v>
      </c>
      <c r="R152" s="235">
        <f>Q152*H152</f>
        <v>0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250</v>
      </c>
      <c r="AT152" s="237" t="s">
        <v>137</v>
      </c>
      <c r="AU152" s="237" t="s">
        <v>83</v>
      </c>
      <c r="AY152" s="17" t="s">
        <v>133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83</v>
      </c>
      <c r="BK152" s="238">
        <f>ROUND(I152*H152,2)</f>
        <v>0</v>
      </c>
      <c r="BL152" s="17" t="s">
        <v>250</v>
      </c>
      <c r="BM152" s="237" t="s">
        <v>1112</v>
      </c>
    </row>
    <row r="153" s="2" customFormat="1" ht="19.8" customHeight="1">
      <c r="A153" s="38"/>
      <c r="B153" s="39"/>
      <c r="C153" s="226" t="s">
        <v>447</v>
      </c>
      <c r="D153" s="226" t="s">
        <v>137</v>
      </c>
      <c r="E153" s="227" t="s">
        <v>1113</v>
      </c>
      <c r="F153" s="228" t="s">
        <v>1114</v>
      </c>
      <c r="G153" s="229" t="s">
        <v>155</v>
      </c>
      <c r="H153" s="230">
        <v>2</v>
      </c>
      <c r="I153" s="231"/>
      <c r="J153" s="232">
        <f>ROUND(I153*H153,2)</f>
        <v>0</v>
      </c>
      <c r="K153" s="228" t="s">
        <v>141</v>
      </c>
      <c r="L153" s="44"/>
      <c r="M153" s="233" t="s">
        <v>35</v>
      </c>
      <c r="N153" s="234" t="s">
        <v>46</v>
      </c>
      <c r="O153" s="84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250</v>
      </c>
      <c r="AT153" s="237" t="s">
        <v>137</v>
      </c>
      <c r="AU153" s="237" t="s">
        <v>83</v>
      </c>
      <c r="AY153" s="17" t="s">
        <v>133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83</v>
      </c>
      <c r="BK153" s="238">
        <f>ROUND(I153*H153,2)</f>
        <v>0</v>
      </c>
      <c r="BL153" s="17" t="s">
        <v>250</v>
      </c>
      <c r="BM153" s="237" t="s">
        <v>1115</v>
      </c>
    </row>
    <row r="154" s="2" customFormat="1" ht="19.8" customHeight="1">
      <c r="A154" s="38"/>
      <c r="B154" s="39"/>
      <c r="C154" s="226" t="s">
        <v>453</v>
      </c>
      <c r="D154" s="226" t="s">
        <v>137</v>
      </c>
      <c r="E154" s="227" t="s">
        <v>773</v>
      </c>
      <c r="F154" s="228" t="s">
        <v>774</v>
      </c>
      <c r="G154" s="229" t="s">
        <v>155</v>
      </c>
      <c r="H154" s="230">
        <v>4</v>
      </c>
      <c r="I154" s="231"/>
      <c r="J154" s="232">
        <f>ROUND(I154*H154,2)</f>
        <v>0</v>
      </c>
      <c r="K154" s="228" t="s">
        <v>141</v>
      </c>
      <c r="L154" s="44"/>
      <c r="M154" s="233" t="s">
        <v>35</v>
      </c>
      <c r="N154" s="234" t="s">
        <v>46</v>
      </c>
      <c r="O154" s="84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250</v>
      </c>
      <c r="AT154" s="237" t="s">
        <v>137</v>
      </c>
      <c r="AU154" s="237" t="s">
        <v>83</v>
      </c>
      <c r="AY154" s="17" t="s">
        <v>133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83</v>
      </c>
      <c r="BK154" s="238">
        <f>ROUND(I154*H154,2)</f>
        <v>0</v>
      </c>
      <c r="BL154" s="17" t="s">
        <v>250</v>
      </c>
      <c r="BM154" s="237" t="s">
        <v>1116</v>
      </c>
    </row>
    <row r="155" s="2" customFormat="1" ht="19.8" customHeight="1">
      <c r="A155" s="38"/>
      <c r="B155" s="39"/>
      <c r="C155" s="226" t="s">
        <v>457</v>
      </c>
      <c r="D155" s="226" t="s">
        <v>137</v>
      </c>
      <c r="E155" s="227" t="s">
        <v>765</v>
      </c>
      <c r="F155" s="228" t="s">
        <v>766</v>
      </c>
      <c r="G155" s="229" t="s">
        <v>155</v>
      </c>
      <c r="H155" s="230">
        <v>4</v>
      </c>
      <c r="I155" s="231"/>
      <c r="J155" s="232">
        <f>ROUND(I155*H155,2)</f>
        <v>0</v>
      </c>
      <c r="K155" s="228" t="s">
        <v>141</v>
      </c>
      <c r="L155" s="44"/>
      <c r="M155" s="233" t="s">
        <v>35</v>
      </c>
      <c r="N155" s="234" t="s">
        <v>46</v>
      </c>
      <c r="O155" s="84"/>
      <c r="P155" s="235">
        <f>O155*H155</f>
        <v>0</v>
      </c>
      <c r="Q155" s="235">
        <v>0</v>
      </c>
      <c r="R155" s="235">
        <f>Q155*H155</f>
        <v>0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250</v>
      </c>
      <c r="AT155" s="237" t="s">
        <v>137</v>
      </c>
      <c r="AU155" s="237" t="s">
        <v>83</v>
      </c>
      <c r="AY155" s="17" t="s">
        <v>133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83</v>
      </c>
      <c r="BK155" s="238">
        <f>ROUND(I155*H155,2)</f>
        <v>0</v>
      </c>
      <c r="BL155" s="17" t="s">
        <v>250</v>
      </c>
      <c r="BM155" s="237" t="s">
        <v>1117</v>
      </c>
    </row>
    <row r="156" s="2" customFormat="1" ht="19.8" customHeight="1">
      <c r="A156" s="38"/>
      <c r="B156" s="39"/>
      <c r="C156" s="226" t="s">
        <v>461</v>
      </c>
      <c r="D156" s="226" t="s">
        <v>137</v>
      </c>
      <c r="E156" s="227" t="s">
        <v>777</v>
      </c>
      <c r="F156" s="228" t="s">
        <v>778</v>
      </c>
      <c r="G156" s="229" t="s">
        <v>155</v>
      </c>
      <c r="H156" s="230">
        <v>4</v>
      </c>
      <c r="I156" s="231"/>
      <c r="J156" s="232">
        <f>ROUND(I156*H156,2)</f>
        <v>0</v>
      </c>
      <c r="K156" s="228" t="s">
        <v>141</v>
      </c>
      <c r="L156" s="44"/>
      <c r="M156" s="233" t="s">
        <v>35</v>
      </c>
      <c r="N156" s="234" t="s">
        <v>46</v>
      </c>
      <c r="O156" s="84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250</v>
      </c>
      <c r="AT156" s="237" t="s">
        <v>137</v>
      </c>
      <c r="AU156" s="237" t="s">
        <v>83</v>
      </c>
      <c r="AY156" s="17" t="s">
        <v>133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83</v>
      </c>
      <c r="BK156" s="238">
        <f>ROUND(I156*H156,2)</f>
        <v>0</v>
      </c>
      <c r="BL156" s="17" t="s">
        <v>250</v>
      </c>
      <c r="BM156" s="237" t="s">
        <v>1118</v>
      </c>
    </row>
    <row r="157" s="2" customFormat="1" ht="19.8" customHeight="1">
      <c r="A157" s="38"/>
      <c r="B157" s="39"/>
      <c r="C157" s="226" t="s">
        <v>465</v>
      </c>
      <c r="D157" s="226" t="s">
        <v>137</v>
      </c>
      <c r="E157" s="227" t="s">
        <v>781</v>
      </c>
      <c r="F157" s="228" t="s">
        <v>782</v>
      </c>
      <c r="G157" s="229" t="s">
        <v>155</v>
      </c>
      <c r="H157" s="230">
        <v>4</v>
      </c>
      <c r="I157" s="231"/>
      <c r="J157" s="232">
        <f>ROUND(I157*H157,2)</f>
        <v>0</v>
      </c>
      <c r="K157" s="228" t="s">
        <v>141</v>
      </c>
      <c r="L157" s="44"/>
      <c r="M157" s="233" t="s">
        <v>35</v>
      </c>
      <c r="N157" s="234" t="s">
        <v>46</v>
      </c>
      <c r="O157" s="84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250</v>
      </c>
      <c r="AT157" s="237" t="s">
        <v>137</v>
      </c>
      <c r="AU157" s="237" t="s">
        <v>83</v>
      </c>
      <c r="AY157" s="17" t="s">
        <v>133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83</v>
      </c>
      <c r="BK157" s="238">
        <f>ROUND(I157*H157,2)</f>
        <v>0</v>
      </c>
      <c r="BL157" s="17" t="s">
        <v>250</v>
      </c>
      <c r="BM157" s="237" t="s">
        <v>1119</v>
      </c>
    </row>
    <row r="158" s="2" customFormat="1" ht="19.8" customHeight="1">
      <c r="A158" s="38"/>
      <c r="B158" s="39"/>
      <c r="C158" s="226" t="s">
        <v>469</v>
      </c>
      <c r="D158" s="226" t="s">
        <v>137</v>
      </c>
      <c r="E158" s="227" t="s">
        <v>785</v>
      </c>
      <c r="F158" s="228" t="s">
        <v>786</v>
      </c>
      <c r="G158" s="229" t="s">
        <v>155</v>
      </c>
      <c r="H158" s="230">
        <v>4</v>
      </c>
      <c r="I158" s="231"/>
      <c r="J158" s="232">
        <f>ROUND(I158*H158,2)</f>
        <v>0</v>
      </c>
      <c r="K158" s="228" t="s">
        <v>141</v>
      </c>
      <c r="L158" s="44"/>
      <c r="M158" s="233" t="s">
        <v>35</v>
      </c>
      <c r="N158" s="234" t="s">
        <v>46</v>
      </c>
      <c r="O158" s="84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250</v>
      </c>
      <c r="AT158" s="237" t="s">
        <v>137</v>
      </c>
      <c r="AU158" s="237" t="s">
        <v>83</v>
      </c>
      <c r="AY158" s="17" t="s">
        <v>133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83</v>
      </c>
      <c r="BK158" s="238">
        <f>ROUND(I158*H158,2)</f>
        <v>0</v>
      </c>
      <c r="BL158" s="17" t="s">
        <v>250</v>
      </c>
      <c r="BM158" s="237" t="s">
        <v>1120</v>
      </c>
    </row>
    <row r="159" s="2" customFormat="1" ht="19.8" customHeight="1">
      <c r="A159" s="38"/>
      <c r="B159" s="39"/>
      <c r="C159" s="226" t="s">
        <v>473</v>
      </c>
      <c r="D159" s="226" t="s">
        <v>137</v>
      </c>
      <c r="E159" s="227" t="s">
        <v>789</v>
      </c>
      <c r="F159" s="228" t="s">
        <v>790</v>
      </c>
      <c r="G159" s="229" t="s">
        <v>155</v>
      </c>
      <c r="H159" s="230">
        <v>4</v>
      </c>
      <c r="I159" s="231"/>
      <c r="J159" s="232">
        <f>ROUND(I159*H159,2)</f>
        <v>0</v>
      </c>
      <c r="K159" s="228" t="s">
        <v>141</v>
      </c>
      <c r="L159" s="44"/>
      <c r="M159" s="233" t="s">
        <v>35</v>
      </c>
      <c r="N159" s="234" t="s">
        <v>46</v>
      </c>
      <c r="O159" s="84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250</v>
      </c>
      <c r="AT159" s="237" t="s">
        <v>137</v>
      </c>
      <c r="AU159" s="237" t="s">
        <v>83</v>
      </c>
      <c r="AY159" s="17" t="s">
        <v>133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83</v>
      </c>
      <c r="BK159" s="238">
        <f>ROUND(I159*H159,2)</f>
        <v>0</v>
      </c>
      <c r="BL159" s="17" t="s">
        <v>250</v>
      </c>
      <c r="BM159" s="237" t="s">
        <v>1121</v>
      </c>
    </row>
    <row r="160" s="2" customFormat="1" ht="19.8" customHeight="1">
      <c r="A160" s="38"/>
      <c r="B160" s="39"/>
      <c r="C160" s="226" t="s">
        <v>477</v>
      </c>
      <c r="D160" s="226" t="s">
        <v>137</v>
      </c>
      <c r="E160" s="227" t="s">
        <v>793</v>
      </c>
      <c r="F160" s="228" t="s">
        <v>794</v>
      </c>
      <c r="G160" s="229" t="s">
        <v>155</v>
      </c>
      <c r="H160" s="230">
        <v>4</v>
      </c>
      <c r="I160" s="231"/>
      <c r="J160" s="232">
        <f>ROUND(I160*H160,2)</f>
        <v>0</v>
      </c>
      <c r="K160" s="228" t="s">
        <v>141</v>
      </c>
      <c r="L160" s="44"/>
      <c r="M160" s="233" t="s">
        <v>35</v>
      </c>
      <c r="N160" s="234" t="s">
        <v>46</v>
      </c>
      <c r="O160" s="84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250</v>
      </c>
      <c r="AT160" s="237" t="s">
        <v>137</v>
      </c>
      <c r="AU160" s="237" t="s">
        <v>83</v>
      </c>
      <c r="AY160" s="17" t="s">
        <v>133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83</v>
      </c>
      <c r="BK160" s="238">
        <f>ROUND(I160*H160,2)</f>
        <v>0</v>
      </c>
      <c r="BL160" s="17" t="s">
        <v>250</v>
      </c>
      <c r="BM160" s="237" t="s">
        <v>1122</v>
      </c>
    </row>
    <row r="161" s="2" customFormat="1" ht="19.8" customHeight="1">
      <c r="A161" s="38"/>
      <c r="B161" s="39"/>
      <c r="C161" s="226" t="s">
        <v>1123</v>
      </c>
      <c r="D161" s="226" t="s">
        <v>137</v>
      </c>
      <c r="E161" s="227" t="s">
        <v>1124</v>
      </c>
      <c r="F161" s="228" t="s">
        <v>1125</v>
      </c>
      <c r="G161" s="229" t="s">
        <v>155</v>
      </c>
      <c r="H161" s="230">
        <v>1</v>
      </c>
      <c r="I161" s="231"/>
      <c r="J161" s="232">
        <f>ROUND(I161*H161,2)</f>
        <v>0</v>
      </c>
      <c r="K161" s="228" t="s">
        <v>141</v>
      </c>
      <c r="L161" s="44"/>
      <c r="M161" s="233" t="s">
        <v>35</v>
      </c>
      <c r="N161" s="234" t="s">
        <v>46</v>
      </c>
      <c r="O161" s="84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83</v>
      </c>
      <c r="AT161" s="237" t="s">
        <v>137</v>
      </c>
      <c r="AU161" s="237" t="s">
        <v>83</v>
      </c>
      <c r="AY161" s="17" t="s">
        <v>133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83</v>
      </c>
      <c r="BK161" s="238">
        <f>ROUND(I161*H161,2)</f>
        <v>0</v>
      </c>
      <c r="BL161" s="17" t="s">
        <v>83</v>
      </c>
      <c r="BM161" s="237" t="s">
        <v>1126</v>
      </c>
    </row>
    <row r="162" s="12" customFormat="1" ht="25.92" customHeight="1">
      <c r="A162" s="12"/>
      <c r="B162" s="210"/>
      <c r="C162" s="211"/>
      <c r="D162" s="212" t="s">
        <v>74</v>
      </c>
      <c r="E162" s="213" t="s">
        <v>417</v>
      </c>
      <c r="F162" s="213" t="s">
        <v>418</v>
      </c>
      <c r="G162" s="211"/>
      <c r="H162" s="211"/>
      <c r="I162" s="214"/>
      <c r="J162" s="215">
        <f>BK162</f>
        <v>0</v>
      </c>
      <c r="K162" s="211"/>
      <c r="L162" s="216"/>
      <c r="M162" s="217"/>
      <c r="N162" s="218"/>
      <c r="O162" s="218"/>
      <c r="P162" s="219">
        <f>SUM(P163:P170)</f>
        <v>0</v>
      </c>
      <c r="Q162" s="218"/>
      <c r="R162" s="219">
        <f>SUM(R163:R170)</f>
        <v>0</v>
      </c>
      <c r="S162" s="218"/>
      <c r="T162" s="220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83</v>
      </c>
      <c r="AT162" s="222" t="s">
        <v>74</v>
      </c>
      <c r="AU162" s="222" t="s">
        <v>75</v>
      </c>
      <c r="AY162" s="221" t="s">
        <v>133</v>
      </c>
      <c r="BK162" s="223">
        <f>SUM(BK163:BK170)</f>
        <v>0</v>
      </c>
    </row>
    <row r="163" s="2" customFormat="1" ht="30" customHeight="1">
      <c r="A163" s="38"/>
      <c r="B163" s="39"/>
      <c r="C163" s="265" t="s">
        <v>1127</v>
      </c>
      <c r="D163" s="265" t="s">
        <v>152</v>
      </c>
      <c r="E163" s="266" t="s">
        <v>420</v>
      </c>
      <c r="F163" s="267" t="s">
        <v>421</v>
      </c>
      <c r="G163" s="268" t="s">
        <v>155</v>
      </c>
      <c r="H163" s="269">
        <v>1</v>
      </c>
      <c r="I163" s="270"/>
      <c r="J163" s="271">
        <f>ROUND(I163*H163,2)</f>
        <v>0</v>
      </c>
      <c r="K163" s="267" t="s">
        <v>141</v>
      </c>
      <c r="L163" s="272"/>
      <c r="M163" s="273" t="s">
        <v>35</v>
      </c>
      <c r="N163" s="274" t="s">
        <v>46</v>
      </c>
      <c r="O163" s="84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85</v>
      </c>
      <c r="AT163" s="237" t="s">
        <v>152</v>
      </c>
      <c r="AU163" s="237" t="s">
        <v>83</v>
      </c>
      <c r="AY163" s="17" t="s">
        <v>133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83</v>
      </c>
      <c r="BK163" s="238">
        <f>ROUND(I163*H163,2)</f>
        <v>0</v>
      </c>
      <c r="BL163" s="17" t="s">
        <v>83</v>
      </c>
      <c r="BM163" s="237" t="s">
        <v>1128</v>
      </c>
    </row>
    <row r="164" s="2" customFormat="1" ht="19.8" customHeight="1">
      <c r="A164" s="38"/>
      <c r="B164" s="39"/>
      <c r="C164" s="226" t="s">
        <v>250</v>
      </c>
      <c r="D164" s="226" t="s">
        <v>137</v>
      </c>
      <c r="E164" s="227" t="s">
        <v>424</v>
      </c>
      <c r="F164" s="228" t="s">
        <v>425</v>
      </c>
      <c r="G164" s="229" t="s">
        <v>155</v>
      </c>
      <c r="H164" s="230">
        <v>1</v>
      </c>
      <c r="I164" s="231"/>
      <c r="J164" s="232">
        <f>ROUND(I164*H164,2)</f>
        <v>0</v>
      </c>
      <c r="K164" s="228" t="s">
        <v>141</v>
      </c>
      <c r="L164" s="44"/>
      <c r="M164" s="233" t="s">
        <v>35</v>
      </c>
      <c r="N164" s="234" t="s">
        <v>46</v>
      </c>
      <c r="O164" s="84"/>
      <c r="P164" s="235">
        <f>O164*H164</f>
        <v>0</v>
      </c>
      <c r="Q164" s="235">
        <v>0</v>
      </c>
      <c r="R164" s="235">
        <f>Q164*H164</f>
        <v>0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83</v>
      </c>
      <c r="AT164" s="237" t="s">
        <v>137</v>
      </c>
      <c r="AU164" s="237" t="s">
        <v>83</v>
      </c>
      <c r="AY164" s="17" t="s">
        <v>133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83</v>
      </c>
      <c r="BK164" s="238">
        <f>ROUND(I164*H164,2)</f>
        <v>0</v>
      </c>
      <c r="BL164" s="17" t="s">
        <v>83</v>
      </c>
      <c r="BM164" s="237" t="s">
        <v>1129</v>
      </c>
    </row>
    <row r="165" s="2" customFormat="1" ht="19.8" customHeight="1">
      <c r="A165" s="38"/>
      <c r="B165" s="39"/>
      <c r="C165" s="265" t="s">
        <v>505</v>
      </c>
      <c r="D165" s="265" t="s">
        <v>152</v>
      </c>
      <c r="E165" s="266" t="s">
        <v>428</v>
      </c>
      <c r="F165" s="267" t="s">
        <v>429</v>
      </c>
      <c r="G165" s="268" t="s">
        <v>155</v>
      </c>
      <c r="H165" s="269">
        <v>1</v>
      </c>
      <c r="I165" s="270"/>
      <c r="J165" s="271">
        <f>ROUND(I165*H165,2)</f>
        <v>0</v>
      </c>
      <c r="K165" s="267" t="s">
        <v>141</v>
      </c>
      <c r="L165" s="272"/>
      <c r="M165" s="273" t="s">
        <v>35</v>
      </c>
      <c r="N165" s="274" t="s">
        <v>46</v>
      </c>
      <c r="O165" s="84"/>
      <c r="P165" s="235">
        <f>O165*H165</f>
        <v>0</v>
      </c>
      <c r="Q165" s="235">
        <v>0</v>
      </c>
      <c r="R165" s="235">
        <f>Q165*H165</f>
        <v>0</v>
      </c>
      <c r="S165" s="235">
        <v>0</v>
      </c>
      <c r="T165" s="23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7" t="s">
        <v>85</v>
      </c>
      <c r="AT165" s="237" t="s">
        <v>152</v>
      </c>
      <c r="AU165" s="237" t="s">
        <v>83</v>
      </c>
      <c r="AY165" s="17" t="s">
        <v>133</v>
      </c>
      <c r="BE165" s="238">
        <f>IF(N165="základní",J165,0)</f>
        <v>0</v>
      </c>
      <c r="BF165" s="238">
        <f>IF(N165="snížená",J165,0)</f>
        <v>0</v>
      </c>
      <c r="BG165" s="238">
        <f>IF(N165="zákl. přenesená",J165,0)</f>
        <v>0</v>
      </c>
      <c r="BH165" s="238">
        <f>IF(N165="sníž. přenesená",J165,0)</f>
        <v>0</v>
      </c>
      <c r="BI165" s="238">
        <f>IF(N165="nulová",J165,0)</f>
        <v>0</v>
      </c>
      <c r="BJ165" s="17" t="s">
        <v>83</v>
      </c>
      <c r="BK165" s="238">
        <f>ROUND(I165*H165,2)</f>
        <v>0</v>
      </c>
      <c r="BL165" s="17" t="s">
        <v>83</v>
      </c>
      <c r="BM165" s="237" t="s">
        <v>1130</v>
      </c>
    </row>
    <row r="166" s="2" customFormat="1" ht="19.8" customHeight="1">
      <c r="A166" s="38"/>
      <c r="B166" s="39"/>
      <c r="C166" s="265" t="s">
        <v>509</v>
      </c>
      <c r="D166" s="265" t="s">
        <v>152</v>
      </c>
      <c r="E166" s="266" t="s">
        <v>432</v>
      </c>
      <c r="F166" s="267" t="s">
        <v>433</v>
      </c>
      <c r="G166" s="268" t="s">
        <v>155</v>
      </c>
      <c r="H166" s="269">
        <v>8</v>
      </c>
      <c r="I166" s="270"/>
      <c r="J166" s="271">
        <f>ROUND(I166*H166,2)</f>
        <v>0</v>
      </c>
      <c r="K166" s="267" t="s">
        <v>141</v>
      </c>
      <c r="L166" s="272"/>
      <c r="M166" s="273" t="s">
        <v>35</v>
      </c>
      <c r="N166" s="274" t="s">
        <v>46</v>
      </c>
      <c r="O166" s="84"/>
      <c r="P166" s="235">
        <f>O166*H166</f>
        <v>0</v>
      </c>
      <c r="Q166" s="235">
        <v>0</v>
      </c>
      <c r="R166" s="235">
        <f>Q166*H166</f>
        <v>0</v>
      </c>
      <c r="S166" s="235">
        <v>0</v>
      </c>
      <c r="T166" s="23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7" t="s">
        <v>85</v>
      </c>
      <c r="AT166" s="237" t="s">
        <v>152</v>
      </c>
      <c r="AU166" s="237" t="s">
        <v>83</v>
      </c>
      <c r="AY166" s="17" t="s">
        <v>133</v>
      </c>
      <c r="BE166" s="238">
        <f>IF(N166="základní",J166,0)</f>
        <v>0</v>
      </c>
      <c r="BF166" s="238">
        <f>IF(N166="snížená",J166,0)</f>
        <v>0</v>
      </c>
      <c r="BG166" s="238">
        <f>IF(N166="zákl. přenesená",J166,0)</f>
        <v>0</v>
      </c>
      <c r="BH166" s="238">
        <f>IF(N166="sníž. přenesená",J166,0)</f>
        <v>0</v>
      </c>
      <c r="BI166" s="238">
        <f>IF(N166="nulová",J166,0)</f>
        <v>0</v>
      </c>
      <c r="BJ166" s="17" t="s">
        <v>83</v>
      </c>
      <c r="BK166" s="238">
        <f>ROUND(I166*H166,2)</f>
        <v>0</v>
      </c>
      <c r="BL166" s="17" t="s">
        <v>83</v>
      </c>
      <c r="BM166" s="237" t="s">
        <v>1131</v>
      </c>
    </row>
    <row r="167" s="2" customFormat="1" ht="19.8" customHeight="1">
      <c r="A167" s="38"/>
      <c r="B167" s="39"/>
      <c r="C167" s="226" t="s">
        <v>513</v>
      </c>
      <c r="D167" s="226" t="s">
        <v>137</v>
      </c>
      <c r="E167" s="227" t="s">
        <v>436</v>
      </c>
      <c r="F167" s="228" t="s">
        <v>437</v>
      </c>
      <c r="G167" s="229" t="s">
        <v>155</v>
      </c>
      <c r="H167" s="230">
        <v>8</v>
      </c>
      <c r="I167" s="231"/>
      <c r="J167" s="232">
        <f>ROUND(I167*H167,2)</f>
        <v>0</v>
      </c>
      <c r="K167" s="228" t="s">
        <v>141</v>
      </c>
      <c r="L167" s="44"/>
      <c r="M167" s="233" t="s">
        <v>35</v>
      </c>
      <c r="N167" s="234" t="s">
        <v>46</v>
      </c>
      <c r="O167" s="84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83</v>
      </c>
      <c r="AT167" s="237" t="s">
        <v>137</v>
      </c>
      <c r="AU167" s="237" t="s">
        <v>83</v>
      </c>
      <c r="AY167" s="17" t="s">
        <v>133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83</v>
      </c>
      <c r="BK167" s="238">
        <f>ROUND(I167*H167,2)</f>
        <v>0</v>
      </c>
      <c r="BL167" s="17" t="s">
        <v>83</v>
      </c>
      <c r="BM167" s="237" t="s">
        <v>1132</v>
      </c>
    </row>
    <row r="168" s="2" customFormat="1" ht="19.8" customHeight="1">
      <c r="A168" s="38"/>
      <c r="B168" s="39"/>
      <c r="C168" s="226" t="s">
        <v>517</v>
      </c>
      <c r="D168" s="226" t="s">
        <v>137</v>
      </c>
      <c r="E168" s="227" t="s">
        <v>440</v>
      </c>
      <c r="F168" s="228" t="s">
        <v>441</v>
      </c>
      <c r="G168" s="229" t="s">
        <v>155</v>
      </c>
      <c r="H168" s="230">
        <v>1</v>
      </c>
      <c r="I168" s="231"/>
      <c r="J168" s="232">
        <f>ROUND(I168*H168,2)</f>
        <v>0</v>
      </c>
      <c r="K168" s="228" t="s">
        <v>141</v>
      </c>
      <c r="L168" s="44"/>
      <c r="M168" s="233" t="s">
        <v>35</v>
      </c>
      <c r="N168" s="234" t="s">
        <v>46</v>
      </c>
      <c r="O168" s="84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83</v>
      </c>
      <c r="AT168" s="237" t="s">
        <v>137</v>
      </c>
      <c r="AU168" s="237" t="s">
        <v>83</v>
      </c>
      <c r="AY168" s="17" t="s">
        <v>133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83</v>
      </c>
      <c r="BK168" s="238">
        <f>ROUND(I168*H168,2)</f>
        <v>0</v>
      </c>
      <c r="BL168" s="17" t="s">
        <v>83</v>
      </c>
      <c r="BM168" s="237" t="s">
        <v>1133</v>
      </c>
    </row>
    <row r="169" s="2" customFormat="1" ht="19.8" customHeight="1">
      <c r="A169" s="38"/>
      <c r="B169" s="39"/>
      <c r="C169" s="265" t="s">
        <v>521</v>
      </c>
      <c r="D169" s="265" t="s">
        <v>152</v>
      </c>
      <c r="E169" s="266" t="s">
        <v>444</v>
      </c>
      <c r="F169" s="267" t="s">
        <v>445</v>
      </c>
      <c r="G169" s="268" t="s">
        <v>155</v>
      </c>
      <c r="H169" s="269">
        <v>8</v>
      </c>
      <c r="I169" s="270"/>
      <c r="J169" s="271">
        <f>ROUND(I169*H169,2)</f>
        <v>0</v>
      </c>
      <c r="K169" s="267" t="s">
        <v>141</v>
      </c>
      <c r="L169" s="272"/>
      <c r="M169" s="273" t="s">
        <v>35</v>
      </c>
      <c r="N169" s="274" t="s">
        <v>46</v>
      </c>
      <c r="O169" s="84"/>
      <c r="P169" s="235">
        <f>O169*H169</f>
        <v>0</v>
      </c>
      <c r="Q169" s="235">
        <v>0</v>
      </c>
      <c r="R169" s="235">
        <f>Q169*H169</f>
        <v>0</v>
      </c>
      <c r="S169" s="235">
        <v>0</v>
      </c>
      <c r="T169" s="23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85</v>
      </c>
      <c r="AT169" s="237" t="s">
        <v>152</v>
      </c>
      <c r="AU169" s="237" t="s">
        <v>83</v>
      </c>
      <c r="AY169" s="17" t="s">
        <v>133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83</v>
      </c>
      <c r="BK169" s="238">
        <f>ROUND(I169*H169,2)</f>
        <v>0</v>
      </c>
      <c r="BL169" s="17" t="s">
        <v>83</v>
      </c>
      <c r="BM169" s="237" t="s">
        <v>1134</v>
      </c>
    </row>
    <row r="170" s="2" customFormat="1" ht="19.8" customHeight="1">
      <c r="A170" s="38"/>
      <c r="B170" s="39"/>
      <c r="C170" s="265" t="s">
        <v>525</v>
      </c>
      <c r="D170" s="265" t="s">
        <v>152</v>
      </c>
      <c r="E170" s="266" t="s">
        <v>448</v>
      </c>
      <c r="F170" s="267" t="s">
        <v>449</v>
      </c>
      <c r="G170" s="268" t="s">
        <v>155</v>
      </c>
      <c r="H170" s="269">
        <v>1</v>
      </c>
      <c r="I170" s="270"/>
      <c r="J170" s="271">
        <f>ROUND(I170*H170,2)</f>
        <v>0</v>
      </c>
      <c r="K170" s="267" t="s">
        <v>141</v>
      </c>
      <c r="L170" s="272"/>
      <c r="M170" s="273" t="s">
        <v>35</v>
      </c>
      <c r="N170" s="274" t="s">
        <v>46</v>
      </c>
      <c r="O170" s="84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85</v>
      </c>
      <c r="AT170" s="237" t="s">
        <v>152</v>
      </c>
      <c r="AU170" s="237" t="s">
        <v>83</v>
      </c>
      <c r="AY170" s="17" t="s">
        <v>133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83</v>
      </c>
      <c r="BK170" s="238">
        <f>ROUND(I170*H170,2)</f>
        <v>0</v>
      </c>
      <c r="BL170" s="17" t="s">
        <v>83</v>
      </c>
      <c r="BM170" s="237" t="s">
        <v>1135</v>
      </c>
    </row>
    <row r="171" s="12" customFormat="1" ht="25.92" customHeight="1">
      <c r="A171" s="12"/>
      <c r="B171" s="210"/>
      <c r="C171" s="211"/>
      <c r="D171" s="212" t="s">
        <v>74</v>
      </c>
      <c r="E171" s="213" t="s">
        <v>539</v>
      </c>
      <c r="F171" s="213" t="s">
        <v>1136</v>
      </c>
      <c r="G171" s="211"/>
      <c r="H171" s="211"/>
      <c r="I171" s="214"/>
      <c r="J171" s="215">
        <f>BK171</f>
        <v>0</v>
      </c>
      <c r="K171" s="211"/>
      <c r="L171" s="216"/>
      <c r="M171" s="217"/>
      <c r="N171" s="218"/>
      <c r="O171" s="218"/>
      <c r="P171" s="219">
        <f>SUM(P172:P188)</f>
        <v>0</v>
      </c>
      <c r="Q171" s="218"/>
      <c r="R171" s="219">
        <f>SUM(R172:R188)</f>
        <v>0</v>
      </c>
      <c r="S171" s="218"/>
      <c r="T171" s="220">
        <f>SUM(T172:T188)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1" t="s">
        <v>83</v>
      </c>
      <c r="AT171" s="222" t="s">
        <v>74</v>
      </c>
      <c r="AU171" s="222" t="s">
        <v>75</v>
      </c>
      <c r="AY171" s="221" t="s">
        <v>133</v>
      </c>
      <c r="BK171" s="223">
        <f>SUM(BK172:BK188)</f>
        <v>0</v>
      </c>
    </row>
    <row r="172" s="2" customFormat="1" ht="19.8" customHeight="1">
      <c r="A172" s="38"/>
      <c r="B172" s="39"/>
      <c r="C172" s="226" t="s">
        <v>529</v>
      </c>
      <c r="D172" s="226" t="s">
        <v>137</v>
      </c>
      <c r="E172" s="227" t="s">
        <v>542</v>
      </c>
      <c r="F172" s="228" t="s">
        <v>543</v>
      </c>
      <c r="G172" s="229" t="s">
        <v>155</v>
      </c>
      <c r="H172" s="230">
        <v>2</v>
      </c>
      <c r="I172" s="231"/>
      <c r="J172" s="232">
        <f>ROUND(I172*H172,2)</f>
        <v>0</v>
      </c>
      <c r="K172" s="228" t="s">
        <v>141</v>
      </c>
      <c r="L172" s="44"/>
      <c r="M172" s="233" t="s">
        <v>35</v>
      </c>
      <c r="N172" s="234" t="s">
        <v>46</v>
      </c>
      <c r="O172" s="84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250</v>
      </c>
      <c r="AT172" s="237" t="s">
        <v>137</v>
      </c>
      <c r="AU172" s="237" t="s">
        <v>83</v>
      </c>
      <c r="AY172" s="17" t="s">
        <v>133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83</v>
      </c>
      <c r="BK172" s="238">
        <f>ROUND(I172*H172,2)</f>
        <v>0</v>
      </c>
      <c r="BL172" s="17" t="s">
        <v>250</v>
      </c>
      <c r="BM172" s="237" t="s">
        <v>1137</v>
      </c>
    </row>
    <row r="173" s="2" customFormat="1" ht="19.8" customHeight="1">
      <c r="A173" s="38"/>
      <c r="B173" s="39"/>
      <c r="C173" s="265" t="s">
        <v>531</v>
      </c>
      <c r="D173" s="265" t="s">
        <v>152</v>
      </c>
      <c r="E173" s="266" t="s">
        <v>1138</v>
      </c>
      <c r="F173" s="267" t="s">
        <v>1139</v>
      </c>
      <c r="G173" s="268" t="s">
        <v>155</v>
      </c>
      <c r="H173" s="269">
        <v>48</v>
      </c>
      <c r="I173" s="270"/>
      <c r="J173" s="271">
        <f>ROUND(I173*H173,2)</f>
        <v>0</v>
      </c>
      <c r="K173" s="267" t="s">
        <v>141</v>
      </c>
      <c r="L173" s="272"/>
      <c r="M173" s="273" t="s">
        <v>35</v>
      </c>
      <c r="N173" s="274" t="s">
        <v>46</v>
      </c>
      <c r="O173" s="84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85</v>
      </c>
      <c r="AT173" s="237" t="s">
        <v>152</v>
      </c>
      <c r="AU173" s="237" t="s">
        <v>83</v>
      </c>
      <c r="AY173" s="17" t="s">
        <v>133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83</v>
      </c>
      <c r="BK173" s="238">
        <f>ROUND(I173*H173,2)</f>
        <v>0</v>
      </c>
      <c r="BL173" s="17" t="s">
        <v>83</v>
      </c>
      <c r="BM173" s="237" t="s">
        <v>1140</v>
      </c>
    </row>
    <row r="174" s="2" customFormat="1" ht="19.8" customHeight="1">
      <c r="A174" s="38"/>
      <c r="B174" s="39"/>
      <c r="C174" s="265" t="s">
        <v>541</v>
      </c>
      <c r="D174" s="265" t="s">
        <v>152</v>
      </c>
      <c r="E174" s="266" t="s">
        <v>1141</v>
      </c>
      <c r="F174" s="267" t="s">
        <v>1142</v>
      </c>
      <c r="G174" s="268" t="s">
        <v>155</v>
      </c>
      <c r="H174" s="269">
        <v>12</v>
      </c>
      <c r="I174" s="270"/>
      <c r="J174" s="271">
        <f>ROUND(I174*H174,2)</f>
        <v>0</v>
      </c>
      <c r="K174" s="267" t="s">
        <v>141</v>
      </c>
      <c r="L174" s="272"/>
      <c r="M174" s="273" t="s">
        <v>35</v>
      </c>
      <c r="N174" s="274" t="s">
        <v>46</v>
      </c>
      <c r="O174" s="84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85</v>
      </c>
      <c r="AT174" s="237" t="s">
        <v>152</v>
      </c>
      <c r="AU174" s="237" t="s">
        <v>83</v>
      </c>
      <c r="AY174" s="17" t="s">
        <v>133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83</v>
      </c>
      <c r="BK174" s="238">
        <f>ROUND(I174*H174,2)</f>
        <v>0</v>
      </c>
      <c r="BL174" s="17" t="s">
        <v>83</v>
      </c>
      <c r="BM174" s="237" t="s">
        <v>1143</v>
      </c>
    </row>
    <row r="175" s="2" customFormat="1" ht="19.8" customHeight="1">
      <c r="A175" s="38"/>
      <c r="B175" s="39"/>
      <c r="C175" s="265" t="s">
        <v>545</v>
      </c>
      <c r="D175" s="265" t="s">
        <v>152</v>
      </c>
      <c r="E175" s="266" t="s">
        <v>1144</v>
      </c>
      <c r="F175" s="267" t="s">
        <v>1145</v>
      </c>
      <c r="G175" s="268" t="s">
        <v>155</v>
      </c>
      <c r="H175" s="269">
        <v>6</v>
      </c>
      <c r="I175" s="270"/>
      <c r="J175" s="271">
        <f>ROUND(I175*H175,2)</f>
        <v>0</v>
      </c>
      <c r="K175" s="267" t="s">
        <v>141</v>
      </c>
      <c r="L175" s="272"/>
      <c r="M175" s="273" t="s">
        <v>35</v>
      </c>
      <c r="N175" s="274" t="s">
        <v>46</v>
      </c>
      <c r="O175" s="84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85</v>
      </c>
      <c r="AT175" s="237" t="s">
        <v>152</v>
      </c>
      <c r="AU175" s="237" t="s">
        <v>83</v>
      </c>
      <c r="AY175" s="17" t="s">
        <v>133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83</v>
      </c>
      <c r="BK175" s="238">
        <f>ROUND(I175*H175,2)</f>
        <v>0</v>
      </c>
      <c r="BL175" s="17" t="s">
        <v>83</v>
      </c>
      <c r="BM175" s="237" t="s">
        <v>1146</v>
      </c>
    </row>
    <row r="176" s="2" customFormat="1" ht="19.8" customHeight="1">
      <c r="A176" s="38"/>
      <c r="B176" s="39"/>
      <c r="C176" s="265" t="s">
        <v>549</v>
      </c>
      <c r="D176" s="265" t="s">
        <v>152</v>
      </c>
      <c r="E176" s="266" t="s">
        <v>1147</v>
      </c>
      <c r="F176" s="267" t="s">
        <v>1148</v>
      </c>
      <c r="G176" s="268" t="s">
        <v>155</v>
      </c>
      <c r="H176" s="269">
        <v>4</v>
      </c>
      <c r="I176" s="270"/>
      <c r="J176" s="271">
        <f>ROUND(I176*H176,2)</f>
        <v>0</v>
      </c>
      <c r="K176" s="267" t="s">
        <v>141</v>
      </c>
      <c r="L176" s="272"/>
      <c r="M176" s="273" t="s">
        <v>35</v>
      </c>
      <c r="N176" s="274" t="s">
        <v>46</v>
      </c>
      <c r="O176" s="84"/>
      <c r="P176" s="235">
        <f>O176*H176</f>
        <v>0</v>
      </c>
      <c r="Q176" s="235">
        <v>0</v>
      </c>
      <c r="R176" s="235">
        <f>Q176*H176</f>
        <v>0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792</v>
      </c>
      <c r="AT176" s="237" t="s">
        <v>152</v>
      </c>
      <c r="AU176" s="237" t="s">
        <v>83</v>
      </c>
      <c r="AY176" s="17" t="s">
        <v>133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83</v>
      </c>
      <c r="BK176" s="238">
        <f>ROUND(I176*H176,2)</f>
        <v>0</v>
      </c>
      <c r="BL176" s="17" t="s">
        <v>792</v>
      </c>
      <c r="BM176" s="237" t="s">
        <v>1149</v>
      </c>
    </row>
    <row r="177" s="2" customFormat="1" ht="19.8" customHeight="1">
      <c r="A177" s="38"/>
      <c r="B177" s="39"/>
      <c r="C177" s="265" t="s">
        <v>553</v>
      </c>
      <c r="D177" s="265" t="s">
        <v>152</v>
      </c>
      <c r="E177" s="266" t="s">
        <v>1150</v>
      </c>
      <c r="F177" s="267" t="s">
        <v>1151</v>
      </c>
      <c r="G177" s="268" t="s">
        <v>155</v>
      </c>
      <c r="H177" s="269">
        <v>2</v>
      </c>
      <c r="I177" s="270"/>
      <c r="J177" s="271">
        <f>ROUND(I177*H177,2)</f>
        <v>0</v>
      </c>
      <c r="K177" s="267" t="s">
        <v>141</v>
      </c>
      <c r="L177" s="272"/>
      <c r="M177" s="273" t="s">
        <v>35</v>
      </c>
      <c r="N177" s="274" t="s">
        <v>46</v>
      </c>
      <c r="O177" s="84"/>
      <c r="P177" s="235">
        <f>O177*H177</f>
        <v>0</v>
      </c>
      <c r="Q177" s="235">
        <v>0</v>
      </c>
      <c r="R177" s="235">
        <f>Q177*H177</f>
        <v>0</v>
      </c>
      <c r="S177" s="235">
        <v>0</v>
      </c>
      <c r="T177" s="23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7" t="s">
        <v>792</v>
      </c>
      <c r="AT177" s="237" t="s">
        <v>152</v>
      </c>
      <c r="AU177" s="237" t="s">
        <v>83</v>
      </c>
      <c r="AY177" s="17" t="s">
        <v>133</v>
      </c>
      <c r="BE177" s="238">
        <f>IF(N177="základní",J177,0)</f>
        <v>0</v>
      </c>
      <c r="BF177" s="238">
        <f>IF(N177="snížená",J177,0)</f>
        <v>0</v>
      </c>
      <c r="BG177" s="238">
        <f>IF(N177="zákl. přenesená",J177,0)</f>
        <v>0</v>
      </c>
      <c r="BH177" s="238">
        <f>IF(N177="sníž. přenesená",J177,0)</f>
        <v>0</v>
      </c>
      <c r="BI177" s="238">
        <f>IF(N177="nulová",J177,0)</f>
        <v>0</v>
      </c>
      <c r="BJ177" s="17" t="s">
        <v>83</v>
      </c>
      <c r="BK177" s="238">
        <f>ROUND(I177*H177,2)</f>
        <v>0</v>
      </c>
      <c r="BL177" s="17" t="s">
        <v>792</v>
      </c>
      <c r="BM177" s="237" t="s">
        <v>1152</v>
      </c>
    </row>
    <row r="178" s="2" customFormat="1" ht="19.8" customHeight="1">
      <c r="A178" s="38"/>
      <c r="B178" s="39"/>
      <c r="C178" s="265" t="s">
        <v>557</v>
      </c>
      <c r="D178" s="265" t="s">
        <v>152</v>
      </c>
      <c r="E178" s="266" t="s">
        <v>1153</v>
      </c>
      <c r="F178" s="267" t="s">
        <v>1154</v>
      </c>
      <c r="G178" s="268" t="s">
        <v>155</v>
      </c>
      <c r="H178" s="269">
        <v>6</v>
      </c>
      <c r="I178" s="270"/>
      <c r="J178" s="271">
        <f>ROUND(I178*H178,2)</f>
        <v>0</v>
      </c>
      <c r="K178" s="267" t="s">
        <v>141</v>
      </c>
      <c r="L178" s="272"/>
      <c r="M178" s="273" t="s">
        <v>35</v>
      </c>
      <c r="N178" s="274" t="s">
        <v>46</v>
      </c>
      <c r="O178" s="84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85</v>
      </c>
      <c r="AT178" s="237" t="s">
        <v>152</v>
      </c>
      <c r="AU178" s="237" t="s">
        <v>83</v>
      </c>
      <c r="AY178" s="17" t="s">
        <v>133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83</v>
      </c>
      <c r="BK178" s="238">
        <f>ROUND(I178*H178,2)</f>
        <v>0</v>
      </c>
      <c r="BL178" s="17" t="s">
        <v>83</v>
      </c>
      <c r="BM178" s="237" t="s">
        <v>1155</v>
      </c>
    </row>
    <row r="179" s="2" customFormat="1" ht="19.8" customHeight="1">
      <c r="A179" s="38"/>
      <c r="B179" s="39"/>
      <c r="C179" s="265" t="s">
        <v>561</v>
      </c>
      <c r="D179" s="265" t="s">
        <v>152</v>
      </c>
      <c r="E179" s="266" t="s">
        <v>566</v>
      </c>
      <c r="F179" s="267" t="s">
        <v>567</v>
      </c>
      <c r="G179" s="268" t="s">
        <v>155</v>
      </c>
      <c r="H179" s="269">
        <v>2</v>
      </c>
      <c r="I179" s="270"/>
      <c r="J179" s="271">
        <f>ROUND(I179*H179,2)</f>
        <v>0</v>
      </c>
      <c r="K179" s="267" t="s">
        <v>141</v>
      </c>
      <c r="L179" s="272"/>
      <c r="M179" s="273" t="s">
        <v>35</v>
      </c>
      <c r="N179" s="274" t="s">
        <v>46</v>
      </c>
      <c r="O179" s="84"/>
      <c r="P179" s="235">
        <f>O179*H179</f>
        <v>0</v>
      </c>
      <c r="Q179" s="235">
        <v>0</v>
      </c>
      <c r="R179" s="235">
        <f>Q179*H179</f>
        <v>0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85</v>
      </c>
      <c r="AT179" s="237" t="s">
        <v>152</v>
      </c>
      <c r="AU179" s="237" t="s">
        <v>83</v>
      </c>
      <c r="AY179" s="17" t="s">
        <v>133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83</v>
      </c>
      <c r="BK179" s="238">
        <f>ROUND(I179*H179,2)</f>
        <v>0</v>
      </c>
      <c r="BL179" s="17" t="s">
        <v>83</v>
      </c>
      <c r="BM179" s="237" t="s">
        <v>1156</v>
      </c>
    </row>
    <row r="180" s="2" customFormat="1" ht="19.8" customHeight="1">
      <c r="A180" s="38"/>
      <c r="B180" s="39"/>
      <c r="C180" s="265" t="s">
        <v>565</v>
      </c>
      <c r="D180" s="265" t="s">
        <v>152</v>
      </c>
      <c r="E180" s="266" t="s">
        <v>570</v>
      </c>
      <c r="F180" s="267" t="s">
        <v>571</v>
      </c>
      <c r="G180" s="268" t="s">
        <v>155</v>
      </c>
      <c r="H180" s="269">
        <v>18</v>
      </c>
      <c r="I180" s="270"/>
      <c r="J180" s="271">
        <f>ROUND(I180*H180,2)</f>
        <v>0</v>
      </c>
      <c r="K180" s="267" t="s">
        <v>141</v>
      </c>
      <c r="L180" s="272"/>
      <c r="M180" s="273" t="s">
        <v>35</v>
      </c>
      <c r="N180" s="274" t="s">
        <v>46</v>
      </c>
      <c r="O180" s="84"/>
      <c r="P180" s="235">
        <f>O180*H180</f>
        <v>0</v>
      </c>
      <c r="Q180" s="235">
        <v>0</v>
      </c>
      <c r="R180" s="235">
        <f>Q180*H180</f>
        <v>0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85</v>
      </c>
      <c r="AT180" s="237" t="s">
        <v>152</v>
      </c>
      <c r="AU180" s="237" t="s">
        <v>83</v>
      </c>
      <c r="AY180" s="17" t="s">
        <v>133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83</v>
      </c>
      <c r="BK180" s="238">
        <f>ROUND(I180*H180,2)</f>
        <v>0</v>
      </c>
      <c r="BL180" s="17" t="s">
        <v>83</v>
      </c>
      <c r="BM180" s="237" t="s">
        <v>1157</v>
      </c>
    </row>
    <row r="181" s="2" customFormat="1" ht="19.8" customHeight="1">
      <c r="A181" s="38"/>
      <c r="B181" s="39"/>
      <c r="C181" s="265" t="s">
        <v>569</v>
      </c>
      <c r="D181" s="265" t="s">
        <v>152</v>
      </c>
      <c r="E181" s="266" t="s">
        <v>574</v>
      </c>
      <c r="F181" s="267" t="s">
        <v>575</v>
      </c>
      <c r="G181" s="268" t="s">
        <v>155</v>
      </c>
      <c r="H181" s="269">
        <v>2</v>
      </c>
      <c r="I181" s="270"/>
      <c r="J181" s="271">
        <f>ROUND(I181*H181,2)</f>
        <v>0</v>
      </c>
      <c r="K181" s="267" t="s">
        <v>141</v>
      </c>
      <c r="L181" s="272"/>
      <c r="M181" s="273" t="s">
        <v>35</v>
      </c>
      <c r="N181" s="274" t="s">
        <v>46</v>
      </c>
      <c r="O181" s="84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249</v>
      </c>
      <c r="AT181" s="237" t="s">
        <v>152</v>
      </c>
      <c r="AU181" s="237" t="s">
        <v>83</v>
      </c>
      <c r="AY181" s="17" t="s">
        <v>133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83</v>
      </c>
      <c r="BK181" s="238">
        <f>ROUND(I181*H181,2)</f>
        <v>0</v>
      </c>
      <c r="BL181" s="17" t="s">
        <v>250</v>
      </c>
      <c r="BM181" s="237" t="s">
        <v>1158</v>
      </c>
    </row>
    <row r="182" s="2" customFormat="1" ht="19.8" customHeight="1">
      <c r="A182" s="38"/>
      <c r="B182" s="39"/>
      <c r="C182" s="265" t="s">
        <v>573</v>
      </c>
      <c r="D182" s="265" t="s">
        <v>152</v>
      </c>
      <c r="E182" s="266" t="s">
        <v>578</v>
      </c>
      <c r="F182" s="267" t="s">
        <v>579</v>
      </c>
      <c r="G182" s="268" t="s">
        <v>155</v>
      </c>
      <c r="H182" s="269">
        <v>12</v>
      </c>
      <c r="I182" s="270"/>
      <c r="J182" s="271">
        <f>ROUND(I182*H182,2)</f>
        <v>0</v>
      </c>
      <c r="K182" s="267" t="s">
        <v>141</v>
      </c>
      <c r="L182" s="272"/>
      <c r="M182" s="273" t="s">
        <v>35</v>
      </c>
      <c r="N182" s="274" t="s">
        <v>46</v>
      </c>
      <c r="O182" s="84"/>
      <c r="P182" s="235">
        <f>O182*H182</f>
        <v>0</v>
      </c>
      <c r="Q182" s="235">
        <v>0</v>
      </c>
      <c r="R182" s="235">
        <f>Q182*H182</f>
        <v>0</v>
      </c>
      <c r="S182" s="235">
        <v>0</v>
      </c>
      <c r="T182" s="23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249</v>
      </c>
      <c r="AT182" s="237" t="s">
        <v>152</v>
      </c>
      <c r="AU182" s="237" t="s">
        <v>83</v>
      </c>
      <c r="AY182" s="17" t="s">
        <v>133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83</v>
      </c>
      <c r="BK182" s="238">
        <f>ROUND(I182*H182,2)</f>
        <v>0</v>
      </c>
      <c r="BL182" s="17" t="s">
        <v>250</v>
      </c>
      <c r="BM182" s="237" t="s">
        <v>1159</v>
      </c>
    </row>
    <row r="183" s="2" customFormat="1" ht="19.8" customHeight="1">
      <c r="A183" s="38"/>
      <c r="B183" s="39"/>
      <c r="C183" s="265" t="s">
        <v>577</v>
      </c>
      <c r="D183" s="265" t="s">
        <v>152</v>
      </c>
      <c r="E183" s="266" t="s">
        <v>582</v>
      </c>
      <c r="F183" s="267" t="s">
        <v>583</v>
      </c>
      <c r="G183" s="268" t="s">
        <v>155</v>
      </c>
      <c r="H183" s="269">
        <v>16</v>
      </c>
      <c r="I183" s="270"/>
      <c r="J183" s="271">
        <f>ROUND(I183*H183,2)</f>
        <v>0</v>
      </c>
      <c r="K183" s="267" t="s">
        <v>141</v>
      </c>
      <c r="L183" s="272"/>
      <c r="M183" s="273" t="s">
        <v>35</v>
      </c>
      <c r="N183" s="274" t="s">
        <v>46</v>
      </c>
      <c r="O183" s="84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249</v>
      </c>
      <c r="AT183" s="237" t="s">
        <v>152</v>
      </c>
      <c r="AU183" s="237" t="s">
        <v>83</v>
      </c>
      <c r="AY183" s="17" t="s">
        <v>133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83</v>
      </c>
      <c r="BK183" s="238">
        <f>ROUND(I183*H183,2)</f>
        <v>0</v>
      </c>
      <c r="BL183" s="17" t="s">
        <v>250</v>
      </c>
      <c r="BM183" s="237" t="s">
        <v>1160</v>
      </c>
    </row>
    <row r="184" s="2" customFormat="1" ht="19.8" customHeight="1">
      <c r="A184" s="38"/>
      <c r="B184" s="39"/>
      <c r="C184" s="265" t="s">
        <v>581</v>
      </c>
      <c r="D184" s="265" t="s">
        <v>152</v>
      </c>
      <c r="E184" s="266" t="s">
        <v>586</v>
      </c>
      <c r="F184" s="267" t="s">
        <v>587</v>
      </c>
      <c r="G184" s="268" t="s">
        <v>155</v>
      </c>
      <c r="H184" s="269">
        <v>24</v>
      </c>
      <c r="I184" s="270"/>
      <c r="J184" s="271">
        <f>ROUND(I184*H184,2)</f>
        <v>0</v>
      </c>
      <c r="K184" s="267" t="s">
        <v>141</v>
      </c>
      <c r="L184" s="272"/>
      <c r="M184" s="273" t="s">
        <v>35</v>
      </c>
      <c r="N184" s="274" t="s">
        <v>46</v>
      </c>
      <c r="O184" s="84"/>
      <c r="P184" s="235">
        <f>O184*H184</f>
        <v>0</v>
      </c>
      <c r="Q184" s="235">
        <v>0</v>
      </c>
      <c r="R184" s="235">
        <f>Q184*H184</f>
        <v>0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249</v>
      </c>
      <c r="AT184" s="237" t="s">
        <v>152</v>
      </c>
      <c r="AU184" s="237" t="s">
        <v>83</v>
      </c>
      <c r="AY184" s="17" t="s">
        <v>133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83</v>
      </c>
      <c r="BK184" s="238">
        <f>ROUND(I184*H184,2)</f>
        <v>0</v>
      </c>
      <c r="BL184" s="17" t="s">
        <v>250</v>
      </c>
      <c r="BM184" s="237" t="s">
        <v>1161</v>
      </c>
    </row>
    <row r="185" s="2" customFormat="1" ht="19.8" customHeight="1">
      <c r="A185" s="38"/>
      <c r="B185" s="39"/>
      <c r="C185" s="265" t="s">
        <v>585</v>
      </c>
      <c r="D185" s="265" t="s">
        <v>152</v>
      </c>
      <c r="E185" s="266" t="s">
        <v>590</v>
      </c>
      <c r="F185" s="267" t="s">
        <v>591</v>
      </c>
      <c r="G185" s="268" t="s">
        <v>155</v>
      </c>
      <c r="H185" s="269">
        <v>8</v>
      </c>
      <c r="I185" s="270"/>
      <c r="J185" s="271">
        <f>ROUND(I185*H185,2)</f>
        <v>0</v>
      </c>
      <c r="K185" s="267" t="s">
        <v>141</v>
      </c>
      <c r="L185" s="272"/>
      <c r="M185" s="273" t="s">
        <v>35</v>
      </c>
      <c r="N185" s="274" t="s">
        <v>46</v>
      </c>
      <c r="O185" s="84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792</v>
      </c>
      <c r="AT185" s="237" t="s">
        <v>152</v>
      </c>
      <c r="AU185" s="237" t="s">
        <v>83</v>
      </c>
      <c r="AY185" s="17" t="s">
        <v>133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83</v>
      </c>
      <c r="BK185" s="238">
        <f>ROUND(I185*H185,2)</f>
        <v>0</v>
      </c>
      <c r="BL185" s="17" t="s">
        <v>792</v>
      </c>
      <c r="BM185" s="237" t="s">
        <v>1162</v>
      </c>
    </row>
    <row r="186" s="2" customFormat="1" ht="19.8" customHeight="1">
      <c r="A186" s="38"/>
      <c r="B186" s="39"/>
      <c r="C186" s="265" t="s">
        <v>639</v>
      </c>
      <c r="D186" s="265" t="s">
        <v>152</v>
      </c>
      <c r="E186" s="266" t="s">
        <v>609</v>
      </c>
      <c r="F186" s="267" t="s">
        <v>610</v>
      </c>
      <c r="G186" s="268" t="s">
        <v>155</v>
      </c>
      <c r="H186" s="269">
        <v>2</v>
      </c>
      <c r="I186" s="270"/>
      <c r="J186" s="271">
        <f>ROUND(I186*H186,2)</f>
        <v>0</v>
      </c>
      <c r="K186" s="267" t="s">
        <v>141</v>
      </c>
      <c r="L186" s="272"/>
      <c r="M186" s="273" t="s">
        <v>35</v>
      </c>
      <c r="N186" s="274" t="s">
        <v>46</v>
      </c>
      <c r="O186" s="84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249</v>
      </c>
      <c r="AT186" s="237" t="s">
        <v>152</v>
      </c>
      <c r="AU186" s="237" t="s">
        <v>83</v>
      </c>
      <c r="AY186" s="17" t="s">
        <v>133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83</v>
      </c>
      <c r="BK186" s="238">
        <f>ROUND(I186*H186,2)</f>
        <v>0</v>
      </c>
      <c r="BL186" s="17" t="s">
        <v>250</v>
      </c>
      <c r="BM186" s="237" t="s">
        <v>1163</v>
      </c>
    </row>
    <row r="187" s="2" customFormat="1" ht="19.8" customHeight="1">
      <c r="A187" s="38"/>
      <c r="B187" s="39"/>
      <c r="C187" s="265" t="s">
        <v>593</v>
      </c>
      <c r="D187" s="265" t="s">
        <v>152</v>
      </c>
      <c r="E187" s="266" t="s">
        <v>1164</v>
      </c>
      <c r="F187" s="267" t="s">
        <v>1165</v>
      </c>
      <c r="G187" s="268" t="s">
        <v>155</v>
      </c>
      <c r="H187" s="269">
        <v>8</v>
      </c>
      <c r="I187" s="270"/>
      <c r="J187" s="271">
        <f>ROUND(I187*H187,2)</f>
        <v>0</v>
      </c>
      <c r="K187" s="267" t="s">
        <v>141</v>
      </c>
      <c r="L187" s="272"/>
      <c r="M187" s="273" t="s">
        <v>35</v>
      </c>
      <c r="N187" s="274" t="s">
        <v>46</v>
      </c>
      <c r="O187" s="84"/>
      <c r="P187" s="235">
        <f>O187*H187</f>
        <v>0</v>
      </c>
      <c r="Q187" s="235">
        <v>0</v>
      </c>
      <c r="R187" s="235">
        <f>Q187*H187</f>
        <v>0</v>
      </c>
      <c r="S187" s="235">
        <v>0</v>
      </c>
      <c r="T187" s="23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792</v>
      </c>
      <c r="AT187" s="237" t="s">
        <v>152</v>
      </c>
      <c r="AU187" s="237" t="s">
        <v>83</v>
      </c>
      <c r="AY187" s="17" t="s">
        <v>133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83</v>
      </c>
      <c r="BK187" s="238">
        <f>ROUND(I187*H187,2)</f>
        <v>0</v>
      </c>
      <c r="BL187" s="17" t="s">
        <v>792</v>
      </c>
      <c r="BM187" s="237" t="s">
        <v>1166</v>
      </c>
    </row>
    <row r="188" s="2" customFormat="1" ht="19.8" customHeight="1">
      <c r="A188" s="38"/>
      <c r="B188" s="39"/>
      <c r="C188" s="226" t="s">
        <v>598</v>
      </c>
      <c r="D188" s="226" t="s">
        <v>137</v>
      </c>
      <c r="E188" s="227" t="s">
        <v>599</v>
      </c>
      <c r="F188" s="228" t="s">
        <v>600</v>
      </c>
      <c r="G188" s="229" t="s">
        <v>155</v>
      </c>
      <c r="H188" s="230">
        <v>1550</v>
      </c>
      <c r="I188" s="231"/>
      <c r="J188" s="232">
        <f>ROUND(I188*H188,2)</f>
        <v>0</v>
      </c>
      <c r="K188" s="228" t="s">
        <v>141</v>
      </c>
      <c r="L188" s="44"/>
      <c r="M188" s="233" t="s">
        <v>35</v>
      </c>
      <c r="N188" s="234" t="s">
        <v>46</v>
      </c>
      <c r="O188" s="84"/>
      <c r="P188" s="235">
        <f>O188*H188</f>
        <v>0</v>
      </c>
      <c r="Q188" s="235">
        <v>0</v>
      </c>
      <c r="R188" s="235">
        <f>Q188*H188</f>
        <v>0</v>
      </c>
      <c r="S188" s="235">
        <v>0</v>
      </c>
      <c r="T188" s="23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250</v>
      </c>
      <c r="AT188" s="237" t="s">
        <v>137</v>
      </c>
      <c r="AU188" s="237" t="s">
        <v>83</v>
      </c>
      <c r="AY188" s="17" t="s">
        <v>133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83</v>
      </c>
      <c r="BK188" s="238">
        <f>ROUND(I188*H188,2)</f>
        <v>0</v>
      </c>
      <c r="BL188" s="17" t="s">
        <v>250</v>
      </c>
      <c r="BM188" s="237" t="s">
        <v>1167</v>
      </c>
    </row>
    <row r="189" s="12" customFormat="1" ht="25.92" customHeight="1">
      <c r="A189" s="12"/>
      <c r="B189" s="210"/>
      <c r="C189" s="211"/>
      <c r="D189" s="212" t="s">
        <v>74</v>
      </c>
      <c r="E189" s="213" t="s">
        <v>195</v>
      </c>
      <c r="F189" s="213" t="s">
        <v>196</v>
      </c>
      <c r="G189" s="211"/>
      <c r="H189" s="211"/>
      <c r="I189" s="214"/>
      <c r="J189" s="215">
        <f>BK189</f>
        <v>0</v>
      </c>
      <c r="K189" s="211"/>
      <c r="L189" s="216"/>
      <c r="M189" s="217"/>
      <c r="N189" s="218"/>
      <c r="O189" s="218"/>
      <c r="P189" s="219">
        <f>P190</f>
        <v>0</v>
      </c>
      <c r="Q189" s="218"/>
      <c r="R189" s="219">
        <f>R190</f>
        <v>0</v>
      </c>
      <c r="S189" s="218"/>
      <c r="T189" s="220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142</v>
      </c>
      <c r="AT189" s="222" t="s">
        <v>74</v>
      </c>
      <c r="AU189" s="222" t="s">
        <v>75</v>
      </c>
      <c r="AY189" s="221" t="s">
        <v>133</v>
      </c>
      <c r="BK189" s="223">
        <f>BK190</f>
        <v>0</v>
      </c>
    </row>
    <row r="190" s="2" customFormat="1" ht="19.8" customHeight="1">
      <c r="A190" s="38"/>
      <c r="B190" s="39"/>
      <c r="C190" s="226" t="s">
        <v>612</v>
      </c>
      <c r="D190" s="226" t="s">
        <v>137</v>
      </c>
      <c r="E190" s="227" t="s">
        <v>801</v>
      </c>
      <c r="F190" s="228" t="s">
        <v>802</v>
      </c>
      <c r="G190" s="229" t="s">
        <v>155</v>
      </c>
      <c r="H190" s="230">
        <v>96</v>
      </c>
      <c r="I190" s="231"/>
      <c r="J190" s="232">
        <f>ROUND(I190*H190,2)</f>
        <v>0</v>
      </c>
      <c r="K190" s="228" t="s">
        <v>141</v>
      </c>
      <c r="L190" s="44"/>
      <c r="M190" s="233" t="s">
        <v>35</v>
      </c>
      <c r="N190" s="234" t="s">
        <v>46</v>
      </c>
      <c r="O190" s="84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250</v>
      </c>
      <c r="AT190" s="237" t="s">
        <v>137</v>
      </c>
      <c r="AU190" s="237" t="s">
        <v>83</v>
      </c>
      <c r="AY190" s="17" t="s">
        <v>133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83</v>
      </c>
      <c r="BK190" s="238">
        <f>ROUND(I190*H190,2)</f>
        <v>0</v>
      </c>
      <c r="BL190" s="17" t="s">
        <v>250</v>
      </c>
      <c r="BM190" s="237" t="s">
        <v>1168</v>
      </c>
    </row>
    <row r="191" s="12" customFormat="1" ht="25.92" customHeight="1">
      <c r="A191" s="12"/>
      <c r="B191" s="210"/>
      <c r="C191" s="211"/>
      <c r="D191" s="212" t="s">
        <v>74</v>
      </c>
      <c r="E191" s="213" t="s">
        <v>839</v>
      </c>
      <c r="F191" s="213" t="s">
        <v>840</v>
      </c>
      <c r="G191" s="211"/>
      <c r="H191" s="211"/>
      <c r="I191" s="214"/>
      <c r="J191" s="215">
        <f>BK191</f>
        <v>0</v>
      </c>
      <c r="K191" s="211"/>
      <c r="L191" s="216"/>
      <c r="M191" s="217"/>
      <c r="N191" s="218"/>
      <c r="O191" s="218"/>
      <c r="P191" s="219">
        <f>SUM(P192:P199)</f>
        <v>0</v>
      </c>
      <c r="Q191" s="218"/>
      <c r="R191" s="219">
        <f>SUM(R192:R199)</f>
        <v>0</v>
      </c>
      <c r="S191" s="218"/>
      <c r="T191" s="22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83</v>
      </c>
      <c r="AT191" s="222" t="s">
        <v>74</v>
      </c>
      <c r="AU191" s="222" t="s">
        <v>75</v>
      </c>
      <c r="AY191" s="221" t="s">
        <v>133</v>
      </c>
      <c r="BK191" s="223">
        <f>SUM(BK192:BK199)</f>
        <v>0</v>
      </c>
    </row>
    <row r="192" s="2" customFormat="1" ht="60.6" customHeight="1">
      <c r="A192" s="38"/>
      <c r="B192" s="39"/>
      <c r="C192" s="226" t="s">
        <v>604</v>
      </c>
      <c r="D192" s="226" t="s">
        <v>137</v>
      </c>
      <c r="E192" s="227" t="s">
        <v>1169</v>
      </c>
      <c r="F192" s="228" t="s">
        <v>1170</v>
      </c>
      <c r="G192" s="229" t="s">
        <v>155</v>
      </c>
      <c r="H192" s="230">
        <v>10</v>
      </c>
      <c r="I192" s="231"/>
      <c r="J192" s="232">
        <f>ROUND(I192*H192,2)</f>
        <v>0</v>
      </c>
      <c r="K192" s="228" t="s">
        <v>141</v>
      </c>
      <c r="L192" s="44"/>
      <c r="M192" s="233" t="s">
        <v>35</v>
      </c>
      <c r="N192" s="234" t="s">
        <v>46</v>
      </c>
      <c r="O192" s="84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201</v>
      </c>
      <c r="AT192" s="237" t="s">
        <v>137</v>
      </c>
      <c r="AU192" s="237" t="s">
        <v>83</v>
      </c>
      <c r="AY192" s="17" t="s">
        <v>133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83</v>
      </c>
      <c r="BK192" s="238">
        <f>ROUND(I192*H192,2)</f>
        <v>0</v>
      </c>
      <c r="BL192" s="17" t="s">
        <v>201</v>
      </c>
      <c r="BM192" s="237" t="s">
        <v>1171</v>
      </c>
    </row>
    <row r="193" s="2" customFormat="1" ht="19.8" customHeight="1">
      <c r="A193" s="38"/>
      <c r="B193" s="39"/>
      <c r="C193" s="226" t="s">
        <v>608</v>
      </c>
      <c r="D193" s="226" t="s">
        <v>137</v>
      </c>
      <c r="E193" s="227" t="s">
        <v>1172</v>
      </c>
      <c r="F193" s="228" t="s">
        <v>1173</v>
      </c>
      <c r="G193" s="229" t="s">
        <v>155</v>
      </c>
      <c r="H193" s="230">
        <v>2</v>
      </c>
      <c r="I193" s="231"/>
      <c r="J193" s="232">
        <f>ROUND(I193*H193,2)</f>
        <v>0</v>
      </c>
      <c r="K193" s="228" t="s">
        <v>141</v>
      </c>
      <c r="L193" s="44"/>
      <c r="M193" s="233" t="s">
        <v>35</v>
      </c>
      <c r="N193" s="234" t="s">
        <v>46</v>
      </c>
      <c r="O193" s="84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201</v>
      </c>
      <c r="AT193" s="237" t="s">
        <v>137</v>
      </c>
      <c r="AU193" s="237" t="s">
        <v>83</v>
      </c>
      <c r="AY193" s="17" t="s">
        <v>133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83</v>
      </c>
      <c r="BK193" s="238">
        <f>ROUND(I193*H193,2)</f>
        <v>0</v>
      </c>
      <c r="BL193" s="17" t="s">
        <v>201</v>
      </c>
      <c r="BM193" s="237" t="s">
        <v>1174</v>
      </c>
    </row>
    <row r="194" s="2" customFormat="1" ht="19.8" customHeight="1">
      <c r="A194" s="38"/>
      <c r="B194" s="39"/>
      <c r="C194" s="226" t="s">
        <v>616</v>
      </c>
      <c r="D194" s="226" t="s">
        <v>137</v>
      </c>
      <c r="E194" s="227" t="s">
        <v>1175</v>
      </c>
      <c r="F194" s="228" t="s">
        <v>1176</v>
      </c>
      <c r="G194" s="229" t="s">
        <v>155</v>
      </c>
      <c r="H194" s="230">
        <v>66</v>
      </c>
      <c r="I194" s="231"/>
      <c r="J194" s="232">
        <f>ROUND(I194*H194,2)</f>
        <v>0</v>
      </c>
      <c r="K194" s="228" t="s">
        <v>141</v>
      </c>
      <c r="L194" s="44"/>
      <c r="M194" s="233" t="s">
        <v>35</v>
      </c>
      <c r="N194" s="234" t="s">
        <v>46</v>
      </c>
      <c r="O194" s="84"/>
      <c r="P194" s="235">
        <f>O194*H194</f>
        <v>0</v>
      </c>
      <c r="Q194" s="235">
        <v>0</v>
      </c>
      <c r="R194" s="235">
        <f>Q194*H194</f>
        <v>0</v>
      </c>
      <c r="S194" s="235">
        <v>0</v>
      </c>
      <c r="T194" s="23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201</v>
      </c>
      <c r="AT194" s="237" t="s">
        <v>137</v>
      </c>
      <c r="AU194" s="237" t="s">
        <v>83</v>
      </c>
      <c r="AY194" s="17" t="s">
        <v>133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83</v>
      </c>
      <c r="BK194" s="238">
        <f>ROUND(I194*H194,2)</f>
        <v>0</v>
      </c>
      <c r="BL194" s="17" t="s">
        <v>201</v>
      </c>
      <c r="BM194" s="237" t="s">
        <v>1177</v>
      </c>
    </row>
    <row r="195" s="2" customFormat="1" ht="19.8" customHeight="1">
      <c r="A195" s="38"/>
      <c r="B195" s="39"/>
      <c r="C195" s="226" t="s">
        <v>620</v>
      </c>
      <c r="D195" s="226" t="s">
        <v>137</v>
      </c>
      <c r="E195" s="227" t="s">
        <v>1178</v>
      </c>
      <c r="F195" s="228" t="s">
        <v>1179</v>
      </c>
      <c r="G195" s="229" t="s">
        <v>155</v>
      </c>
      <c r="H195" s="230">
        <v>32</v>
      </c>
      <c r="I195" s="231"/>
      <c r="J195" s="232">
        <f>ROUND(I195*H195,2)</f>
        <v>0</v>
      </c>
      <c r="K195" s="228" t="s">
        <v>141</v>
      </c>
      <c r="L195" s="44"/>
      <c r="M195" s="233" t="s">
        <v>35</v>
      </c>
      <c r="N195" s="234" t="s">
        <v>46</v>
      </c>
      <c r="O195" s="84"/>
      <c r="P195" s="235">
        <f>O195*H195</f>
        <v>0</v>
      </c>
      <c r="Q195" s="235">
        <v>0</v>
      </c>
      <c r="R195" s="235">
        <f>Q195*H195</f>
        <v>0</v>
      </c>
      <c r="S195" s="235">
        <v>0</v>
      </c>
      <c r="T195" s="23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7" t="s">
        <v>201</v>
      </c>
      <c r="AT195" s="237" t="s">
        <v>137</v>
      </c>
      <c r="AU195" s="237" t="s">
        <v>83</v>
      </c>
      <c r="AY195" s="17" t="s">
        <v>133</v>
      </c>
      <c r="BE195" s="238">
        <f>IF(N195="základní",J195,0)</f>
        <v>0</v>
      </c>
      <c r="BF195" s="238">
        <f>IF(N195="snížená",J195,0)</f>
        <v>0</v>
      </c>
      <c r="BG195" s="238">
        <f>IF(N195="zákl. přenesená",J195,0)</f>
        <v>0</v>
      </c>
      <c r="BH195" s="238">
        <f>IF(N195="sníž. přenesená",J195,0)</f>
        <v>0</v>
      </c>
      <c r="BI195" s="238">
        <f>IF(N195="nulová",J195,0)</f>
        <v>0</v>
      </c>
      <c r="BJ195" s="17" t="s">
        <v>83</v>
      </c>
      <c r="BK195" s="238">
        <f>ROUND(I195*H195,2)</f>
        <v>0</v>
      </c>
      <c r="BL195" s="17" t="s">
        <v>201</v>
      </c>
      <c r="BM195" s="237" t="s">
        <v>1180</v>
      </c>
    </row>
    <row r="196" s="2" customFormat="1" ht="19.8" customHeight="1">
      <c r="A196" s="38"/>
      <c r="B196" s="39"/>
      <c r="C196" s="226" t="s">
        <v>625</v>
      </c>
      <c r="D196" s="226" t="s">
        <v>137</v>
      </c>
      <c r="E196" s="227" t="s">
        <v>1181</v>
      </c>
      <c r="F196" s="228" t="s">
        <v>1182</v>
      </c>
      <c r="G196" s="229" t="s">
        <v>155</v>
      </c>
      <c r="H196" s="230">
        <v>2</v>
      </c>
      <c r="I196" s="231"/>
      <c r="J196" s="232">
        <f>ROUND(I196*H196,2)</f>
        <v>0</v>
      </c>
      <c r="K196" s="228" t="s">
        <v>141</v>
      </c>
      <c r="L196" s="44"/>
      <c r="M196" s="233" t="s">
        <v>35</v>
      </c>
      <c r="N196" s="234" t="s">
        <v>46</v>
      </c>
      <c r="O196" s="84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201</v>
      </c>
      <c r="AT196" s="237" t="s">
        <v>137</v>
      </c>
      <c r="AU196" s="237" t="s">
        <v>83</v>
      </c>
      <c r="AY196" s="17" t="s">
        <v>133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83</v>
      </c>
      <c r="BK196" s="238">
        <f>ROUND(I196*H196,2)</f>
        <v>0</v>
      </c>
      <c r="BL196" s="17" t="s">
        <v>201</v>
      </c>
      <c r="BM196" s="237" t="s">
        <v>1183</v>
      </c>
    </row>
    <row r="197" s="2" customFormat="1" ht="19.8" customHeight="1">
      <c r="A197" s="38"/>
      <c r="B197" s="39"/>
      <c r="C197" s="226" t="s">
        <v>629</v>
      </c>
      <c r="D197" s="226" t="s">
        <v>137</v>
      </c>
      <c r="E197" s="227" t="s">
        <v>1184</v>
      </c>
      <c r="F197" s="228" t="s">
        <v>1185</v>
      </c>
      <c r="G197" s="229" t="s">
        <v>155</v>
      </c>
      <c r="H197" s="230">
        <v>32</v>
      </c>
      <c r="I197" s="231"/>
      <c r="J197" s="232">
        <f>ROUND(I197*H197,2)</f>
        <v>0</v>
      </c>
      <c r="K197" s="228" t="s">
        <v>141</v>
      </c>
      <c r="L197" s="44"/>
      <c r="M197" s="233" t="s">
        <v>35</v>
      </c>
      <c r="N197" s="234" t="s">
        <v>46</v>
      </c>
      <c r="O197" s="84"/>
      <c r="P197" s="235">
        <f>O197*H197</f>
        <v>0</v>
      </c>
      <c r="Q197" s="235">
        <v>0</v>
      </c>
      <c r="R197" s="235">
        <f>Q197*H197</f>
        <v>0</v>
      </c>
      <c r="S197" s="235">
        <v>0</v>
      </c>
      <c r="T197" s="23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7" t="s">
        <v>201</v>
      </c>
      <c r="AT197" s="237" t="s">
        <v>137</v>
      </c>
      <c r="AU197" s="237" t="s">
        <v>83</v>
      </c>
      <c r="AY197" s="17" t="s">
        <v>133</v>
      </c>
      <c r="BE197" s="238">
        <f>IF(N197="základní",J197,0)</f>
        <v>0</v>
      </c>
      <c r="BF197" s="238">
        <f>IF(N197="snížená",J197,0)</f>
        <v>0</v>
      </c>
      <c r="BG197" s="238">
        <f>IF(N197="zákl. přenesená",J197,0)</f>
        <v>0</v>
      </c>
      <c r="BH197" s="238">
        <f>IF(N197="sníž. přenesená",J197,0)</f>
        <v>0</v>
      </c>
      <c r="BI197" s="238">
        <f>IF(N197="nulová",J197,0)</f>
        <v>0</v>
      </c>
      <c r="BJ197" s="17" t="s">
        <v>83</v>
      </c>
      <c r="BK197" s="238">
        <f>ROUND(I197*H197,2)</f>
        <v>0</v>
      </c>
      <c r="BL197" s="17" t="s">
        <v>201</v>
      </c>
      <c r="BM197" s="237" t="s">
        <v>1186</v>
      </c>
    </row>
    <row r="198" s="2" customFormat="1" ht="60.6" customHeight="1">
      <c r="A198" s="38"/>
      <c r="B198" s="39"/>
      <c r="C198" s="226" t="s">
        <v>635</v>
      </c>
      <c r="D198" s="226" t="s">
        <v>137</v>
      </c>
      <c r="E198" s="227" t="s">
        <v>1187</v>
      </c>
      <c r="F198" s="228" t="s">
        <v>1188</v>
      </c>
      <c r="G198" s="229" t="s">
        <v>155</v>
      </c>
      <c r="H198" s="230">
        <v>32</v>
      </c>
      <c r="I198" s="231"/>
      <c r="J198" s="232">
        <f>ROUND(I198*H198,2)</f>
        <v>0</v>
      </c>
      <c r="K198" s="228" t="s">
        <v>141</v>
      </c>
      <c r="L198" s="44"/>
      <c r="M198" s="233" t="s">
        <v>35</v>
      </c>
      <c r="N198" s="234" t="s">
        <v>46</v>
      </c>
      <c r="O198" s="84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201</v>
      </c>
      <c r="AT198" s="237" t="s">
        <v>137</v>
      </c>
      <c r="AU198" s="237" t="s">
        <v>83</v>
      </c>
      <c r="AY198" s="17" t="s">
        <v>133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83</v>
      </c>
      <c r="BK198" s="238">
        <f>ROUND(I198*H198,2)</f>
        <v>0</v>
      </c>
      <c r="BL198" s="17" t="s">
        <v>201</v>
      </c>
      <c r="BM198" s="237" t="s">
        <v>1189</v>
      </c>
    </row>
    <row r="199" s="2" customFormat="1" ht="30" customHeight="1">
      <c r="A199" s="38"/>
      <c r="B199" s="39"/>
      <c r="C199" s="226" t="s">
        <v>1190</v>
      </c>
      <c r="D199" s="226" t="s">
        <v>137</v>
      </c>
      <c r="E199" s="227" t="s">
        <v>1191</v>
      </c>
      <c r="F199" s="228" t="s">
        <v>1192</v>
      </c>
      <c r="G199" s="229" t="s">
        <v>155</v>
      </c>
      <c r="H199" s="230">
        <v>2</v>
      </c>
      <c r="I199" s="231"/>
      <c r="J199" s="232">
        <f>ROUND(I199*H199,2)</f>
        <v>0</v>
      </c>
      <c r="K199" s="228" t="s">
        <v>141</v>
      </c>
      <c r="L199" s="44"/>
      <c r="M199" s="279" t="s">
        <v>35</v>
      </c>
      <c r="N199" s="280" t="s">
        <v>46</v>
      </c>
      <c r="O199" s="277"/>
      <c r="P199" s="281">
        <f>O199*H199</f>
        <v>0</v>
      </c>
      <c r="Q199" s="281">
        <v>0</v>
      </c>
      <c r="R199" s="281">
        <f>Q199*H199</f>
        <v>0</v>
      </c>
      <c r="S199" s="281">
        <v>0</v>
      </c>
      <c r="T199" s="2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83</v>
      </c>
      <c r="AT199" s="237" t="s">
        <v>137</v>
      </c>
      <c r="AU199" s="237" t="s">
        <v>83</v>
      </c>
      <c r="AY199" s="17" t="s">
        <v>133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83</v>
      </c>
      <c r="BK199" s="238">
        <f>ROUND(I199*H199,2)</f>
        <v>0</v>
      </c>
      <c r="BL199" s="17" t="s">
        <v>83</v>
      </c>
      <c r="BM199" s="237" t="s">
        <v>1193</v>
      </c>
    </row>
    <row r="200" s="2" customFormat="1" ht="6.96" customHeight="1">
      <c r="A200" s="38"/>
      <c r="B200" s="59"/>
      <c r="C200" s="60"/>
      <c r="D200" s="60"/>
      <c r="E200" s="60"/>
      <c r="F200" s="60"/>
      <c r="G200" s="60"/>
      <c r="H200" s="60"/>
      <c r="I200" s="175"/>
      <c r="J200" s="60"/>
      <c r="K200" s="60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/6Vu/2Gq+08sH1vLUUlYfgrBweLq3uvs2WZ6gjTMHo1cmBPRREfhB27Zd+rj7xXuRMGnlOAHZTfM7N9/3x29FA==" hashValue="WpyDLA102ZH2ooPkFCP23HBm+42MjX4YCNmrr6lcLMLNb6fXVF5/1xP3eV/xLNWVtxOT58BlgF45hkSzV+KOYQ==" algorithmName="SHA-512" password="CC35"/>
  <autoFilter ref="C92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0625" style="1" customWidth="1"/>
    <col min="2" max="2" width="1.421875" style="1" customWidth="1"/>
    <col min="3" max="3" width="3.574219" style="1" customWidth="1"/>
    <col min="4" max="4" width="3.710938" style="1" customWidth="1"/>
    <col min="5" max="5" width="14.71094" style="1" customWidth="1"/>
    <col min="6" max="6" width="86.42188" style="1" customWidth="1"/>
    <col min="7" max="7" width="6.003906" style="1" customWidth="1"/>
    <col min="8" max="8" width="9.851563" style="1" customWidth="1"/>
    <col min="9" max="9" width="17.28125" style="138" customWidth="1"/>
    <col min="10" max="10" width="17.28125" style="1" customWidth="1"/>
    <col min="11" max="11" width="17.28125" style="1" customWidth="1"/>
    <col min="12" max="12" width="8.003906" style="1" customWidth="1"/>
    <col min="13" max="13" width="9.28125" style="1" hidden="1" customWidth="1"/>
    <col min="14" max="14" width="9.140625" style="1" hidden="1"/>
    <col min="15" max="15" width="12.14063" style="1" hidden="1" customWidth="1"/>
    <col min="16" max="16" width="12.14063" style="1" hidden="1" customWidth="1"/>
    <col min="17" max="17" width="12.14063" style="1" hidden="1" customWidth="1"/>
    <col min="18" max="18" width="12.14063" style="1" hidden="1" customWidth="1"/>
    <col min="19" max="19" width="12.14063" style="1" hidden="1" customWidth="1"/>
    <col min="20" max="20" width="12.14063" style="1" hidden="1" customWidth="1"/>
    <col min="21" max="21" width="14.00391" style="1" hidden="1" customWidth="1"/>
    <col min="22" max="22" width="10.57422" style="1" customWidth="1"/>
    <col min="23" max="23" width="14.00391" style="1" customWidth="1"/>
    <col min="24" max="24" width="10.57422" style="1" customWidth="1"/>
    <col min="25" max="25" width="12.85156" style="1" customWidth="1"/>
    <col min="26" max="26" width="9.421875" style="1" customWidth="1"/>
    <col min="27" max="27" width="12.85156" style="1" customWidth="1"/>
    <col min="28" max="28" width="14.00391" style="1" customWidth="1"/>
    <col min="29" max="29" width="9.421875" style="1" customWidth="1"/>
    <col min="30" max="30" width="12.85156" style="1" customWidth="1"/>
    <col min="31" max="31" width="14.00391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85</v>
      </c>
    </row>
    <row r="4" s="1" customFormat="1" ht="24.96" customHeight="1">
      <c r="B4" s="20"/>
      <c r="D4" s="142" t="s">
        <v>108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4.4" customHeight="1">
      <c r="B7" s="20"/>
      <c r="E7" s="145" t="str">
        <f>'Rekapitulace stavby'!K6</f>
        <v>Oprava PZS na přejezdu P2351 v km 34,357 v úseku Hřivice - Domoušice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109</v>
      </c>
      <c r="I8" s="138"/>
      <c r="L8" s="20"/>
    </row>
    <row r="9" s="2" customFormat="1" ht="14.4" customHeight="1">
      <c r="A9" s="38"/>
      <c r="B9" s="44"/>
      <c r="C9" s="38"/>
      <c r="D9" s="38"/>
      <c r="E9" s="145" t="s">
        <v>1021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222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4.4" customHeight="1">
      <c r="A11" s="38"/>
      <c r="B11" s="44"/>
      <c r="C11" s="38"/>
      <c r="D11" s="38"/>
      <c r="E11" s="148" t="s">
        <v>883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21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22</v>
      </c>
      <c r="E14" s="38"/>
      <c r="F14" s="133" t="s">
        <v>23</v>
      </c>
      <c r="G14" s="38"/>
      <c r="H14" s="38"/>
      <c r="I14" s="149" t="s">
        <v>24</v>
      </c>
      <c r="J14" s="150" t="str">
        <f>'Rekapitulace stavby'!AN8</f>
        <v>1. 4. 2020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26</v>
      </c>
      <c r="E16" s="38"/>
      <c r="F16" s="38"/>
      <c r="G16" s="38"/>
      <c r="H16" s="38"/>
      <c r="I16" s="149" t="s">
        <v>27</v>
      </c>
      <c r="J16" s="133" t="s">
        <v>28</v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1022</v>
      </c>
      <c r="F17" s="38"/>
      <c r="G17" s="38"/>
      <c r="H17" s="38"/>
      <c r="I17" s="149" t="s">
        <v>30</v>
      </c>
      <c r="J17" s="133" t="s">
        <v>31</v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32</v>
      </c>
      <c r="E19" s="38"/>
      <c r="F19" s="38"/>
      <c r="G19" s="38"/>
      <c r="H19" s="38"/>
      <c r="I19" s="149" t="s">
        <v>27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30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34</v>
      </c>
      <c r="E22" s="38"/>
      <c r="F22" s="38"/>
      <c r="G22" s="38"/>
      <c r="H22" s="38"/>
      <c r="I22" s="149" t="s">
        <v>27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30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37</v>
      </c>
      <c r="E25" s="38"/>
      <c r="F25" s="38"/>
      <c r="G25" s="38"/>
      <c r="H25" s="38"/>
      <c r="I25" s="149" t="s">
        <v>27</v>
      </c>
      <c r="J25" s="133" t="s">
        <v>35</v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">
        <v>38</v>
      </c>
      <c r="F26" s="38"/>
      <c r="G26" s="38"/>
      <c r="H26" s="38"/>
      <c r="I26" s="149" t="s">
        <v>30</v>
      </c>
      <c r="J26" s="133" t="s">
        <v>35</v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39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4.4" customHeight="1">
      <c r="A29" s="151"/>
      <c r="B29" s="152"/>
      <c r="C29" s="151"/>
      <c r="D29" s="151"/>
      <c r="E29" s="153" t="s">
        <v>35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41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43</v>
      </c>
      <c r="G34" s="38"/>
      <c r="H34" s="38"/>
      <c r="I34" s="161" t="s">
        <v>42</v>
      </c>
      <c r="J34" s="160" t="s">
        <v>44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45</v>
      </c>
      <c r="E35" s="144" t="s">
        <v>46</v>
      </c>
      <c r="F35" s="163">
        <f>ROUND((SUM(BE87:BE93)),  2)</f>
        <v>0</v>
      </c>
      <c r="G35" s="38"/>
      <c r="H35" s="38"/>
      <c r="I35" s="164">
        <v>0.20999999999999999</v>
      </c>
      <c r="J35" s="163">
        <f>ROUND(((SUM(BE87:BE93))*I35),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47</v>
      </c>
      <c r="F36" s="163">
        <f>ROUND((SUM(BF87:BF93)),  2)</f>
        <v>0</v>
      </c>
      <c r="G36" s="38"/>
      <c r="H36" s="38"/>
      <c r="I36" s="164">
        <v>0.14999999999999999</v>
      </c>
      <c r="J36" s="163">
        <f>ROUND(((SUM(BF87:BF93))*I36),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48</v>
      </c>
      <c r="F37" s="163">
        <f>ROUND((SUM(BG87:BG93)),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49</v>
      </c>
      <c r="F38" s="163">
        <f>ROUND((SUM(BH87:BH93)),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50</v>
      </c>
      <c r="F39" s="163">
        <f>ROUND((SUM(BI87:BI93)),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51</v>
      </c>
      <c r="E41" s="167"/>
      <c r="F41" s="167"/>
      <c r="G41" s="168" t="s">
        <v>52</v>
      </c>
      <c r="H41" s="169" t="s">
        <v>53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111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4.4" customHeight="1">
      <c r="A50" s="38"/>
      <c r="B50" s="39"/>
      <c r="C50" s="40"/>
      <c r="D50" s="40"/>
      <c r="E50" s="179" t="str">
        <f>E7</f>
        <v>Oprava PZS na přejezdu P2351 v km 34,357 v úseku Hřivice - Domoušice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109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4.4" customHeight="1">
      <c r="A52" s="38"/>
      <c r="B52" s="39"/>
      <c r="C52" s="40"/>
      <c r="D52" s="40"/>
      <c r="E52" s="179" t="s">
        <v>1021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222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4.4" customHeight="1">
      <c r="A54" s="38"/>
      <c r="B54" s="39"/>
      <c r="C54" s="40"/>
      <c r="D54" s="40"/>
      <c r="E54" s="69" t="str">
        <f>E11</f>
        <v>02 - Stavební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22</v>
      </c>
      <c r="D56" s="40"/>
      <c r="E56" s="40"/>
      <c r="F56" s="27" t="str">
        <f>F14</f>
        <v xml:space="preserve"> </v>
      </c>
      <c r="G56" s="40"/>
      <c r="H56" s="40"/>
      <c r="I56" s="149" t="s">
        <v>24</v>
      </c>
      <c r="J56" s="72" t="str">
        <f>IF(J14="","",J14)</f>
        <v>1. 4. 2020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6" customHeight="1">
      <c r="A58" s="38"/>
      <c r="B58" s="39"/>
      <c r="C58" s="32" t="s">
        <v>26</v>
      </c>
      <c r="D58" s="40"/>
      <c r="E58" s="40"/>
      <c r="F58" s="27" t="str">
        <f>E17</f>
        <v>Správa železniční dopravní cesty, státní organizac</v>
      </c>
      <c r="G58" s="40"/>
      <c r="H58" s="40"/>
      <c r="I58" s="149" t="s">
        <v>34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6" customHeight="1">
      <c r="A59" s="38"/>
      <c r="B59" s="39"/>
      <c r="C59" s="32" t="s">
        <v>32</v>
      </c>
      <c r="D59" s="40"/>
      <c r="E59" s="40"/>
      <c r="F59" s="27" t="str">
        <f>IF(E20="","",E20)</f>
        <v>Vyplň údaj</v>
      </c>
      <c r="G59" s="40"/>
      <c r="H59" s="40"/>
      <c r="I59" s="149" t="s">
        <v>37</v>
      </c>
      <c r="J59" s="36" t="str">
        <f>E26</f>
        <v>Žitný David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112</v>
      </c>
      <c r="D61" s="181"/>
      <c r="E61" s="181"/>
      <c r="F61" s="181"/>
      <c r="G61" s="181"/>
      <c r="H61" s="181"/>
      <c r="I61" s="182"/>
      <c r="J61" s="183" t="s">
        <v>113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73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114</v>
      </c>
    </row>
    <row r="64" s="9" customFormat="1" ht="24.96" customHeight="1">
      <c r="A64" s="9"/>
      <c r="B64" s="185"/>
      <c r="C64" s="186"/>
      <c r="D64" s="187" t="s">
        <v>884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886</v>
      </c>
      <c r="E65" s="188"/>
      <c r="F65" s="188"/>
      <c r="G65" s="188"/>
      <c r="H65" s="188"/>
      <c r="I65" s="189"/>
      <c r="J65" s="190">
        <f>J89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118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4.4" customHeight="1">
      <c r="A75" s="38"/>
      <c r="B75" s="39"/>
      <c r="C75" s="40"/>
      <c r="D75" s="40"/>
      <c r="E75" s="179" t="str">
        <f>E7</f>
        <v>Oprava PZS na přejezdu P2351 v km 34,357 v úseku Hřivice - Domoušice</v>
      </c>
      <c r="F75" s="32"/>
      <c r="G75" s="32"/>
      <c r="H75" s="32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109</v>
      </c>
      <c r="D76" s="22"/>
      <c r="E76" s="22"/>
      <c r="F76" s="22"/>
      <c r="G76" s="22"/>
      <c r="H76" s="22"/>
      <c r="I76" s="138"/>
      <c r="J76" s="22"/>
      <c r="K76" s="22"/>
      <c r="L76" s="20"/>
    </row>
    <row r="77" s="2" customFormat="1" ht="14.4" customHeight="1">
      <c r="A77" s="38"/>
      <c r="B77" s="39"/>
      <c r="C77" s="40"/>
      <c r="D77" s="40"/>
      <c r="E77" s="179" t="s">
        <v>1021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222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4.4" customHeight="1">
      <c r="A79" s="38"/>
      <c r="B79" s="39"/>
      <c r="C79" s="40"/>
      <c r="D79" s="40"/>
      <c r="E79" s="69" t="str">
        <f>E11</f>
        <v>02 - Stavební část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22</v>
      </c>
      <c r="D81" s="40"/>
      <c r="E81" s="40"/>
      <c r="F81" s="27" t="str">
        <f>F14</f>
        <v xml:space="preserve"> </v>
      </c>
      <c r="G81" s="40"/>
      <c r="H81" s="40"/>
      <c r="I81" s="149" t="s">
        <v>24</v>
      </c>
      <c r="J81" s="72" t="str">
        <f>IF(J14="","",J14)</f>
        <v>1. 4. 2020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6" customHeight="1">
      <c r="A83" s="38"/>
      <c r="B83" s="39"/>
      <c r="C83" s="32" t="s">
        <v>26</v>
      </c>
      <c r="D83" s="40"/>
      <c r="E83" s="40"/>
      <c r="F83" s="27" t="str">
        <f>E17</f>
        <v>Správa železniční dopravní cesty, státní organizac</v>
      </c>
      <c r="G83" s="40"/>
      <c r="H83" s="40"/>
      <c r="I83" s="149" t="s">
        <v>34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6" customHeight="1">
      <c r="A84" s="38"/>
      <c r="B84" s="39"/>
      <c r="C84" s="32" t="s">
        <v>32</v>
      </c>
      <c r="D84" s="40"/>
      <c r="E84" s="40"/>
      <c r="F84" s="27" t="str">
        <f>IF(E20="","",E20)</f>
        <v>Vyplň údaj</v>
      </c>
      <c r="G84" s="40"/>
      <c r="H84" s="40"/>
      <c r="I84" s="149" t="s">
        <v>37</v>
      </c>
      <c r="J84" s="36" t="str">
        <f>E26</f>
        <v>Žitný David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8"/>
      <c r="B86" s="199"/>
      <c r="C86" s="200" t="s">
        <v>119</v>
      </c>
      <c r="D86" s="201" t="s">
        <v>60</v>
      </c>
      <c r="E86" s="201" t="s">
        <v>56</v>
      </c>
      <c r="F86" s="201" t="s">
        <v>57</v>
      </c>
      <c r="G86" s="201" t="s">
        <v>120</v>
      </c>
      <c r="H86" s="201" t="s">
        <v>121</v>
      </c>
      <c r="I86" s="202" t="s">
        <v>122</v>
      </c>
      <c r="J86" s="201" t="s">
        <v>113</v>
      </c>
      <c r="K86" s="203" t="s">
        <v>123</v>
      </c>
      <c r="L86" s="204"/>
      <c r="M86" s="92" t="s">
        <v>35</v>
      </c>
      <c r="N86" s="93" t="s">
        <v>45</v>
      </c>
      <c r="O86" s="93" t="s">
        <v>124</v>
      </c>
      <c r="P86" s="93" t="s">
        <v>125</v>
      </c>
      <c r="Q86" s="93" t="s">
        <v>126</v>
      </c>
      <c r="R86" s="93" t="s">
        <v>127</v>
      </c>
      <c r="S86" s="93" t="s">
        <v>128</v>
      </c>
      <c r="T86" s="94" t="s">
        <v>129</v>
      </c>
      <c r="U86" s="198"/>
      <c r="V86" s="198"/>
      <c r="W86" s="198"/>
      <c r="X86" s="198"/>
      <c r="Y86" s="198"/>
      <c r="Z86" s="198"/>
      <c r="AA86" s="198"/>
      <c r="AB86" s="198"/>
      <c r="AC86" s="198"/>
      <c r="AD86" s="198"/>
      <c r="AE86" s="198"/>
    </row>
    <row r="87" s="2" customFormat="1" ht="22.8" customHeight="1">
      <c r="A87" s="38"/>
      <c r="B87" s="39"/>
      <c r="C87" s="99" t="s">
        <v>130</v>
      </c>
      <c r="D87" s="40"/>
      <c r="E87" s="40"/>
      <c r="F87" s="40"/>
      <c r="G87" s="40"/>
      <c r="H87" s="40"/>
      <c r="I87" s="146"/>
      <c r="J87" s="205">
        <f>BK87</f>
        <v>0</v>
      </c>
      <c r="K87" s="40"/>
      <c r="L87" s="44"/>
      <c r="M87" s="95"/>
      <c r="N87" s="206"/>
      <c r="O87" s="96"/>
      <c r="P87" s="207">
        <f>P88+P89</f>
        <v>0</v>
      </c>
      <c r="Q87" s="96"/>
      <c r="R87" s="207">
        <f>R88+R89</f>
        <v>0</v>
      </c>
      <c r="S87" s="96"/>
      <c r="T87" s="208">
        <f>T88+T89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74</v>
      </c>
      <c r="AU87" s="17" t="s">
        <v>114</v>
      </c>
      <c r="BK87" s="209">
        <f>BK88+BK89</f>
        <v>0</v>
      </c>
    </row>
    <row r="88" s="12" customFormat="1" ht="25.92" customHeight="1">
      <c r="A88" s="12"/>
      <c r="B88" s="210"/>
      <c r="C88" s="211"/>
      <c r="D88" s="212" t="s">
        <v>74</v>
      </c>
      <c r="E88" s="213" t="s">
        <v>152</v>
      </c>
      <c r="F88" s="213" t="s">
        <v>887</v>
      </c>
      <c r="G88" s="211"/>
      <c r="H88" s="211"/>
      <c r="I88" s="214"/>
      <c r="J88" s="215">
        <f>BK88</f>
        <v>0</v>
      </c>
      <c r="K88" s="211"/>
      <c r="L88" s="216"/>
      <c r="M88" s="217"/>
      <c r="N88" s="218"/>
      <c r="O88" s="218"/>
      <c r="P88" s="219">
        <v>0</v>
      </c>
      <c r="Q88" s="218"/>
      <c r="R88" s="219">
        <v>0</v>
      </c>
      <c r="S88" s="218"/>
      <c r="T88" s="220"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21" t="s">
        <v>242</v>
      </c>
      <c r="AT88" s="222" t="s">
        <v>74</v>
      </c>
      <c r="AU88" s="222" t="s">
        <v>75</v>
      </c>
      <c r="AY88" s="221" t="s">
        <v>133</v>
      </c>
      <c r="BK88" s="223">
        <v>0</v>
      </c>
    </row>
    <row r="89" s="12" customFormat="1" ht="25.92" customHeight="1">
      <c r="A89" s="12"/>
      <c r="B89" s="210"/>
      <c r="C89" s="211"/>
      <c r="D89" s="212" t="s">
        <v>74</v>
      </c>
      <c r="E89" s="213" t="s">
        <v>954</v>
      </c>
      <c r="F89" s="213" t="s">
        <v>955</v>
      </c>
      <c r="G89" s="211"/>
      <c r="H89" s="211"/>
      <c r="I89" s="214"/>
      <c r="J89" s="215">
        <f>BK89</f>
        <v>0</v>
      </c>
      <c r="K89" s="211"/>
      <c r="L89" s="216"/>
      <c r="M89" s="217"/>
      <c r="N89" s="218"/>
      <c r="O89" s="218"/>
      <c r="P89" s="219">
        <f>SUM(P90:P93)</f>
        <v>0</v>
      </c>
      <c r="Q89" s="218"/>
      <c r="R89" s="219">
        <f>SUM(R90:R93)</f>
        <v>0</v>
      </c>
      <c r="S89" s="218"/>
      <c r="T89" s="220">
        <f>SUM(T90:T93)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1" t="s">
        <v>142</v>
      </c>
      <c r="AT89" s="222" t="s">
        <v>74</v>
      </c>
      <c r="AU89" s="222" t="s">
        <v>75</v>
      </c>
      <c r="AY89" s="221" t="s">
        <v>133</v>
      </c>
      <c r="BK89" s="223">
        <f>SUM(BK90:BK93)</f>
        <v>0</v>
      </c>
    </row>
    <row r="90" s="2" customFormat="1" ht="14.4" customHeight="1">
      <c r="A90" s="38"/>
      <c r="B90" s="39"/>
      <c r="C90" s="226" t="s">
        <v>83</v>
      </c>
      <c r="D90" s="226" t="s">
        <v>137</v>
      </c>
      <c r="E90" s="227" t="s">
        <v>956</v>
      </c>
      <c r="F90" s="228" t="s">
        <v>957</v>
      </c>
      <c r="G90" s="229" t="s">
        <v>623</v>
      </c>
      <c r="H90" s="230">
        <v>32</v>
      </c>
      <c r="I90" s="231"/>
      <c r="J90" s="232">
        <f>ROUND(I90*H90,2)</f>
        <v>0</v>
      </c>
      <c r="K90" s="228" t="s">
        <v>821</v>
      </c>
      <c r="L90" s="44"/>
      <c r="M90" s="233" t="s">
        <v>35</v>
      </c>
      <c r="N90" s="234" t="s">
        <v>46</v>
      </c>
      <c r="O90" s="84"/>
      <c r="P90" s="235">
        <f>O90*H90</f>
        <v>0</v>
      </c>
      <c r="Q90" s="235">
        <v>0</v>
      </c>
      <c r="R90" s="235">
        <f>Q90*H90</f>
        <v>0</v>
      </c>
      <c r="S90" s="235">
        <v>0</v>
      </c>
      <c r="T90" s="23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37" t="s">
        <v>83</v>
      </c>
      <c r="AT90" s="237" t="s">
        <v>137</v>
      </c>
      <c r="AU90" s="237" t="s">
        <v>83</v>
      </c>
      <c r="AY90" s="17" t="s">
        <v>133</v>
      </c>
      <c r="BE90" s="238">
        <f>IF(N90="základní",J90,0)</f>
        <v>0</v>
      </c>
      <c r="BF90" s="238">
        <f>IF(N90="snížená",J90,0)</f>
        <v>0</v>
      </c>
      <c r="BG90" s="238">
        <f>IF(N90="zákl. přenesená",J90,0)</f>
        <v>0</v>
      </c>
      <c r="BH90" s="238">
        <f>IF(N90="sníž. přenesená",J90,0)</f>
        <v>0</v>
      </c>
      <c r="BI90" s="238">
        <f>IF(N90="nulová",J90,0)</f>
        <v>0</v>
      </c>
      <c r="BJ90" s="17" t="s">
        <v>83</v>
      </c>
      <c r="BK90" s="238">
        <f>ROUND(I90*H90,2)</f>
        <v>0</v>
      </c>
      <c r="BL90" s="17" t="s">
        <v>83</v>
      </c>
      <c r="BM90" s="237" t="s">
        <v>1194</v>
      </c>
    </row>
    <row r="91" s="2" customFormat="1" ht="19.8" customHeight="1">
      <c r="A91" s="38"/>
      <c r="B91" s="39"/>
      <c r="C91" s="226" t="s">
        <v>85</v>
      </c>
      <c r="D91" s="226" t="s">
        <v>137</v>
      </c>
      <c r="E91" s="227" t="s">
        <v>959</v>
      </c>
      <c r="F91" s="228" t="s">
        <v>960</v>
      </c>
      <c r="G91" s="229" t="s">
        <v>623</v>
      </c>
      <c r="H91" s="230">
        <v>185</v>
      </c>
      <c r="I91" s="231"/>
      <c r="J91" s="232">
        <f>ROUND(I91*H91,2)</f>
        <v>0</v>
      </c>
      <c r="K91" s="228" t="s">
        <v>821</v>
      </c>
      <c r="L91" s="44"/>
      <c r="M91" s="233" t="s">
        <v>35</v>
      </c>
      <c r="N91" s="234" t="s">
        <v>46</v>
      </c>
      <c r="O91" s="84"/>
      <c r="P91" s="235">
        <f>O91*H91</f>
        <v>0</v>
      </c>
      <c r="Q91" s="235">
        <v>0</v>
      </c>
      <c r="R91" s="235">
        <f>Q91*H91</f>
        <v>0</v>
      </c>
      <c r="S91" s="235">
        <v>0</v>
      </c>
      <c r="T91" s="23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37" t="s">
        <v>83</v>
      </c>
      <c r="AT91" s="237" t="s">
        <v>137</v>
      </c>
      <c r="AU91" s="237" t="s">
        <v>83</v>
      </c>
      <c r="AY91" s="17" t="s">
        <v>133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17" t="s">
        <v>83</v>
      </c>
      <c r="BK91" s="238">
        <f>ROUND(I91*H91,2)</f>
        <v>0</v>
      </c>
      <c r="BL91" s="17" t="s">
        <v>83</v>
      </c>
      <c r="BM91" s="237" t="s">
        <v>1195</v>
      </c>
    </row>
    <row r="92" s="2" customFormat="1" ht="19.8" customHeight="1">
      <c r="A92" s="38"/>
      <c r="B92" s="39"/>
      <c r="C92" s="226" t="s">
        <v>242</v>
      </c>
      <c r="D92" s="226" t="s">
        <v>137</v>
      </c>
      <c r="E92" s="227" t="s">
        <v>962</v>
      </c>
      <c r="F92" s="228" t="s">
        <v>963</v>
      </c>
      <c r="G92" s="229" t="s">
        <v>623</v>
      </c>
      <c r="H92" s="230">
        <v>60</v>
      </c>
      <c r="I92" s="231"/>
      <c r="J92" s="232">
        <f>ROUND(I92*H92,2)</f>
        <v>0</v>
      </c>
      <c r="K92" s="228" t="s">
        <v>821</v>
      </c>
      <c r="L92" s="44"/>
      <c r="M92" s="233" t="s">
        <v>35</v>
      </c>
      <c r="N92" s="234" t="s">
        <v>46</v>
      </c>
      <c r="O92" s="84"/>
      <c r="P92" s="235">
        <f>O92*H92</f>
        <v>0</v>
      </c>
      <c r="Q92" s="235">
        <v>0</v>
      </c>
      <c r="R92" s="235">
        <f>Q92*H92</f>
        <v>0</v>
      </c>
      <c r="S92" s="235">
        <v>0</v>
      </c>
      <c r="T92" s="23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37" t="s">
        <v>83</v>
      </c>
      <c r="AT92" s="237" t="s">
        <v>137</v>
      </c>
      <c r="AU92" s="237" t="s">
        <v>83</v>
      </c>
      <c r="AY92" s="17" t="s">
        <v>133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17" t="s">
        <v>83</v>
      </c>
      <c r="BK92" s="238">
        <f>ROUND(I92*H92,2)</f>
        <v>0</v>
      </c>
      <c r="BL92" s="17" t="s">
        <v>83</v>
      </c>
      <c r="BM92" s="237" t="s">
        <v>1196</v>
      </c>
    </row>
    <row r="93" s="2" customFormat="1" ht="14.4" customHeight="1">
      <c r="A93" s="38"/>
      <c r="B93" s="39"/>
      <c r="C93" s="226" t="s">
        <v>142</v>
      </c>
      <c r="D93" s="226" t="s">
        <v>137</v>
      </c>
      <c r="E93" s="227" t="s">
        <v>965</v>
      </c>
      <c r="F93" s="228" t="s">
        <v>966</v>
      </c>
      <c r="G93" s="229" t="s">
        <v>623</v>
      </c>
      <c r="H93" s="230">
        <v>128</v>
      </c>
      <c r="I93" s="231"/>
      <c r="J93" s="232">
        <f>ROUND(I93*H93,2)</f>
        <v>0</v>
      </c>
      <c r="K93" s="228" t="s">
        <v>821</v>
      </c>
      <c r="L93" s="44"/>
      <c r="M93" s="279" t="s">
        <v>35</v>
      </c>
      <c r="N93" s="280" t="s">
        <v>46</v>
      </c>
      <c r="O93" s="277"/>
      <c r="P93" s="281">
        <f>O93*H93</f>
        <v>0</v>
      </c>
      <c r="Q93" s="281">
        <v>0</v>
      </c>
      <c r="R93" s="281">
        <f>Q93*H93</f>
        <v>0</v>
      </c>
      <c r="S93" s="281">
        <v>0</v>
      </c>
      <c r="T93" s="28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37" t="s">
        <v>83</v>
      </c>
      <c r="AT93" s="237" t="s">
        <v>137</v>
      </c>
      <c r="AU93" s="237" t="s">
        <v>83</v>
      </c>
      <c r="AY93" s="17" t="s">
        <v>133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17" t="s">
        <v>83</v>
      </c>
      <c r="BK93" s="238">
        <f>ROUND(I93*H93,2)</f>
        <v>0</v>
      </c>
      <c r="BL93" s="17" t="s">
        <v>83</v>
      </c>
      <c r="BM93" s="237" t="s">
        <v>1197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175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9I5xZh0e1+MX9fA8vrbG2XQKEGTB6d+RnNc1yFBsOYuhun8PBz4Y6MTm7OJOZ84VKtGORFRaMOhhcCPlSq0ODA==" hashValue="LRcflXq2gZURbqEEPAesVR5JAzKOki5vgrAZCa05EdPVz8J8hmRd29MbXwhtXDEHB8xKysFm4YQsytrMs9gGXg==" algorithmName="SHA-512" password="CC35"/>
  <autoFilter ref="C86:K9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85" customWidth="1"/>
    <col min="2" max="2" width="1.710938" style="285" customWidth="1"/>
    <col min="3" max="4" width="5.003906" style="285" customWidth="1"/>
    <col min="5" max="5" width="11.71094" style="285" customWidth="1"/>
    <col min="6" max="6" width="9.140625" style="285" customWidth="1"/>
    <col min="7" max="7" width="5.003906" style="285" customWidth="1"/>
    <col min="8" max="8" width="77.85156" style="285" customWidth="1"/>
    <col min="9" max="10" width="20.00391" style="285" customWidth="1"/>
    <col min="11" max="11" width="1.710938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5" customFormat="1" ht="45" customHeight="1">
      <c r="B3" s="289"/>
      <c r="C3" s="290" t="s">
        <v>1198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1199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1200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1201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1202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1203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1204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1205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1206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1207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1208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82</v>
      </c>
      <c r="F18" s="296" t="s">
        <v>1209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1210</v>
      </c>
      <c r="F19" s="296" t="s">
        <v>1211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88</v>
      </c>
      <c r="F20" s="296" t="s">
        <v>1212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1213</v>
      </c>
      <c r="F21" s="296" t="s">
        <v>1214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195</v>
      </c>
      <c r="F22" s="296" t="s">
        <v>196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92</v>
      </c>
      <c r="F23" s="296" t="s">
        <v>1215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1216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1217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1218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1219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1220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1221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1222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1223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1224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119</v>
      </c>
      <c r="F36" s="296"/>
      <c r="G36" s="296" t="s">
        <v>1225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1226</v>
      </c>
      <c r="F37" s="296"/>
      <c r="G37" s="296" t="s">
        <v>1227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56</v>
      </c>
      <c r="F38" s="296"/>
      <c r="G38" s="296" t="s">
        <v>1228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57</v>
      </c>
      <c r="F39" s="296"/>
      <c r="G39" s="296" t="s">
        <v>1229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120</v>
      </c>
      <c r="F40" s="296"/>
      <c r="G40" s="296" t="s">
        <v>1230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121</v>
      </c>
      <c r="F41" s="296"/>
      <c r="G41" s="296" t="s">
        <v>1231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1232</v>
      </c>
      <c r="F42" s="296"/>
      <c r="G42" s="296" t="s">
        <v>1233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1234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1235</v>
      </c>
      <c r="F44" s="296"/>
      <c r="G44" s="296" t="s">
        <v>1236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123</v>
      </c>
      <c r="F45" s="296"/>
      <c r="G45" s="296" t="s">
        <v>1237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1238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1239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1240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1241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1242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1243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1244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1245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1246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1247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1248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1249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1250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1251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1252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1253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1254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1255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1256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1257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1258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1259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1260</v>
      </c>
      <c r="D76" s="314"/>
      <c r="E76" s="314"/>
      <c r="F76" s="314" t="s">
        <v>1261</v>
      </c>
      <c r="G76" s="315"/>
      <c r="H76" s="314" t="s">
        <v>57</v>
      </c>
      <c r="I76" s="314" t="s">
        <v>60</v>
      </c>
      <c r="J76" s="314" t="s">
        <v>1262</v>
      </c>
      <c r="K76" s="313"/>
    </row>
    <row r="77" s="1" customFormat="1" ht="17.25" customHeight="1">
      <c r="B77" s="311"/>
      <c r="C77" s="316" t="s">
        <v>1263</v>
      </c>
      <c r="D77" s="316"/>
      <c r="E77" s="316"/>
      <c r="F77" s="317" t="s">
        <v>1264</v>
      </c>
      <c r="G77" s="318"/>
      <c r="H77" s="316"/>
      <c r="I77" s="316"/>
      <c r="J77" s="316" t="s">
        <v>1265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56</v>
      </c>
      <c r="D79" s="319"/>
      <c r="E79" s="319"/>
      <c r="F79" s="321" t="s">
        <v>1266</v>
      </c>
      <c r="G79" s="320"/>
      <c r="H79" s="299" t="s">
        <v>1267</v>
      </c>
      <c r="I79" s="299" t="s">
        <v>1268</v>
      </c>
      <c r="J79" s="299">
        <v>20</v>
      </c>
      <c r="K79" s="313"/>
    </row>
    <row r="80" s="1" customFormat="1" ht="15" customHeight="1">
      <c r="B80" s="311"/>
      <c r="C80" s="299" t="s">
        <v>1269</v>
      </c>
      <c r="D80" s="299"/>
      <c r="E80" s="299"/>
      <c r="F80" s="321" t="s">
        <v>1266</v>
      </c>
      <c r="G80" s="320"/>
      <c r="H80" s="299" t="s">
        <v>1270</v>
      </c>
      <c r="I80" s="299" t="s">
        <v>1268</v>
      </c>
      <c r="J80" s="299">
        <v>120</v>
      </c>
      <c r="K80" s="313"/>
    </row>
    <row r="81" s="1" customFormat="1" ht="15" customHeight="1">
      <c r="B81" s="322"/>
      <c r="C81" s="299" t="s">
        <v>1271</v>
      </c>
      <c r="D81" s="299"/>
      <c r="E81" s="299"/>
      <c r="F81" s="321" t="s">
        <v>1272</v>
      </c>
      <c r="G81" s="320"/>
      <c r="H81" s="299" t="s">
        <v>1273</v>
      </c>
      <c r="I81" s="299" t="s">
        <v>1268</v>
      </c>
      <c r="J81" s="299">
        <v>50</v>
      </c>
      <c r="K81" s="313"/>
    </row>
    <row r="82" s="1" customFormat="1" ht="15" customHeight="1">
      <c r="B82" s="322"/>
      <c r="C82" s="299" t="s">
        <v>1274</v>
      </c>
      <c r="D82" s="299"/>
      <c r="E82" s="299"/>
      <c r="F82" s="321" t="s">
        <v>1266</v>
      </c>
      <c r="G82" s="320"/>
      <c r="H82" s="299" t="s">
        <v>1275</v>
      </c>
      <c r="I82" s="299" t="s">
        <v>1276</v>
      </c>
      <c r="J82" s="299"/>
      <c r="K82" s="313"/>
    </row>
    <row r="83" s="1" customFormat="1" ht="15" customHeight="1">
      <c r="B83" s="322"/>
      <c r="C83" s="323" t="s">
        <v>1277</v>
      </c>
      <c r="D83" s="323"/>
      <c r="E83" s="323"/>
      <c r="F83" s="324" t="s">
        <v>1272</v>
      </c>
      <c r="G83" s="323"/>
      <c r="H83" s="323" t="s">
        <v>1278</v>
      </c>
      <c r="I83" s="323" t="s">
        <v>1268</v>
      </c>
      <c r="J83" s="323">
        <v>15</v>
      </c>
      <c r="K83" s="313"/>
    </row>
    <row r="84" s="1" customFormat="1" ht="15" customHeight="1">
      <c r="B84" s="322"/>
      <c r="C84" s="323" t="s">
        <v>1279</v>
      </c>
      <c r="D84" s="323"/>
      <c r="E84" s="323"/>
      <c r="F84" s="324" t="s">
        <v>1272</v>
      </c>
      <c r="G84" s="323"/>
      <c r="H84" s="323" t="s">
        <v>1280</v>
      </c>
      <c r="I84" s="323" t="s">
        <v>1268</v>
      </c>
      <c r="J84" s="323">
        <v>15</v>
      </c>
      <c r="K84" s="313"/>
    </row>
    <row r="85" s="1" customFormat="1" ht="15" customHeight="1">
      <c r="B85" s="322"/>
      <c r="C85" s="323" t="s">
        <v>1281</v>
      </c>
      <c r="D85" s="323"/>
      <c r="E85" s="323"/>
      <c r="F85" s="324" t="s">
        <v>1272</v>
      </c>
      <c r="G85" s="323"/>
      <c r="H85" s="323" t="s">
        <v>1282</v>
      </c>
      <c r="I85" s="323" t="s">
        <v>1268</v>
      </c>
      <c r="J85" s="323">
        <v>20</v>
      </c>
      <c r="K85" s="313"/>
    </row>
    <row r="86" s="1" customFormat="1" ht="15" customHeight="1">
      <c r="B86" s="322"/>
      <c r="C86" s="323" t="s">
        <v>1283</v>
      </c>
      <c r="D86" s="323"/>
      <c r="E86" s="323"/>
      <c r="F86" s="324" t="s">
        <v>1272</v>
      </c>
      <c r="G86" s="323"/>
      <c r="H86" s="323" t="s">
        <v>1284</v>
      </c>
      <c r="I86" s="323" t="s">
        <v>1268</v>
      </c>
      <c r="J86" s="323">
        <v>20</v>
      </c>
      <c r="K86" s="313"/>
    </row>
    <row r="87" s="1" customFormat="1" ht="15" customHeight="1">
      <c r="B87" s="322"/>
      <c r="C87" s="299" t="s">
        <v>1285</v>
      </c>
      <c r="D87" s="299"/>
      <c r="E87" s="299"/>
      <c r="F87" s="321" t="s">
        <v>1272</v>
      </c>
      <c r="G87" s="320"/>
      <c r="H87" s="299" t="s">
        <v>1286</v>
      </c>
      <c r="I87" s="299" t="s">
        <v>1268</v>
      </c>
      <c r="J87" s="299">
        <v>50</v>
      </c>
      <c r="K87" s="313"/>
    </row>
    <row r="88" s="1" customFormat="1" ht="15" customHeight="1">
      <c r="B88" s="322"/>
      <c r="C88" s="299" t="s">
        <v>1287</v>
      </c>
      <c r="D88" s="299"/>
      <c r="E88" s="299"/>
      <c r="F88" s="321" t="s">
        <v>1272</v>
      </c>
      <c r="G88" s="320"/>
      <c r="H88" s="299" t="s">
        <v>1288</v>
      </c>
      <c r="I88" s="299" t="s">
        <v>1268</v>
      </c>
      <c r="J88" s="299">
        <v>20</v>
      </c>
      <c r="K88" s="313"/>
    </row>
    <row r="89" s="1" customFormat="1" ht="15" customHeight="1">
      <c r="B89" s="322"/>
      <c r="C89" s="299" t="s">
        <v>1289</v>
      </c>
      <c r="D89" s="299"/>
      <c r="E89" s="299"/>
      <c r="F89" s="321" t="s">
        <v>1272</v>
      </c>
      <c r="G89" s="320"/>
      <c r="H89" s="299" t="s">
        <v>1290</v>
      </c>
      <c r="I89" s="299" t="s">
        <v>1268</v>
      </c>
      <c r="J89" s="299">
        <v>20</v>
      </c>
      <c r="K89" s="313"/>
    </row>
    <row r="90" s="1" customFormat="1" ht="15" customHeight="1">
      <c r="B90" s="322"/>
      <c r="C90" s="299" t="s">
        <v>1291</v>
      </c>
      <c r="D90" s="299"/>
      <c r="E90" s="299"/>
      <c r="F90" s="321" t="s">
        <v>1272</v>
      </c>
      <c r="G90" s="320"/>
      <c r="H90" s="299" t="s">
        <v>1292</v>
      </c>
      <c r="I90" s="299" t="s">
        <v>1268</v>
      </c>
      <c r="J90" s="299">
        <v>50</v>
      </c>
      <c r="K90" s="313"/>
    </row>
    <row r="91" s="1" customFormat="1" ht="15" customHeight="1">
      <c r="B91" s="322"/>
      <c r="C91" s="299" t="s">
        <v>1293</v>
      </c>
      <c r="D91" s="299"/>
      <c r="E91" s="299"/>
      <c r="F91" s="321" t="s">
        <v>1272</v>
      </c>
      <c r="G91" s="320"/>
      <c r="H91" s="299" t="s">
        <v>1293</v>
      </c>
      <c r="I91" s="299" t="s">
        <v>1268</v>
      </c>
      <c r="J91" s="299">
        <v>50</v>
      </c>
      <c r="K91" s="313"/>
    </row>
    <row r="92" s="1" customFormat="1" ht="15" customHeight="1">
      <c r="B92" s="322"/>
      <c r="C92" s="299" t="s">
        <v>1294</v>
      </c>
      <c r="D92" s="299"/>
      <c r="E92" s="299"/>
      <c r="F92" s="321" t="s">
        <v>1272</v>
      </c>
      <c r="G92" s="320"/>
      <c r="H92" s="299" t="s">
        <v>1295</v>
      </c>
      <c r="I92" s="299" t="s">
        <v>1268</v>
      </c>
      <c r="J92" s="299">
        <v>255</v>
      </c>
      <c r="K92" s="313"/>
    </row>
    <row r="93" s="1" customFormat="1" ht="15" customHeight="1">
      <c r="B93" s="322"/>
      <c r="C93" s="299" t="s">
        <v>1296</v>
      </c>
      <c r="D93" s="299"/>
      <c r="E93" s="299"/>
      <c r="F93" s="321" t="s">
        <v>1266</v>
      </c>
      <c r="G93" s="320"/>
      <c r="H93" s="299" t="s">
        <v>1297</v>
      </c>
      <c r="I93" s="299" t="s">
        <v>1298</v>
      </c>
      <c r="J93" s="299"/>
      <c r="K93" s="313"/>
    </row>
    <row r="94" s="1" customFormat="1" ht="15" customHeight="1">
      <c r="B94" s="322"/>
      <c r="C94" s="299" t="s">
        <v>1299</v>
      </c>
      <c r="D94" s="299"/>
      <c r="E94" s="299"/>
      <c r="F94" s="321" t="s">
        <v>1266</v>
      </c>
      <c r="G94" s="320"/>
      <c r="H94" s="299" t="s">
        <v>1300</v>
      </c>
      <c r="I94" s="299" t="s">
        <v>1301</v>
      </c>
      <c r="J94" s="299"/>
      <c r="K94" s="313"/>
    </row>
    <row r="95" s="1" customFormat="1" ht="15" customHeight="1">
      <c r="B95" s="322"/>
      <c r="C95" s="299" t="s">
        <v>1302</v>
      </c>
      <c r="D95" s="299"/>
      <c r="E95" s="299"/>
      <c r="F95" s="321" t="s">
        <v>1266</v>
      </c>
      <c r="G95" s="320"/>
      <c r="H95" s="299" t="s">
        <v>1302</v>
      </c>
      <c r="I95" s="299" t="s">
        <v>1301</v>
      </c>
      <c r="J95" s="299"/>
      <c r="K95" s="313"/>
    </row>
    <row r="96" s="1" customFormat="1" ht="15" customHeight="1">
      <c r="B96" s="322"/>
      <c r="C96" s="299" t="s">
        <v>41</v>
      </c>
      <c r="D96" s="299"/>
      <c r="E96" s="299"/>
      <c r="F96" s="321" t="s">
        <v>1266</v>
      </c>
      <c r="G96" s="320"/>
      <c r="H96" s="299" t="s">
        <v>1303</v>
      </c>
      <c r="I96" s="299" t="s">
        <v>1301</v>
      </c>
      <c r="J96" s="299"/>
      <c r="K96" s="313"/>
    </row>
    <row r="97" s="1" customFormat="1" ht="15" customHeight="1">
      <c r="B97" s="322"/>
      <c r="C97" s="299" t="s">
        <v>51</v>
      </c>
      <c r="D97" s="299"/>
      <c r="E97" s="299"/>
      <c r="F97" s="321" t="s">
        <v>1266</v>
      </c>
      <c r="G97" s="320"/>
      <c r="H97" s="299" t="s">
        <v>1304</v>
      </c>
      <c r="I97" s="299" t="s">
        <v>1301</v>
      </c>
      <c r="J97" s="299"/>
      <c r="K97" s="313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1305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1260</v>
      </c>
      <c r="D103" s="314"/>
      <c r="E103" s="314"/>
      <c r="F103" s="314" t="s">
        <v>1261</v>
      </c>
      <c r="G103" s="315"/>
      <c r="H103" s="314" t="s">
        <v>57</v>
      </c>
      <c r="I103" s="314" t="s">
        <v>60</v>
      </c>
      <c r="J103" s="314" t="s">
        <v>1262</v>
      </c>
      <c r="K103" s="313"/>
    </row>
    <row r="104" s="1" customFormat="1" ht="17.25" customHeight="1">
      <c r="B104" s="311"/>
      <c r="C104" s="316" t="s">
        <v>1263</v>
      </c>
      <c r="D104" s="316"/>
      <c r="E104" s="316"/>
      <c r="F104" s="317" t="s">
        <v>1264</v>
      </c>
      <c r="G104" s="318"/>
      <c r="H104" s="316"/>
      <c r="I104" s="316"/>
      <c r="J104" s="316" t="s">
        <v>1265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0"/>
      <c r="H105" s="314"/>
      <c r="I105" s="314"/>
      <c r="J105" s="314"/>
      <c r="K105" s="313"/>
    </row>
    <row r="106" s="1" customFormat="1" ht="15" customHeight="1">
      <c r="B106" s="311"/>
      <c r="C106" s="299" t="s">
        <v>56</v>
      </c>
      <c r="D106" s="319"/>
      <c r="E106" s="319"/>
      <c r="F106" s="321" t="s">
        <v>1266</v>
      </c>
      <c r="G106" s="330"/>
      <c r="H106" s="299" t="s">
        <v>1306</v>
      </c>
      <c r="I106" s="299" t="s">
        <v>1268</v>
      </c>
      <c r="J106" s="299">
        <v>20</v>
      </c>
      <c r="K106" s="313"/>
    </row>
    <row r="107" s="1" customFormat="1" ht="15" customHeight="1">
      <c r="B107" s="311"/>
      <c r="C107" s="299" t="s">
        <v>1269</v>
      </c>
      <c r="D107" s="299"/>
      <c r="E107" s="299"/>
      <c r="F107" s="321" t="s">
        <v>1266</v>
      </c>
      <c r="G107" s="299"/>
      <c r="H107" s="299" t="s">
        <v>1306</v>
      </c>
      <c r="I107" s="299" t="s">
        <v>1268</v>
      </c>
      <c r="J107" s="299">
        <v>120</v>
      </c>
      <c r="K107" s="313"/>
    </row>
    <row r="108" s="1" customFormat="1" ht="15" customHeight="1">
      <c r="B108" s="322"/>
      <c r="C108" s="299" t="s">
        <v>1271</v>
      </c>
      <c r="D108" s="299"/>
      <c r="E108" s="299"/>
      <c r="F108" s="321" t="s">
        <v>1272</v>
      </c>
      <c r="G108" s="299"/>
      <c r="H108" s="299" t="s">
        <v>1306</v>
      </c>
      <c r="I108" s="299" t="s">
        <v>1268</v>
      </c>
      <c r="J108" s="299">
        <v>50</v>
      </c>
      <c r="K108" s="313"/>
    </row>
    <row r="109" s="1" customFormat="1" ht="15" customHeight="1">
      <c r="B109" s="322"/>
      <c r="C109" s="299" t="s">
        <v>1274</v>
      </c>
      <c r="D109" s="299"/>
      <c r="E109" s="299"/>
      <c r="F109" s="321" t="s">
        <v>1266</v>
      </c>
      <c r="G109" s="299"/>
      <c r="H109" s="299" t="s">
        <v>1306</v>
      </c>
      <c r="I109" s="299" t="s">
        <v>1276</v>
      </c>
      <c r="J109" s="299"/>
      <c r="K109" s="313"/>
    </row>
    <row r="110" s="1" customFormat="1" ht="15" customHeight="1">
      <c r="B110" s="322"/>
      <c r="C110" s="299" t="s">
        <v>1285</v>
      </c>
      <c r="D110" s="299"/>
      <c r="E110" s="299"/>
      <c r="F110" s="321" t="s">
        <v>1272</v>
      </c>
      <c r="G110" s="299"/>
      <c r="H110" s="299" t="s">
        <v>1306</v>
      </c>
      <c r="I110" s="299" t="s">
        <v>1268</v>
      </c>
      <c r="J110" s="299">
        <v>50</v>
      </c>
      <c r="K110" s="313"/>
    </row>
    <row r="111" s="1" customFormat="1" ht="15" customHeight="1">
      <c r="B111" s="322"/>
      <c r="C111" s="299" t="s">
        <v>1293</v>
      </c>
      <c r="D111" s="299"/>
      <c r="E111" s="299"/>
      <c r="F111" s="321" t="s">
        <v>1272</v>
      </c>
      <c r="G111" s="299"/>
      <c r="H111" s="299" t="s">
        <v>1306</v>
      </c>
      <c r="I111" s="299" t="s">
        <v>1268</v>
      </c>
      <c r="J111" s="299">
        <v>50</v>
      </c>
      <c r="K111" s="313"/>
    </row>
    <row r="112" s="1" customFormat="1" ht="15" customHeight="1">
      <c r="B112" s="322"/>
      <c r="C112" s="299" t="s">
        <v>1291</v>
      </c>
      <c r="D112" s="299"/>
      <c r="E112" s="299"/>
      <c r="F112" s="321" t="s">
        <v>1272</v>
      </c>
      <c r="G112" s="299"/>
      <c r="H112" s="299" t="s">
        <v>1306</v>
      </c>
      <c r="I112" s="299" t="s">
        <v>1268</v>
      </c>
      <c r="J112" s="299">
        <v>50</v>
      </c>
      <c r="K112" s="313"/>
    </row>
    <row r="113" s="1" customFormat="1" ht="15" customHeight="1">
      <c r="B113" s="322"/>
      <c r="C113" s="299" t="s">
        <v>56</v>
      </c>
      <c r="D113" s="299"/>
      <c r="E113" s="299"/>
      <c r="F113" s="321" t="s">
        <v>1266</v>
      </c>
      <c r="G113" s="299"/>
      <c r="H113" s="299" t="s">
        <v>1307</v>
      </c>
      <c r="I113" s="299" t="s">
        <v>1268</v>
      </c>
      <c r="J113" s="299">
        <v>20</v>
      </c>
      <c r="K113" s="313"/>
    </row>
    <row r="114" s="1" customFormat="1" ht="15" customHeight="1">
      <c r="B114" s="322"/>
      <c r="C114" s="299" t="s">
        <v>1308</v>
      </c>
      <c r="D114" s="299"/>
      <c r="E114" s="299"/>
      <c r="F114" s="321" t="s">
        <v>1266</v>
      </c>
      <c r="G114" s="299"/>
      <c r="H114" s="299" t="s">
        <v>1309</v>
      </c>
      <c r="I114" s="299" t="s">
        <v>1268</v>
      </c>
      <c r="J114" s="299">
        <v>120</v>
      </c>
      <c r="K114" s="313"/>
    </row>
    <row r="115" s="1" customFormat="1" ht="15" customHeight="1">
      <c r="B115" s="322"/>
      <c r="C115" s="299" t="s">
        <v>41</v>
      </c>
      <c r="D115" s="299"/>
      <c r="E115" s="299"/>
      <c r="F115" s="321" t="s">
        <v>1266</v>
      </c>
      <c r="G115" s="299"/>
      <c r="H115" s="299" t="s">
        <v>1310</v>
      </c>
      <c r="I115" s="299" t="s">
        <v>1301</v>
      </c>
      <c r="J115" s="299"/>
      <c r="K115" s="313"/>
    </row>
    <row r="116" s="1" customFormat="1" ht="15" customHeight="1">
      <c r="B116" s="322"/>
      <c r="C116" s="299" t="s">
        <v>51</v>
      </c>
      <c r="D116" s="299"/>
      <c r="E116" s="299"/>
      <c r="F116" s="321" t="s">
        <v>1266</v>
      </c>
      <c r="G116" s="299"/>
      <c r="H116" s="299" t="s">
        <v>1311</v>
      </c>
      <c r="I116" s="299" t="s">
        <v>1301</v>
      </c>
      <c r="J116" s="299"/>
      <c r="K116" s="313"/>
    </row>
    <row r="117" s="1" customFormat="1" ht="15" customHeight="1">
      <c r="B117" s="322"/>
      <c r="C117" s="299" t="s">
        <v>60</v>
      </c>
      <c r="D117" s="299"/>
      <c r="E117" s="299"/>
      <c r="F117" s="321" t="s">
        <v>1266</v>
      </c>
      <c r="G117" s="299"/>
      <c r="H117" s="299" t="s">
        <v>1312</v>
      </c>
      <c r="I117" s="299" t="s">
        <v>1313</v>
      </c>
      <c r="J117" s="299"/>
      <c r="K117" s="313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296"/>
      <c r="D119" s="296"/>
      <c r="E119" s="296"/>
      <c r="F119" s="333"/>
      <c r="G119" s="296"/>
      <c r="H119" s="296"/>
      <c r="I119" s="296"/>
      <c r="J119" s="296"/>
      <c r="K119" s="332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90" t="s">
        <v>1314</v>
      </c>
      <c r="D122" s="290"/>
      <c r="E122" s="290"/>
      <c r="F122" s="290"/>
      <c r="G122" s="290"/>
      <c r="H122" s="290"/>
      <c r="I122" s="290"/>
      <c r="J122" s="290"/>
      <c r="K122" s="338"/>
    </row>
    <row r="123" s="1" customFormat="1" ht="17.25" customHeight="1">
      <c r="B123" s="339"/>
      <c r="C123" s="314" t="s">
        <v>1260</v>
      </c>
      <c r="D123" s="314"/>
      <c r="E123" s="314"/>
      <c r="F123" s="314" t="s">
        <v>1261</v>
      </c>
      <c r="G123" s="315"/>
      <c r="H123" s="314" t="s">
        <v>57</v>
      </c>
      <c r="I123" s="314" t="s">
        <v>60</v>
      </c>
      <c r="J123" s="314" t="s">
        <v>1262</v>
      </c>
      <c r="K123" s="340"/>
    </row>
    <row r="124" s="1" customFormat="1" ht="17.25" customHeight="1">
      <c r="B124" s="339"/>
      <c r="C124" s="316" t="s">
        <v>1263</v>
      </c>
      <c r="D124" s="316"/>
      <c r="E124" s="316"/>
      <c r="F124" s="317" t="s">
        <v>1264</v>
      </c>
      <c r="G124" s="318"/>
      <c r="H124" s="316"/>
      <c r="I124" s="316"/>
      <c r="J124" s="316" t="s">
        <v>1265</v>
      </c>
      <c r="K124" s="340"/>
    </row>
    <row r="125" s="1" customFormat="1" ht="5.25" customHeight="1">
      <c r="B125" s="341"/>
      <c r="C125" s="319"/>
      <c r="D125" s="319"/>
      <c r="E125" s="319"/>
      <c r="F125" s="319"/>
      <c r="G125" s="299"/>
      <c r="H125" s="319"/>
      <c r="I125" s="319"/>
      <c r="J125" s="319"/>
      <c r="K125" s="342"/>
    </row>
    <row r="126" s="1" customFormat="1" ht="15" customHeight="1">
      <c r="B126" s="341"/>
      <c r="C126" s="299" t="s">
        <v>1269</v>
      </c>
      <c r="D126" s="319"/>
      <c r="E126" s="319"/>
      <c r="F126" s="321" t="s">
        <v>1266</v>
      </c>
      <c r="G126" s="299"/>
      <c r="H126" s="299" t="s">
        <v>1306</v>
      </c>
      <c r="I126" s="299" t="s">
        <v>1268</v>
      </c>
      <c r="J126" s="299">
        <v>120</v>
      </c>
      <c r="K126" s="343"/>
    </row>
    <row r="127" s="1" customFormat="1" ht="15" customHeight="1">
      <c r="B127" s="341"/>
      <c r="C127" s="299" t="s">
        <v>1315</v>
      </c>
      <c r="D127" s="299"/>
      <c r="E127" s="299"/>
      <c r="F127" s="321" t="s">
        <v>1266</v>
      </c>
      <c r="G127" s="299"/>
      <c r="H127" s="299" t="s">
        <v>1316</v>
      </c>
      <c r="I127" s="299" t="s">
        <v>1268</v>
      </c>
      <c r="J127" s="299" t="s">
        <v>1317</v>
      </c>
      <c r="K127" s="343"/>
    </row>
    <row r="128" s="1" customFormat="1" ht="15" customHeight="1">
      <c r="B128" s="341"/>
      <c r="C128" s="299" t="s">
        <v>92</v>
      </c>
      <c r="D128" s="299"/>
      <c r="E128" s="299"/>
      <c r="F128" s="321" t="s">
        <v>1266</v>
      </c>
      <c r="G128" s="299"/>
      <c r="H128" s="299" t="s">
        <v>1318</v>
      </c>
      <c r="I128" s="299" t="s">
        <v>1268</v>
      </c>
      <c r="J128" s="299" t="s">
        <v>1317</v>
      </c>
      <c r="K128" s="343"/>
    </row>
    <row r="129" s="1" customFormat="1" ht="15" customHeight="1">
      <c r="B129" s="341"/>
      <c r="C129" s="299" t="s">
        <v>1277</v>
      </c>
      <c r="D129" s="299"/>
      <c r="E129" s="299"/>
      <c r="F129" s="321" t="s">
        <v>1272</v>
      </c>
      <c r="G129" s="299"/>
      <c r="H129" s="299" t="s">
        <v>1278</v>
      </c>
      <c r="I129" s="299" t="s">
        <v>1268</v>
      </c>
      <c r="J129" s="299">
        <v>15</v>
      </c>
      <c r="K129" s="343"/>
    </row>
    <row r="130" s="1" customFormat="1" ht="15" customHeight="1">
      <c r="B130" s="341"/>
      <c r="C130" s="323" t="s">
        <v>1279</v>
      </c>
      <c r="D130" s="323"/>
      <c r="E130" s="323"/>
      <c r="F130" s="324" t="s">
        <v>1272</v>
      </c>
      <c r="G130" s="323"/>
      <c r="H130" s="323" t="s">
        <v>1280</v>
      </c>
      <c r="I130" s="323" t="s">
        <v>1268</v>
      </c>
      <c r="J130" s="323">
        <v>15</v>
      </c>
      <c r="K130" s="343"/>
    </row>
    <row r="131" s="1" customFormat="1" ht="15" customHeight="1">
      <c r="B131" s="341"/>
      <c r="C131" s="323" t="s">
        <v>1281</v>
      </c>
      <c r="D131" s="323"/>
      <c r="E131" s="323"/>
      <c r="F131" s="324" t="s">
        <v>1272</v>
      </c>
      <c r="G131" s="323"/>
      <c r="H131" s="323" t="s">
        <v>1282</v>
      </c>
      <c r="I131" s="323" t="s">
        <v>1268</v>
      </c>
      <c r="J131" s="323">
        <v>20</v>
      </c>
      <c r="K131" s="343"/>
    </row>
    <row r="132" s="1" customFormat="1" ht="15" customHeight="1">
      <c r="B132" s="341"/>
      <c r="C132" s="323" t="s">
        <v>1283</v>
      </c>
      <c r="D132" s="323"/>
      <c r="E132" s="323"/>
      <c r="F132" s="324" t="s">
        <v>1272</v>
      </c>
      <c r="G132" s="323"/>
      <c r="H132" s="323" t="s">
        <v>1284</v>
      </c>
      <c r="I132" s="323" t="s">
        <v>1268</v>
      </c>
      <c r="J132" s="323">
        <v>20</v>
      </c>
      <c r="K132" s="343"/>
    </row>
    <row r="133" s="1" customFormat="1" ht="15" customHeight="1">
      <c r="B133" s="341"/>
      <c r="C133" s="299" t="s">
        <v>1271</v>
      </c>
      <c r="D133" s="299"/>
      <c r="E133" s="299"/>
      <c r="F133" s="321" t="s">
        <v>1272</v>
      </c>
      <c r="G133" s="299"/>
      <c r="H133" s="299" t="s">
        <v>1306</v>
      </c>
      <c r="I133" s="299" t="s">
        <v>1268</v>
      </c>
      <c r="J133" s="299">
        <v>50</v>
      </c>
      <c r="K133" s="343"/>
    </row>
    <row r="134" s="1" customFormat="1" ht="15" customHeight="1">
      <c r="B134" s="341"/>
      <c r="C134" s="299" t="s">
        <v>1285</v>
      </c>
      <c r="D134" s="299"/>
      <c r="E134" s="299"/>
      <c r="F134" s="321" t="s">
        <v>1272</v>
      </c>
      <c r="G134" s="299"/>
      <c r="H134" s="299" t="s">
        <v>1306</v>
      </c>
      <c r="I134" s="299" t="s">
        <v>1268</v>
      </c>
      <c r="J134" s="299">
        <v>50</v>
      </c>
      <c r="K134" s="343"/>
    </row>
    <row r="135" s="1" customFormat="1" ht="15" customHeight="1">
      <c r="B135" s="341"/>
      <c r="C135" s="299" t="s">
        <v>1291</v>
      </c>
      <c r="D135" s="299"/>
      <c r="E135" s="299"/>
      <c r="F135" s="321" t="s">
        <v>1272</v>
      </c>
      <c r="G135" s="299"/>
      <c r="H135" s="299" t="s">
        <v>1306</v>
      </c>
      <c r="I135" s="299" t="s">
        <v>1268</v>
      </c>
      <c r="J135" s="299">
        <v>50</v>
      </c>
      <c r="K135" s="343"/>
    </row>
    <row r="136" s="1" customFormat="1" ht="15" customHeight="1">
      <c r="B136" s="341"/>
      <c r="C136" s="299" t="s">
        <v>1293</v>
      </c>
      <c r="D136" s="299"/>
      <c r="E136" s="299"/>
      <c r="F136" s="321" t="s">
        <v>1272</v>
      </c>
      <c r="G136" s="299"/>
      <c r="H136" s="299" t="s">
        <v>1306</v>
      </c>
      <c r="I136" s="299" t="s">
        <v>1268</v>
      </c>
      <c r="J136" s="299">
        <v>50</v>
      </c>
      <c r="K136" s="343"/>
    </row>
    <row r="137" s="1" customFormat="1" ht="15" customHeight="1">
      <c r="B137" s="341"/>
      <c r="C137" s="299" t="s">
        <v>1294</v>
      </c>
      <c r="D137" s="299"/>
      <c r="E137" s="299"/>
      <c r="F137" s="321" t="s">
        <v>1272</v>
      </c>
      <c r="G137" s="299"/>
      <c r="H137" s="299" t="s">
        <v>1319</v>
      </c>
      <c r="I137" s="299" t="s">
        <v>1268</v>
      </c>
      <c r="J137" s="299">
        <v>255</v>
      </c>
      <c r="K137" s="343"/>
    </row>
    <row r="138" s="1" customFormat="1" ht="15" customHeight="1">
      <c r="B138" s="341"/>
      <c r="C138" s="299" t="s">
        <v>1296</v>
      </c>
      <c r="D138" s="299"/>
      <c r="E138" s="299"/>
      <c r="F138" s="321" t="s">
        <v>1266</v>
      </c>
      <c r="G138" s="299"/>
      <c r="H138" s="299" t="s">
        <v>1320</v>
      </c>
      <c r="I138" s="299" t="s">
        <v>1298</v>
      </c>
      <c r="J138" s="299"/>
      <c r="K138" s="343"/>
    </row>
    <row r="139" s="1" customFormat="1" ht="15" customHeight="1">
      <c r="B139" s="341"/>
      <c r="C139" s="299" t="s">
        <v>1299</v>
      </c>
      <c r="D139" s="299"/>
      <c r="E139" s="299"/>
      <c r="F139" s="321" t="s">
        <v>1266</v>
      </c>
      <c r="G139" s="299"/>
      <c r="H139" s="299" t="s">
        <v>1321</v>
      </c>
      <c r="I139" s="299" t="s">
        <v>1301</v>
      </c>
      <c r="J139" s="299"/>
      <c r="K139" s="343"/>
    </row>
    <row r="140" s="1" customFormat="1" ht="15" customHeight="1">
      <c r="B140" s="341"/>
      <c r="C140" s="299" t="s">
        <v>1302</v>
      </c>
      <c r="D140" s="299"/>
      <c r="E140" s="299"/>
      <c r="F140" s="321" t="s">
        <v>1266</v>
      </c>
      <c r="G140" s="299"/>
      <c r="H140" s="299" t="s">
        <v>1302</v>
      </c>
      <c r="I140" s="299" t="s">
        <v>1301</v>
      </c>
      <c r="J140" s="299"/>
      <c r="K140" s="343"/>
    </row>
    <row r="141" s="1" customFormat="1" ht="15" customHeight="1">
      <c r="B141" s="341"/>
      <c r="C141" s="299" t="s">
        <v>41</v>
      </c>
      <c r="D141" s="299"/>
      <c r="E141" s="299"/>
      <c r="F141" s="321" t="s">
        <v>1266</v>
      </c>
      <c r="G141" s="299"/>
      <c r="H141" s="299" t="s">
        <v>1322</v>
      </c>
      <c r="I141" s="299" t="s">
        <v>1301</v>
      </c>
      <c r="J141" s="299"/>
      <c r="K141" s="343"/>
    </row>
    <row r="142" s="1" customFormat="1" ht="15" customHeight="1">
      <c r="B142" s="341"/>
      <c r="C142" s="299" t="s">
        <v>1323</v>
      </c>
      <c r="D142" s="299"/>
      <c r="E142" s="299"/>
      <c r="F142" s="321" t="s">
        <v>1266</v>
      </c>
      <c r="G142" s="299"/>
      <c r="H142" s="299" t="s">
        <v>1324</v>
      </c>
      <c r="I142" s="299" t="s">
        <v>1301</v>
      </c>
      <c r="J142" s="299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296"/>
      <c r="C144" s="296"/>
      <c r="D144" s="296"/>
      <c r="E144" s="296"/>
      <c r="F144" s="333"/>
      <c r="G144" s="296"/>
      <c r="H144" s="296"/>
      <c r="I144" s="296"/>
      <c r="J144" s="296"/>
      <c r="K144" s="296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1325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1260</v>
      </c>
      <c r="D148" s="314"/>
      <c r="E148" s="314"/>
      <c r="F148" s="314" t="s">
        <v>1261</v>
      </c>
      <c r="G148" s="315"/>
      <c r="H148" s="314" t="s">
        <v>57</v>
      </c>
      <c r="I148" s="314" t="s">
        <v>60</v>
      </c>
      <c r="J148" s="314" t="s">
        <v>1262</v>
      </c>
      <c r="K148" s="313"/>
    </row>
    <row r="149" s="1" customFormat="1" ht="17.25" customHeight="1">
      <c r="B149" s="311"/>
      <c r="C149" s="316" t="s">
        <v>1263</v>
      </c>
      <c r="D149" s="316"/>
      <c r="E149" s="316"/>
      <c r="F149" s="317" t="s">
        <v>1264</v>
      </c>
      <c r="G149" s="318"/>
      <c r="H149" s="316"/>
      <c r="I149" s="316"/>
      <c r="J149" s="316" t="s">
        <v>1265</v>
      </c>
      <c r="K149" s="313"/>
    </row>
    <row r="150" s="1" customFormat="1" ht="5.25" customHeight="1">
      <c r="B150" s="322"/>
      <c r="C150" s="319"/>
      <c r="D150" s="319"/>
      <c r="E150" s="319"/>
      <c r="F150" s="319"/>
      <c r="G150" s="320"/>
      <c r="H150" s="319"/>
      <c r="I150" s="319"/>
      <c r="J150" s="319"/>
      <c r="K150" s="343"/>
    </row>
    <row r="151" s="1" customFormat="1" ht="15" customHeight="1">
      <c r="B151" s="322"/>
      <c r="C151" s="347" t="s">
        <v>1269</v>
      </c>
      <c r="D151" s="299"/>
      <c r="E151" s="299"/>
      <c r="F151" s="348" t="s">
        <v>1266</v>
      </c>
      <c r="G151" s="299"/>
      <c r="H151" s="347" t="s">
        <v>1306</v>
      </c>
      <c r="I151" s="347" t="s">
        <v>1268</v>
      </c>
      <c r="J151" s="347">
        <v>120</v>
      </c>
      <c r="K151" s="343"/>
    </row>
    <row r="152" s="1" customFormat="1" ht="15" customHeight="1">
      <c r="B152" s="322"/>
      <c r="C152" s="347" t="s">
        <v>1315</v>
      </c>
      <c r="D152" s="299"/>
      <c r="E152" s="299"/>
      <c r="F152" s="348" t="s">
        <v>1266</v>
      </c>
      <c r="G152" s="299"/>
      <c r="H152" s="347" t="s">
        <v>1326</v>
      </c>
      <c r="I152" s="347" t="s">
        <v>1268</v>
      </c>
      <c r="J152" s="347" t="s">
        <v>1317</v>
      </c>
      <c r="K152" s="343"/>
    </row>
    <row r="153" s="1" customFormat="1" ht="15" customHeight="1">
      <c r="B153" s="322"/>
      <c r="C153" s="347" t="s">
        <v>92</v>
      </c>
      <c r="D153" s="299"/>
      <c r="E153" s="299"/>
      <c r="F153" s="348" t="s">
        <v>1266</v>
      </c>
      <c r="G153" s="299"/>
      <c r="H153" s="347" t="s">
        <v>1327</v>
      </c>
      <c r="I153" s="347" t="s">
        <v>1268</v>
      </c>
      <c r="J153" s="347" t="s">
        <v>1317</v>
      </c>
      <c r="K153" s="343"/>
    </row>
    <row r="154" s="1" customFormat="1" ht="15" customHeight="1">
      <c r="B154" s="322"/>
      <c r="C154" s="347" t="s">
        <v>1271</v>
      </c>
      <c r="D154" s="299"/>
      <c r="E154" s="299"/>
      <c r="F154" s="348" t="s">
        <v>1272</v>
      </c>
      <c r="G154" s="299"/>
      <c r="H154" s="347" t="s">
        <v>1306</v>
      </c>
      <c r="I154" s="347" t="s">
        <v>1268</v>
      </c>
      <c r="J154" s="347">
        <v>50</v>
      </c>
      <c r="K154" s="343"/>
    </row>
    <row r="155" s="1" customFormat="1" ht="15" customHeight="1">
      <c r="B155" s="322"/>
      <c r="C155" s="347" t="s">
        <v>1274</v>
      </c>
      <c r="D155" s="299"/>
      <c r="E155" s="299"/>
      <c r="F155" s="348" t="s">
        <v>1266</v>
      </c>
      <c r="G155" s="299"/>
      <c r="H155" s="347" t="s">
        <v>1306</v>
      </c>
      <c r="I155" s="347" t="s">
        <v>1276</v>
      </c>
      <c r="J155" s="347"/>
      <c r="K155" s="343"/>
    </row>
    <row r="156" s="1" customFormat="1" ht="15" customHeight="1">
      <c r="B156" s="322"/>
      <c r="C156" s="347" t="s">
        <v>1285</v>
      </c>
      <c r="D156" s="299"/>
      <c r="E156" s="299"/>
      <c r="F156" s="348" t="s">
        <v>1272</v>
      </c>
      <c r="G156" s="299"/>
      <c r="H156" s="347" t="s">
        <v>1306</v>
      </c>
      <c r="I156" s="347" t="s">
        <v>1268</v>
      </c>
      <c r="J156" s="347">
        <v>50</v>
      </c>
      <c r="K156" s="343"/>
    </row>
    <row r="157" s="1" customFormat="1" ht="15" customHeight="1">
      <c r="B157" s="322"/>
      <c r="C157" s="347" t="s">
        <v>1293</v>
      </c>
      <c r="D157" s="299"/>
      <c r="E157" s="299"/>
      <c r="F157" s="348" t="s">
        <v>1272</v>
      </c>
      <c r="G157" s="299"/>
      <c r="H157" s="347" t="s">
        <v>1306</v>
      </c>
      <c r="I157" s="347" t="s">
        <v>1268</v>
      </c>
      <c r="J157" s="347">
        <v>50</v>
      </c>
      <c r="K157" s="343"/>
    </row>
    <row r="158" s="1" customFormat="1" ht="15" customHeight="1">
      <c r="B158" s="322"/>
      <c r="C158" s="347" t="s">
        <v>1291</v>
      </c>
      <c r="D158" s="299"/>
      <c r="E158" s="299"/>
      <c r="F158" s="348" t="s">
        <v>1272</v>
      </c>
      <c r="G158" s="299"/>
      <c r="H158" s="347" t="s">
        <v>1306</v>
      </c>
      <c r="I158" s="347" t="s">
        <v>1268</v>
      </c>
      <c r="J158" s="347">
        <v>50</v>
      </c>
      <c r="K158" s="343"/>
    </row>
    <row r="159" s="1" customFormat="1" ht="15" customHeight="1">
      <c r="B159" s="322"/>
      <c r="C159" s="347" t="s">
        <v>112</v>
      </c>
      <c r="D159" s="299"/>
      <c r="E159" s="299"/>
      <c r="F159" s="348" t="s">
        <v>1266</v>
      </c>
      <c r="G159" s="299"/>
      <c r="H159" s="347" t="s">
        <v>1328</v>
      </c>
      <c r="I159" s="347" t="s">
        <v>1268</v>
      </c>
      <c r="J159" s="347" t="s">
        <v>1329</v>
      </c>
      <c r="K159" s="343"/>
    </row>
    <row r="160" s="1" customFormat="1" ht="15" customHeight="1">
      <c r="B160" s="322"/>
      <c r="C160" s="347" t="s">
        <v>1330</v>
      </c>
      <c r="D160" s="299"/>
      <c r="E160" s="299"/>
      <c r="F160" s="348" t="s">
        <v>1266</v>
      </c>
      <c r="G160" s="299"/>
      <c r="H160" s="347" t="s">
        <v>1331</v>
      </c>
      <c r="I160" s="347" t="s">
        <v>1301</v>
      </c>
      <c r="J160" s="347"/>
      <c r="K160" s="343"/>
    </row>
    <row r="161" s="1" customFormat="1" ht="15" customHeight="1">
      <c r="B161" s="349"/>
      <c r="C161" s="331"/>
      <c r="D161" s="331"/>
      <c r="E161" s="331"/>
      <c r="F161" s="331"/>
      <c r="G161" s="331"/>
      <c r="H161" s="331"/>
      <c r="I161" s="331"/>
      <c r="J161" s="331"/>
      <c r="K161" s="350"/>
    </row>
    <row r="162" s="1" customFormat="1" ht="18.75" customHeight="1">
      <c r="B162" s="296"/>
      <c r="C162" s="299"/>
      <c r="D162" s="299"/>
      <c r="E162" s="299"/>
      <c r="F162" s="321"/>
      <c r="G162" s="299"/>
      <c r="H162" s="299"/>
      <c r="I162" s="299"/>
      <c r="J162" s="299"/>
      <c r="K162" s="296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1332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1260</v>
      </c>
      <c r="D166" s="314"/>
      <c r="E166" s="314"/>
      <c r="F166" s="314" t="s">
        <v>1261</v>
      </c>
      <c r="G166" s="351"/>
      <c r="H166" s="352" t="s">
        <v>57</v>
      </c>
      <c r="I166" s="352" t="s">
        <v>60</v>
      </c>
      <c r="J166" s="314" t="s">
        <v>1262</v>
      </c>
      <c r="K166" s="291"/>
    </row>
    <row r="167" s="1" customFormat="1" ht="17.25" customHeight="1">
      <c r="B167" s="292"/>
      <c r="C167" s="316" t="s">
        <v>1263</v>
      </c>
      <c r="D167" s="316"/>
      <c r="E167" s="316"/>
      <c r="F167" s="317" t="s">
        <v>1264</v>
      </c>
      <c r="G167" s="353"/>
      <c r="H167" s="354"/>
      <c r="I167" s="354"/>
      <c r="J167" s="316" t="s">
        <v>1265</v>
      </c>
      <c r="K167" s="294"/>
    </row>
    <row r="168" s="1" customFormat="1" ht="5.25" customHeight="1">
      <c r="B168" s="322"/>
      <c r="C168" s="319"/>
      <c r="D168" s="319"/>
      <c r="E168" s="319"/>
      <c r="F168" s="319"/>
      <c r="G168" s="320"/>
      <c r="H168" s="319"/>
      <c r="I168" s="319"/>
      <c r="J168" s="319"/>
      <c r="K168" s="343"/>
    </row>
    <row r="169" s="1" customFormat="1" ht="15" customHeight="1">
      <c r="B169" s="322"/>
      <c r="C169" s="299" t="s">
        <v>1269</v>
      </c>
      <c r="D169" s="299"/>
      <c r="E169" s="299"/>
      <c r="F169" s="321" t="s">
        <v>1266</v>
      </c>
      <c r="G169" s="299"/>
      <c r="H169" s="299" t="s">
        <v>1306</v>
      </c>
      <c r="I169" s="299" t="s">
        <v>1268</v>
      </c>
      <c r="J169" s="299">
        <v>120</v>
      </c>
      <c r="K169" s="343"/>
    </row>
    <row r="170" s="1" customFormat="1" ht="15" customHeight="1">
      <c r="B170" s="322"/>
      <c r="C170" s="299" t="s">
        <v>1315</v>
      </c>
      <c r="D170" s="299"/>
      <c r="E170" s="299"/>
      <c r="F170" s="321" t="s">
        <v>1266</v>
      </c>
      <c r="G170" s="299"/>
      <c r="H170" s="299" t="s">
        <v>1316</v>
      </c>
      <c r="I170" s="299" t="s">
        <v>1268</v>
      </c>
      <c r="J170" s="299" t="s">
        <v>1317</v>
      </c>
      <c r="K170" s="343"/>
    </row>
    <row r="171" s="1" customFormat="1" ht="15" customHeight="1">
      <c r="B171" s="322"/>
      <c r="C171" s="299" t="s">
        <v>92</v>
      </c>
      <c r="D171" s="299"/>
      <c r="E171" s="299"/>
      <c r="F171" s="321" t="s">
        <v>1266</v>
      </c>
      <c r="G171" s="299"/>
      <c r="H171" s="299" t="s">
        <v>1333</v>
      </c>
      <c r="I171" s="299" t="s">
        <v>1268</v>
      </c>
      <c r="J171" s="299" t="s">
        <v>1317</v>
      </c>
      <c r="K171" s="343"/>
    </row>
    <row r="172" s="1" customFormat="1" ht="15" customHeight="1">
      <c r="B172" s="322"/>
      <c r="C172" s="299" t="s">
        <v>1271</v>
      </c>
      <c r="D172" s="299"/>
      <c r="E172" s="299"/>
      <c r="F172" s="321" t="s">
        <v>1272</v>
      </c>
      <c r="G172" s="299"/>
      <c r="H172" s="299" t="s">
        <v>1333</v>
      </c>
      <c r="I172" s="299" t="s">
        <v>1268</v>
      </c>
      <c r="J172" s="299">
        <v>50</v>
      </c>
      <c r="K172" s="343"/>
    </row>
    <row r="173" s="1" customFormat="1" ht="15" customHeight="1">
      <c r="B173" s="322"/>
      <c r="C173" s="299" t="s">
        <v>1274</v>
      </c>
      <c r="D173" s="299"/>
      <c r="E173" s="299"/>
      <c r="F173" s="321" t="s">
        <v>1266</v>
      </c>
      <c r="G173" s="299"/>
      <c r="H173" s="299" t="s">
        <v>1333</v>
      </c>
      <c r="I173" s="299" t="s">
        <v>1276</v>
      </c>
      <c r="J173" s="299"/>
      <c r="K173" s="343"/>
    </row>
    <row r="174" s="1" customFormat="1" ht="15" customHeight="1">
      <c r="B174" s="322"/>
      <c r="C174" s="299" t="s">
        <v>1285</v>
      </c>
      <c r="D174" s="299"/>
      <c r="E174" s="299"/>
      <c r="F174" s="321" t="s">
        <v>1272</v>
      </c>
      <c r="G174" s="299"/>
      <c r="H174" s="299" t="s">
        <v>1333</v>
      </c>
      <c r="I174" s="299" t="s">
        <v>1268</v>
      </c>
      <c r="J174" s="299">
        <v>50</v>
      </c>
      <c r="K174" s="343"/>
    </row>
    <row r="175" s="1" customFormat="1" ht="15" customHeight="1">
      <c r="B175" s="322"/>
      <c r="C175" s="299" t="s">
        <v>1293</v>
      </c>
      <c r="D175" s="299"/>
      <c r="E175" s="299"/>
      <c r="F175" s="321" t="s">
        <v>1272</v>
      </c>
      <c r="G175" s="299"/>
      <c r="H175" s="299" t="s">
        <v>1333</v>
      </c>
      <c r="I175" s="299" t="s">
        <v>1268</v>
      </c>
      <c r="J175" s="299">
        <v>50</v>
      </c>
      <c r="K175" s="343"/>
    </row>
    <row r="176" s="1" customFormat="1" ht="15" customHeight="1">
      <c r="B176" s="322"/>
      <c r="C176" s="299" t="s">
        <v>1291</v>
      </c>
      <c r="D176" s="299"/>
      <c r="E176" s="299"/>
      <c r="F176" s="321" t="s">
        <v>1272</v>
      </c>
      <c r="G176" s="299"/>
      <c r="H176" s="299" t="s">
        <v>1333</v>
      </c>
      <c r="I176" s="299" t="s">
        <v>1268</v>
      </c>
      <c r="J176" s="299">
        <v>50</v>
      </c>
      <c r="K176" s="343"/>
    </row>
    <row r="177" s="1" customFormat="1" ht="15" customHeight="1">
      <c r="B177" s="322"/>
      <c r="C177" s="299" t="s">
        <v>119</v>
      </c>
      <c r="D177" s="299"/>
      <c r="E177" s="299"/>
      <c r="F177" s="321" t="s">
        <v>1266</v>
      </c>
      <c r="G177" s="299"/>
      <c r="H177" s="299" t="s">
        <v>1334</v>
      </c>
      <c r="I177" s="299" t="s">
        <v>1335</v>
      </c>
      <c r="J177" s="299"/>
      <c r="K177" s="343"/>
    </row>
    <row r="178" s="1" customFormat="1" ht="15" customHeight="1">
      <c r="B178" s="322"/>
      <c r="C178" s="299" t="s">
        <v>60</v>
      </c>
      <c r="D178" s="299"/>
      <c r="E178" s="299"/>
      <c r="F178" s="321" t="s">
        <v>1266</v>
      </c>
      <c r="G178" s="299"/>
      <c r="H178" s="299" t="s">
        <v>1336</v>
      </c>
      <c r="I178" s="299" t="s">
        <v>1337</v>
      </c>
      <c r="J178" s="299">
        <v>1</v>
      </c>
      <c r="K178" s="343"/>
    </row>
    <row r="179" s="1" customFormat="1" ht="15" customHeight="1">
      <c r="B179" s="322"/>
      <c r="C179" s="299" t="s">
        <v>56</v>
      </c>
      <c r="D179" s="299"/>
      <c r="E179" s="299"/>
      <c r="F179" s="321" t="s">
        <v>1266</v>
      </c>
      <c r="G179" s="299"/>
      <c r="H179" s="299" t="s">
        <v>1338</v>
      </c>
      <c r="I179" s="299" t="s">
        <v>1268</v>
      </c>
      <c r="J179" s="299">
        <v>20</v>
      </c>
      <c r="K179" s="343"/>
    </row>
    <row r="180" s="1" customFormat="1" ht="15" customHeight="1">
      <c r="B180" s="322"/>
      <c r="C180" s="299" t="s">
        <v>57</v>
      </c>
      <c r="D180" s="299"/>
      <c r="E180" s="299"/>
      <c r="F180" s="321" t="s">
        <v>1266</v>
      </c>
      <c r="G180" s="299"/>
      <c r="H180" s="299" t="s">
        <v>1339</v>
      </c>
      <c r="I180" s="299" t="s">
        <v>1268</v>
      </c>
      <c r="J180" s="299">
        <v>255</v>
      </c>
      <c r="K180" s="343"/>
    </row>
    <row r="181" s="1" customFormat="1" ht="15" customHeight="1">
      <c r="B181" s="322"/>
      <c r="C181" s="299" t="s">
        <v>120</v>
      </c>
      <c r="D181" s="299"/>
      <c r="E181" s="299"/>
      <c r="F181" s="321" t="s">
        <v>1266</v>
      </c>
      <c r="G181" s="299"/>
      <c r="H181" s="299" t="s">
        <v>1230</v>
      </c>
      <c r="I181" s="299" t="s">
        <v>1268</v>
      </c>
      <c r="J181" s="299">
        <v>10</v>
      </c>
      <c r="K181" s="343"/>
    </row>
    <row r="182" s="1" customFormat="1" ht="15" customHeight="1">
      <c r="B182" s="322"/>
      <c r="C182" s="299" t="s">
        <v>121</v>
      </c>
      <c r="D182" s="299"/>
      <c r="E182" s="299"/>
      <c r="F182" s="321" t="s">
        <v>1266</v>
      </c>
      <c r="G182" s="299"/>
      <c r="H182" s="299" t="s">
        <v>1340</v>
      </c>
      <c r="I182" s="299" t="s">
        <v>1301</v>
      </c>
      <c r="J182" s="299"/>
      <c r="K182" s="343"/>
    </row>
    <row r="183" s="1" customFormat="1" ht="15" customHeight="1">
      <c r="B183" s="322"/>
      <c r="C183" s="299" t="s">
        <v>1341</v>
      </c>
      <c r="D183" s="299"/>
      <c r="E183" s="299"/>
      <c r="F183" s="321" t="s">
        <v>1266</v>
      </c>
      <c r="G183" s="299"/>
      <c r="H183" s="299" t="s">
        <v>1342</v>
      </c>
      <c r="I183" s="299" t="s">
        <v>1301</v>
      </c>
      <c r="J183" s="299"/>
      <c r="K183" s="343"/>
    </row>
    <row r="184" s="1" customFormat="1" ht="15" customHeight="1">
      <c r="B184" s="322"/>
      <c r="C184" s="299" t="s">
        <v>1330</v>
      </c>
      <c r="D184" s="299"/>
      <c r="E184" s="299"/>
      <c r="F184" s="321" t="s">
        <v>1266</v>
      </c>
      <c r="G184" s="299"/>
      <c r="H184" s="299" t="s">
        <v>1343</v>
      </c>
      <c r="I184" s="299" t="s">
        <v>1301</v>
      </c>
      <c r="J184" s="299"/>
      <c r="K184" s="343"/>
    </row>
    <row r="185" s="1" customFormat="1" ht="15" customHeight="1">
      <c r="B185" s="322"/>
      <c r="C185" s="299" t="s">
        <v>123</v>
      </c>
      <c r="D185" s="299"/>
      <c r="E185" s="299"/>
      <c r="F185" s="321" t="s">
        <v>1272</v>
      </c>
      <c r="G185" s="299"/>
      <c r="H185" s="299" t="s">
        <v>1344</v>
      </c>
      <c r="I185" s="299" t="s">
        <v>1268</v>
      </c>
      <c r="J185" s="299">
        <v>50</v>
      </c>
      <c r="K185" s="343"/>
    </row>
    <row r="186" s="1" customFormat="1" ht="15" customHeight="1">
      <c r="B186" s="322"/>
      <c r="C186" s="299" t="s">
        <v>1345</v>
      </c>
      <c r="D186" s="299"/>
      <c r="E186" s="299"/>
      <c r="F186" s="321" t="s">
        <v>1272</v>
      </c>
      <c r="G186" s="299"/>
      <c r="H186" s="299" t="s">
        <v>1346</v>
      </c>
      <c r="I186" s="299" t="s">
        <v>1347</v>
      </c>
      <c r="J186" s="299"/>
      <c r="K186" s="343"/>
    </row>
    <row r="187" s="1" customFormat="1" ht="15" customHeight="1">
      <c r="B187" s="322"/>
      <c r="C187" s="299" t="s">
        <v>1348</v>
      </c>
      <c r="D187" s="299"/>
      <c r="E187" s="299"/>
      <c r="F187" s="321" t="s">
        <v>1272</v>
      </c>
      <c r="G187" s="299"/>
      <c r="H187" s="299" t="s">
        <v>1349</v>
      </c>
      <c r="I187" s="299" t="s">
        <v>1347</v>
      </c>
      <c r="J187" s="299"/>
      <c r="K187" s="343"/>
    </row>
    <row r="188" s="1" customFormat="1" ht="15" customHeight="1">
      <c r="B188" s="322"/>
      <c r="C188" s="299" t="s">
        <v>1350</v>
      </c>
      <c r="D188" s="299"/>
      <c r="E188" s="299"/>
      <c r="F188" s="321" t="s">
        <v>1272</v>
      </c>
      <c r="G188" s="299"/>
      <c r="H188" s="299" t="s">
        <v>1351</v>
      </c>
      <c r="I188" s="299" t="s">
        <v>1347</v>
      </c>
      <c r="J188" s="299"/>
      <c r="K188" s="343"/>
    </row>
    <row r="189" s="1" customFormat="1" ht="15" customHeight="1">
      <c r="B189" s="322"/>
      <c r="C189" s="355" t="s">
        <v>1352</v>
      </c>
      <c r="D189" s="299"/>
      <c r="E189" s="299"/>
      <c r="F189" s="321" t="s">
        <v>1272</v>
      </c>
      <c r="G189" s="299"/>
      <c r="H189" s="299" t="s">
        <v>1353</v>
      </c>
      <c r="I189" s="299" t="s">
        <v>1354</v>
      </c>
      <c r="J189" s="356" t="s">
        <v>1355</v>
      </c>
      <c r="K189" s="343"/>
    </row>
    <row r="190" s="1" customFormat="1" ht="15" customHeight="1">
      <c r="B190" s="322"/>
      <c r="C190" s="306" t="s">
        <v>45</v>
      </c>
      <c r="D190" s="299"/>
      <c r="E190" s="299"/>
      <c r="F190" s="321" t="s">
        <v>1266</v>
      </c>
      <c r="G190" s="299"/>
      <c r="H190" s="296" t="s">
        <v>1356</v>
      </c>
      <c r="I190" s="299" t="s">
        <v>1357</v>
      </c>
      <c r="J190" s="299"/>
      <c r="K190" s="343"/>
    </row>
    <row r="191" s="1" customFormat="1" ht="15" customHeight="1">
      <c r="B191" s="322"/>
      <c r="C191" s="306" t="s">
        <v>1358</v>
      </c>
      <c r="D191" s="299"/>
      <c r="E191" s="299"/>
      <c r="F191" s="321" t="s">
        <v>1266</v>
      </c>
      <c r="G191" s="299"/>
      <c r="H191" s="299" t="s">
        <v>1359</v>
      </c>
      <c r="I191" s="299" t="s">
        <v>1301</v>
      </c>
      <c r="J191" s="299"/>
      <c r="K191" s="343"/>
    </row>
    <row r="192" s="1" customFormat="1" ht="15" customHeight="1">
      <c r="B192" s="322"/>
      <c r="C192" s="306" t="s">
        <v>1360</v>
      </c>
      <c r="D192" s="299"/>
      <c r="E192" s="299"/>
      <c r="F192" s="321" t="s">
        <v>1266</v>
      </c>
      <c r="G192" s="299"/>
      <c r="H192" s="299" t="s">
        <v>1361</v>
      </c>
      <c r="I192" s="299" t="s">
        <v>1301</v>
      </c>
      <c r="J192" s="299"/>
      <c r="K192" s="343"/>
    </row>
    <row r="193" s="1" customFormat="1" ht="15" customHeight="1">
      <c r="B193" s="322"/>
      <c r="C193" s="306" t="s">
        <v>1362</v>
      </c>
      <c r="D193" s="299"/>
      <c r="E193" s="299"/>
      <c r="F193" s="321" t="s">
        <v>1272</v>
      </c>
      <c r="G193" s="299"/>
      <c r="H193" s="299" t="s">
        <v>1363</v>
      </c>
      <c r="I193" s="299" t="s">
        <v>1301</v>
      </c>
      <c r="J193" s="299"/>
      <c r="K193" s="343"/>
    </row>
    <row r="194" s="1" customFormat="1" ht="15" customHeight="1">
      <c r="B194" s="349"/>
      <c r="C194" s="357"/>
      <c r="D194" s="331"/>
      <c r="E194" s="331"/>
      <c r="F194" s="331"/>
      <c r="G194" s="331"/>
      <c r="H194" s="331"/>
      <c r="I194" s="331"/>
      <c r="J194" s="331"/>
      <c r="K194" s="350"/>
    </row>
    <row r="195" s="1" customFormat="1" ht="18.75" customHeight="1">
      <c r="B195" s="296"/>
      <c r="C195" s="299"/>
      <c r="D195" s="299"/>
      <c r="E195" s="299"/>
      <c r="F195" s="321"/>
      <c r="G195" s="299"/>
      <c r="H195" s="299"/>
      <c r="I195" s="299"/>
      <c r="J195" s="299"/>
      <c r="K195" s="296"/>
    </row>
    <row r="196" s="1" customFormat="1" ht="18.75" customHeight="1">
      <c r="B196" s="296"/>
      <c r="C196" s="299"/>
      <c r="D196" s="299"/>
      <c r="E196" s="299"/>
      <c r="F196" s="321"/>
      <c r="G196" s="299"/>
      <c r="H196" s="299"/>
      <c r="I196" s="299"/>
      <c r="J196" s="299"/>
      <c r="K196" s="296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1364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58" t="s">
        <v>1365</v>
      </c>
      <c r="D200" s="358"/>
      <c r="E200" s="358"/>
      <c r="F200" s="358" t="s">
        <v>1366</v>
      </c>
      <c r="G200" s="359"/>
      <c r="H200" s="358" t="s">
        <v>1367</v>
      </c>
      <c r="I200" s="358"/>
      <c r="J200" s="358"/>
      <c r="K200" s="291"/>
    </row>
    <row r="201" s="1" customFormat="1" ht="5.25" customHeight="1">
      <c r="B201" s="322"/>
      <c r="C201" s="319"/>
      <c r="D201" s="319"/>
      <c r="E201" s="319"/>
      <c r="F201" s="319"/>
      <c r="G201" s="299"/>
      <c r="H201" s="319"/>
      <c r="I201" s="319"/>
      <c r="J201" s="319"/>
      <c r="K201" s="343"/>
    </row>
    <row r="202" s="1" customFormat="1" ht="15" customHeight="1">
      <c r="B202" s="322"/>
      <c r="C202" s="299" t="s">
        <v>1357</v>
      </c>
      <c r="D202" s="299"/>
      <c r="E202" s="299"/>
      <c r="F202" s="321" t="s">
        <v>46</v>
      </c>
      <c r="G202" s="299"/>
      <c r="H202" s="299" t="s">
        <v>1368</v>
      </c>
      <c r="I202" s="299"/>
      <c r="J202" s="299"/>
      <c r="K202" s="343"/>
    </row>
    <row r="203" s="1" customFormat="1" ht="15" customHeight="1">
      <c r="B203" s="322"/>
      <c r="C203" s="328"/>
      <c r="D203" s="299"/>
      <c r="E203" s="299"/>
      <c r="F203" s="321" t="s">
        <v>47</v>
      </c>
      <c r="G203" s="299"/>
      <c r="H203" s="299" t="s">
        <v>1369</v>
      </c>
      <c r="I203" s="299"/>
      <c r="J203" s="299"/>
      <c r="K203" s="343"/>
    </row>
    <row r="204" s="1" customFormat="1" ht="15" customHeight="1">
      <c r="B204" s="322"/>
      <c r="C204" s="328"/>
      <c r="D204" s="299"/>
      <c r="E204" s="299"/>
      <c r="F204" s="321" t="s">
        <v>50</v>
      </c>
      <c r="G204" s="299"/>
      <c r="H204" s="299" t="s">
        <v>1370</v>
      </c>
      <c r="I204" s="299"/>
      <c r="J204" s="299"/>
      <c r="K204" s="343"/>
    </row>
    <row r="205" s="1" customFormat="1" ht="15" customHeight="1">
      <c r="B205" s="322"/>
      <c r="C205" s="299"/>
      <c r="D205" s="299"/>
      <c r="E205" s="299"/>
      <c r="F205" s="321" t="s">
        <v>48</v>
      </c>
      <c r="G205" s="299"/>
      <c r="H205" s="299" t="s">
        <v>1371</v>
      </c>
      <c r="I205" s="299"/>
      <c r="J205" s="299"/>
      <c r="K205" s="343"/>
    </row>
    <row r="206" s="1" customFormat="1" ht="15" customHeight="1">
      <c r="B206" s="322"/>
      <c r="C206" s="299"/>
      <c r="D206" s="299"/>
      <c r="E206" s="299"/>
      <c r="F206" s="321" t="s">
        <v>49</v>
      </c>
      <c r="G206" s="299"/>
      <c r="H206" s="299" t="s">
        <v>1372</v>
      </c>
      <c r="I206" s="299"/>
      <c r="J206" s="299"/>
      <c r="K206" s="343"/>
    </row>
    <row r="207" s="1" customFormat="1" ht="15" customHeight="1">
      <c r="B207" s="322"/>
      <c r="C207" s="299"/>
      <c r="D207" s="299"/>
      <c r="E207" s="299"/>
      <c r="F207" s="321"/>
      <c r="G207" s="299"/>
      <c r="H207" s="299"/>
      <c r="I207" s="299"/>
      <c r="J207" s="299"/>
      <c r="K207" s="343"/>
    </row>
    <row r="208" s="1" customFormat="1" ht="15" customHeight="1">
      <c r="B208" s="322"/>
      <c r="C208" s="299" t="s">
        <v>1313</v>
      </c>
      <c r="D208" s="299"/>
      <c r="E208" s="299"/>
      <c r="F208" s="321" t="s">
        <v>82</v>
      </c>
      <c r="G208" s="299"/>
      <c r="H208" s="299" t="s">
        <v>1373</v>
      </c>
      <c r="I208" s="299"/>
      <c r="J208" s="299"/>
      <c r="K208" s="343"/>
    </row>
    <row r="209" s="1" customFormat="1" ht="15" customHeight="1">
      <c r="B209" s="322"/>
      <c r="C209" s="328"/>
      <c r="D209" s="299"/>
      <c r="E209" s="299"/>
      <c r="F209" s="321" t="s">
        <v>88</v>
      </c>
      <c r="G209" s="299"/>
      <c r="H209" s="299" t="s">
        <v>1212</v>
      </c>
      <c r="I209" s="299"/>
      <c r="J209" s="299"/>
      <c r="K209" s="343"/>
    </row>
    <row r="210" s="1" customFormat="1" ht="15" customHeight="1">
      <c r="B210" s="322"/>
      <c r="C210" s="299"/>
      <c r="D210" s="299"/>
      <c r="E210" s="299"/>
      <c r="F210" s="321" t="s">
        <v>1210</v>
      </c>
      <c r="G210" s="299"/>
      <c r="H210" s="299" t="s">
        <v>1374</v>
      </c>
      <c r="I210" s="299"/>
      <c r="J210" s="299"/>
      <c r="K210" s="343"/>
    </row>
    <row r="211" s="1" customFormat="1" ht="15" customHeight="1">
      <c r="B211" s="360"/>
      <c r="C211" s="328"/>
      <c r="D211" s="328"/>
      <c r="E211" s="328"/>
      <c r="F211" s="321" t="s">
        <v>1213</v>
      </c>
      <c r="G211" s="306"/>
      <c r="H211" s="347" t="s">
        <v>1214</v>
      </c>
      <c r="I211" s="347"/>
      <c r="J211" s="347"/>
      <c r="K211" s="361"/>
    </row>
    <row r="212" s="1" customFormat="1" ht="15" customHeight="1">
      <c r="B212" s="360"/>
      <c r="C212" s="328"/>
      <c r="D212" s="328"/>
      <c r="E212" s="328"/>
      <c r="F212" s="321" t="s">
        <v>195</v>
      </c>
      <c r="G212" s="306"/>
      <c r="H212" s="347" t="s">
        <v>1375</v>
      </c>
      <c r="I212" s="347"/>
      <c r="J212" s="347"/>
      <c r="K212" s="361"/>
    </row>
    <row r="213" s="1" customFormat="1" ht="15" customHeight="1">
      <c r="B213" s="360"/>
      <c r="C213" s="328"/>
      <c r="D213" s="328"/>
      <c r="E213" s="328"/>
      <c r="F213" s="362"/>
      <c r="G213" s="306"/>
      <c r="H213" s="363"/>
      <c r="I213" s="363"/>
      <c r="J213" s="363"/>
      <c r="K213" s="361"/>
    </row>
    <row r="214" s="1" customFormat="1" ht="15" customHeight="1">
      <c r="B214" s="360"/>
      <c r="C214" s="299" t="s">
        <v>1337</v>
      </c>
      <c r="D214" s="328"/>
      <c r="E214" s="328"/>
      <c r="F214" s="321">
        <v>1</v>
      </c>
      <c r="G214" s="306"/>
      <c r="H214" s="347" t="s">
        <v>1376</v>
      </c>
      <c r="I214" s="347"/>
      <c r="J214" s="347"/>
      <c r="K214" s="361"/>
    </row>
    <row r="215" s="1" customFormat="1" ht="15" customHeight="1">
      <c r="B215" s="360"/>
      <c r="C215" s="328"/>
      <c r="D215" s="328"/>
      <c r="E215" s="328"/>
      <c r="F215" s="321">
        <v>2</v>
      </c>
      <c r="G215" s="306"/>
      <c r="H215" s="347" t="s">
        <v>1377</v>
      </c>
      <c r="I215" s="347"/>
      <c r="J215" s="347"/>
      <c r="K215" s="361"/>
    </row>
    <row r="216" s="1" customFormat="1" ht="15" customHeight="1">
      <c r="B216" s="360"/>
      <c r="C216" s="328"/>
      <c r="D216" s="328"/>
      <c r="E216" s="328"/>
      <c r="F216" s="321">
        <v>3</v>
      </c>
      <c r="G216" s="306"/>
      <c r="H216" s="347" t="s">
        <v>1378</v>
      </c>
      <c r="I216" s="347"/>
      <c r="J216" s="347"/>
      <c r="K216" s="361"/>
    </row>
    <row r="217" s="1" customFormat="1" ht="15" customHeight="1">
      <c r="B217" s="360"/>
      <c r="C217" s="328"/>
      <c r="D217" s="328"/>
      <c r="E217" s="328"/>
      <c r="F217" s="321">
        <v>4</v>
      </c>
      <c r="G217" s="306"/>
      <c r="H217" s="347" t="s">
        <v>1379</v>
      </c>
      <c r="I217" s="347"/>
      <c r="J217" s="347"/>
      <c r="K217" s="361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Žitný David</dc:creator>
  <cp:lastModifiedBy>Žitný David</cp:lastModifiedBy>
  <dcterms:created xsi:type="dcterms:W3CDTF">2020-05-13T06:05:31Z</dcterms:created>
  <dcterms:modified xsi:type="dcterms:W3CDTF">2020-05-13T06:05:43Z</dcterms:modified>
</cp:coreProperties>
</file>