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 98-98" sheetId="5" r:id="rId5"/>
    <sheet name="SO 01" sheetId="6" r:id="rId6"/>
    <sheet name="SO 02" sheetId="7" r:id="rId7"/>
    <sheet name="SO 03" sheetId="8" r:id="rId8"/>
    <sheet name="SO 04" sheetId="9" r:id="rId9"/>
    <sheet name="SO 05" sheetId="10" r:id="rId10"/>
  </sheets>
  <definedNames/>
  <calcPr/>
  <webPublishing/>
</workbook>
</file>

<file path=xl/sharedStrings.xml><?xml version="1.0" encoding="utf-8"?>
<sst xmlns="http://schemas.openxmlformats.org/spreadsheetml/2006/main" count="5049" uniqueCount="812">
  <si>
    <t>Aspe</t>
  </si>
  <si>
    <t>Soupis objektů s DPH</t>
  </si>
  <si>
    <t>3273514800</t>
  </si>
  <si>
    <t>Zvýšení rychlosti v traťovém úseku Vodňany – Bavorov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</si>
  <si>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</si>
  <si>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</si>
  <si>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</si>
  <si>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</si>
  <si>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</si>
  <si>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</si>
  <si>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</si>
  <si>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</si>
  <si>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</si>
  <si>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</si>
  <si>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</si>
  <si>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</si>
  <si>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</si>
  <si>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v km 4,784 (P1419)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</si>
  <si>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</si>
  <si>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</si>
  <si>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</si>
  <si>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</si>
  <si>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</si>
  <si>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</si>
  <si>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</si>
  <si>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</si>
  <si>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</si>
  <si>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</si>
  <si>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</si>
  <si>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</si>
  <si>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</si>
  <si>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</si>
  <si>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</si>
  <si>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</si>
  <si>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</si>
  <si>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</si>
  <si>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</si>
  <si>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</si>
  <si>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</si>
  <si>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</si>
  <si>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</si>
  <si>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</si>
  <si>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</si>
  <si>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</si>
  <si>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</si>
  <si>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</si>
  <si>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</si>
  <si>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</si>
  <si>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Úprava PZZ</t>
  </si>
  <si>
    <t>P</t>
  </si>
  <si>
    <t>R1</t>
  </si>
  <si>
    <t/>
  </si>
  <si>
    <t>Úprava zapojení PZZ (prodloužení přibližovacího úseku)</t>
  </si>
  <si>
    <t>HOD</t>
  </si>
  <si>
    <t>R-položky</t>
  </si>
  <si>
    <t>PP</t>
  </si>
  <si>
    <t>popis položky</t>
  </si>
  <si>
    <t>VV</t>
  </si>
  <si>
    <t>výkaz výměr</t>
  </si>
  <si>
    <t>TS</t>
  </si>
  <si>
    <t>Položka obsahuje zajištění a provedení čiností určenných položkou včetně dodávky potřebného pomocného materiálu a dopravy na místo určení, provedení zkušebního provozu se všemi pomocnými a doplňujícími pracemi a součástmi, případné použití mechanizmů</t>
  </si>
  <si>
    <t>75D268</t>
  </si>
  <si>
    <t>PŘEJEZDNÍK - DEMONTÁŽ</t>
  </si>
  <si>
    <t>KUS</t>
  </si>
  <si>
    <t>OTSKP 2019</t>
  </si>
  <si>
    <t>Technická specifikace položky odpovídá příslušné cenové soustavě.</t>
  </si>
  <si>
    <t>75D267</t>
  </si>
  <si>
    <t>PŘEJEZDNÍK - MONTÁŽ</t>
  </si>
  <si>
    <t>4</t>
  </si>
  <si>
    <t>75E117</t>
  </si>
  <si>
    <t>DOZOR PRACOVNÍKŮ PROVOZOVATELE PŘI PRÁCI NA ŽIVÉM ZAŘÍZENÍ</t>
  </si>
  <si>
    <t>5</t>
  </si>
  <si>
    <t>75E197</t>
  </si>
  <si>
    <t>PŘÍPRAVA A CELKOVÉ ZKOUŠKY PŘEJEZDOVÉHO ZABEZPEČOVACÍHO ZAŘÍZENÍ PRO JEDNU KOLEJ</t>
  </si>
  <si>
    <t>6</t>
  </si>
  <si>
    <t>75E127</t>
  </si>
  <si>
    <t>CELKOVÁ PROHLÍDKA ZAŘÍZENÍ A VYHOTOVENÍ REVIZNÍ ZPRÁVY</t>
  </si>
  <si>
    <t>7</t>
  </si>
  <si>
    <t>75E1B7</t>
  </si>
  <si>
    <t>REGULACE A ZKOUŠENÍ ZABEZPEČOVACÍHO ZAŘÍZENÍ</t>
  </si>
  <si>
    <t>8</t>
  </si>
  <si>
    <t>74F323</t>
  </si>
  <si>
    <t>PROTOKOL UTZ</t>
  </si>
  <si>
    <t>9</t>
  </si>
  <si>
    <t>R2</t>
  </si>
  <si>
    <t>Přechodné dopravní značení - DODÁVKA A MONTÁŽ</t>
  </si>
  <si>
    <t>Výkaz výměr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</si>
  <si>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</si>
  <si>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Kabelizace</t>
  </si>
  <si>
    <t>10</t>
  </si>
  <si>
    <t>75A131</t>
  </si>
  <si>
    <t>KABEL METALICKÝ DVOUPLÁŠŤOVÝ DO 12 PÁRŮ - DODÁVKA</t>
  </si>
  <si>
    <t>KMPÁR</t>
  </si>
  <si>
    <t>11</t>
  </si>
  <si>
    <t>75A217</t>
  </si>
  <si>
    <t>ZATAŽENÍ A SPOJKOVÁNÍ KABELŮ DO 12 PÁRŮ - MONTÁŽ</t>
  </si>
  <si>
    <t>12</t>
  </si>
  <si>
    <t>75II11</t>
  </si>
  <si>
    <t>SPOJKA PRO CELOPLASTOVÉ KABELY BEZ PANCÍŘE DO 100 ŽIL</t>
  </si>
  <si>
    <t>13</t>
  </si>
  <si>
    <t>75II1X</t>
  </si>
  <si>
    <t>SPOJKA PRO CELOPLASTOVÉ KABELY BEZ PANCÍŘE - MONTÁŽ</t>
  </si>
  <si>
    <t>Zemní práce</t>
  </si>
  <si>
    <t>14</t>
  </si>
  <si>
    <t>13193</t>
  </si>
  <si>
    <t>HLOUBENÍ JAM ZAPAŽ I NEPAŽ TŘ III</t>
  </si>
  <si>
    <t>M3</t>
  </si>
  <si>
    <t>15</t>
  </si>
  <si>
    <t>14173</t>
  </si>
  <si>
    <t>PROTLAČOVÁNÍ POTRUBÍ Z PLAST HMOT DN DO 200MM</t>
  </si>
  <si>
    <t>M</t>
  </si>
  <si>
    <t>Výstroj trati</t>
  </si>
  <si>
    <t>16</t>
  </si>
  <si>
    <t>923311</t>
  </si>
  <si>
    <t>PŘEDVĚSTNÍK N - TROJÚHELNÍKOVÝ ŠTÍT</t>
  </si>
  <si>
    <t>17</t>
  </si>
  <si>
    <t>923341</t>
  </si>
  <si>
    <t>RYCHLOSTNÍK N - TABULE</t>
  </si>
  <si>
    <t>18</t>
  </si>
  <si>
    <t>923821</t>
  </si>
  <si>
    <t>SLOUPEK DN 60 PRO NÁVĚST</t>
  </si>
  <si>
    <t xml:space="preserve">  PS 02</t>
  </si>
  <si>
    <t>PZS v km 5,918 (P1420)</t>
  </si>
  <si>
    <t>PS 02</t>
  </si>
  <si>
    <t>Přejezdová technologie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</si>
  <si>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</si>
  <si>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</si>
  <si>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</si>
  <si>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</si>
  <si>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</si>
  <si>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</si>
  <si>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</si>
  <si>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</si>
  <si>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BEZÚDRŽBOVÁ BATERIE 24 V/132 AH - DODÁVKA</t>
  </si>
  <si>
    <t>Položka obsahuje dodání kompletní baterie podle typu včetně potřebného pomocného materiálu a jeho dopravy na místo určení</t>
  </si>
  <si>
    <t>75B6T7</t>
  </si>
  <si>
    <t>BATERIE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</si>
  <si>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</si>
  <si>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</si>
  <si>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</si>
  <si>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</si>
  <si>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</si>
  <si>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</si>
  <si>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</si>
  <si>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</si>
  <si>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75IEC1</t>
  </si>
  <si>
    <t>VENKOVNÍ TELEFONNÍ OBJEKT NA SLOUPKU</t>
  </si>
  <si>
    <t>75IECX</t>
  </si>
  <si>
    <t>VENKOVNÍ TELEFONNÍ OBJEKT - MONTÁŽ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</si>
  <si>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</si>
  <si>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</si>
  <si>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R3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</si>
  <si>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</si>
  <si>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</si>
  <si>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</si>
  <si>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</si>
  <si>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</si>
  <si>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</si>
  <si>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</si>
  <si>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</si>
  <si>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R6</t>
  </si>
  <si>
    <t>VÝSTRAŽNÍK BEZ ZÁVORY, 1 SKŘÍŇ - DODÁVKA</t>
  </si>
  <si>
    <t>Položka obsahuje dodávka výstražníku dle názvu položky podle jeho typu a potřebného pomocného materiálu a dopravy do staveništního skladu</t>
  </si>
  <si>
    <t>75D227</t>
  </si>
  <si>
    <t>VÝSTRAŽNÍK BEZ ZÁVORY, 1 SKŘÍŇ - MONTÁŽ</t>
  </si>
  <si>
    <t>19</t>
  </si>
  <si>
    <t>75D271</t>
  </si>
  <si>
    <t>ZAŘÍZENÍ (PZZ) PRO NEVIDOMÉ - DODÁVKA</t>
  </si>
  <si>
    <t>20</t>
  </si>
  <si>
    <t>75D277</t>
  </si>
  <si>
    <t>ZAŘÍZENÍ (PZZ) PRO NEVIDOMÉ - MONTÁŽ</t>
  </si>
  <si>
    <t>21</t>
  </si>
  <si>
    <t>75D261</t>
  </si>
  <si>
    <t>PŘEJEZDNÍK - DODÁVKA</t>
  </si>
  <si>
    <t>22</t>
  </si>
  <si>
    <t>23</t>
  </si>
  <si>
    <t>75C721</t>
  </si>
  <si>
    <t>VZDÁLENOSTNÍ UPOZORNOVADLO, NEPROMĚNNÉ NÁVĚSTIDLO SE ZÁKLADEM - DODÁVKA</t>
  </si>
  <si>
    <t>24</t>
  </si>
  <si>
    <t>75C727</t>
  </si>
  <si>
    <t>VZDÁLENOSTNÍ UPOZORNOVADLO, NEPROMĚNNÉ NÁVĚSTIDLO SE ZÁKLADEM - MONTÁŽ</t>
  </si>
  <si>
    <t>25</t>
  </si>
  <si>
    <t>26</t>
  </si>
  <si>
    <t>27</t>
  </si>
  <si>
    <t>28</t>
  </si>
  <si>
    <t>29</t>
  </si>
  <si>
    <t>30</t>
  </si>
  <si>
    <t>R7</t>
  </si>
  <si>
    <t>31</t>
  </si>
  <si>
    <t>32</t>
  </si>
  <si>
    <t>33</t>
  </si>
  <si>
    <t>75A141</t>
  </si>
  <si>
    <t>KABEL METALICKÝ DVOUPLÁŠŤOVÝ PŘES 12 PÁRŮ - DODÁVKA</t>
  </si>
  <si>
    <t>34</t>
  </si>
  <si>
    <t>75A227</t>
  </si>
  <si>
    <t>ZATAŽENÍ A SPOJKOVÁNÍ KABELŮ PŘES 12 PÁRŮ - MONTÁŽ</t>
  </si>
  <si>
    <t>35</t>
  </si>
  <si>
    <t>75I322</t>
  </si>
  <si>
    <t>KABEL ZEMNÍ DVOUPLÁŠŤOVÝ S PANCÍŘEM PRŮMĚRU ŽÍLY 0,8 MM DO 25XN</t>
  </si>
  <si>
    <t>KMČTYŘKA</t>
  </si>
  <si>
    <t>36</t>
  </si>
  <si>
    <t>75I32X</t>
  </si>
  <si>
    <t>KABEL ZEMNÍ DVOUPLÁŠŤOVÝ S PANCÍŘEM PRŮMĚRU ŽÍLY 0,8 MM - MONTÁŽ</t>
  </si>
  <si>
    <t>37</t>
  </si>
  <si>
    <t>38</t>
  </si>
  <si>
    <t>39</t>
  </si>
  <si>
    <t>75II21</t>
  </si>
  <si>
    <t>SPOJKA PRO CELOPLASTOVÉ KABELY S PANCÍŘEM DO 100 ŽIL</t>
  </si>
  <si>
    <t>40</t>
  </si>
  <si>
    <t>75II2X</t>
  </si>
  <si>
    <t>SPOJKA PRO CELOPLASTOVÉ KABELY S PANCÍŘEM - MONTÁŽ</t>
  </si>
  <si>
    <t>41</t>
  </si>
  <si>
    <t>75II31</t>
  </si>
  <si>
    <t>SPOJKA DÁLKOVÉHO KABELU DO 100 ŽIL</t>
  </si>
  <si>
    <t>42</t>
  </si>
  <si>
    <t>75II3X</t>
  </si>
  <si>
    <t>SPOJKA DÁLKOVÉHO KABELU - MONTÁŽ</t>
  </si>
  <si>
    <t>43</t>
  </si>
  <si>
    <t>701005</t>
  </si>
  <si>
    <t>VYHLEDÁVACÍ MARKER ZEMNÍ S MOŽNOSTÍ ZÁPISU</t>
  </si>
  <si>
    <t>44</t>
  </si>
  <si>
    <t>75IG61</t>
  </si>
  <si>
    <t>VEDENÍ UZEMŇOVACÍ V ZEMI Z FEZN DRÁTU DO 120 MM2</t>
  </si>
  <si>
    <t>45</t>
  </si>
  <si>
    <t>75IG6X</t>
  </si>
  <si>
    <t>VEDENÍ UZEMŇOVACÍ V ZEMI Z FEZN DRÁTU DO 120 MM2  - MONTÁŽ</t>
  </si>
  <si>
    <t>46</t>
  </si>
  <si>
    <t>75IG11</t>
  </si>
  <si>
    <t>TYČ UZEMŇOVACÍ</t>
  </si>
  <si>
    <t>47</t>
  </si>
  <si>
    <t>75IG1X</t>
  </si>
  <si>
    <t>TYČ UZEMŇOVACÍ - MONTÁŽ</t>
  </si>
  <si>
    <t>48</t>
  </si>
  <si>
    <t>75IJ24</t>
  </si>
  <si>
    <t>MĚŘENÍ ZÁVĚREČNÉ DÁLKOVÝCH KABELŮ V JEDNOM SMĚRU V PLNÉM ROZSAHU BEZ PROVOZU</t>
  </si>
  <si>
    <t>ČTYŘKA</t>
  </si>
  <si>
    <t>49</t>
  </si>
  <si>
    <t>75IJ21</t>
  </si>
  <si>
    <t>MĚŘENÍ ZKRÁCENÉ ZÁVĚREČNÉ DÁLKOVÉHO KABELU V OBOU SMĚRECH ZA PROVOZU</t>
  </si>
  <si>
    <t>Trubka HDPE</t>
  </si>
  <si>
    <t>50</t>
  </si>
  <si>
    <t>75I911</t>
  </si>
  <si>
    <t>OPTOTRUBKA HDPE PRŮMĚRU DO 40 MM</t>
  </si>
  <si>
    <t>51</t>
  </si>
  <si>
    <t>75I91X</t>
  </si>
  <si>
    <t>OPTOTRUBKA HDPE - MONTÁŽ</t>
  </si>
  <si>
    <t>52</t>
  </si>
  <si>
    <t>75I962</t>
  </si>
  <si>
    <t>OPTOTRUBKA - KALIBRACE</t>
  </si>
  <si>
    <t>53</t>
  </si>
  <si>
    <t>75I961</t>
  </si>
  <si>
    <t>OPTOTRUBKA - HERMETIZACE ÚSEKU DO 2000 M</t>
  </si>
  <si>
    <t>ÚSEK</t>
  </si>
  <si>
    <t>54</t>
  </si>
  <si>
    <t>75IA11</t>
  </si>
  <si>
    <t>OPTOTRUBKOVÁ SPOJKA  PRŮMĚRU DO 40 MM</t>
  </si>
  <si>
    <t>55</t>
  </si>
  <si>
    <t>75IA1X</t>
  </si>
  <si>
    <t>OPTOTRUBKOVÁ SPOJKA  - MONTÁŽ</t>
  </si>
  <si>
    <t>56</t>
  </si>
  <si>
    <t>57</t>
  </si>
  <si>
    <t>R8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</si>
  <si>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</si>
  <si>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</si>
  <si>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</si>
  <si>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</si>
  <si>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709210</t>
  </si>
  <si>
    <t>KŘIŽOVATKA KABELOVÝCH VEDENÍ SE STÁVAJÍCÍ INŽENÝRSKOU SÍTÍ (KABELEM, POTRUBÍM APOD.)</t>
  </si>
  <si>
    <t>59</t>
  </si>
  <si>
    <t>R9</t>
  </si>
  <si>
    <t>POMOC PRÁCE ZŘÍZ NEBO ZAJIŠŤ OCHRANU INŽENÝRSKÝCH SÍTÍ</t>
  </si>
  <si>
    <t>KPL</t>
  </si>
  <si>
    <t>Zahrnuje veškeré náklady spojené s objednatelem požadovanými pracemi</t>
  </si>
  <si>
    <t>60</t>
  </si>
  <si>
    <t>61</t>
  </si>
  <si>
    <t>13293</t>
  </si>
  <si>
    <t>HLOUBENÍ RÝH ŠÍŘ DO 2M PAŽ I NEPAŽ TŘ. III</t>
  </si>
  <si>
    <t>62</t>
  </si>
  <si>
    <t>17411</t>
  </si>
  <si>
    <t>ZÁSYP JAM A RÝH ZEMINOU SE ZHUTNĚNÍM</t>
  </si>
  <si>
    <t>63</t>
  </si>
  <si>
    <t>702312</t>
  </si>
  <si>
    <t>ZAKRYTÍ KABELŮ VÝSTRAŽNOU FÓLIÍ ŠÍŘKY PŘES 20 DO 40 CM</t>
  </si>
  <si>
    <t>64</t>
  </si>
  <si>
    <t>65</t>
  </si>
  <si>
    <t>R10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</si>
  <si>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</si>
  <si>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</si>
  <si>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66</t>
  </si>
  <si>
    <t>R11</t>
  </si>
  <si>
    <t>ULOŽENÍ KABELŮ DO KABELOVÉHO ŽLABU</t>
  </si>
  <si>
    <t>Položka zahrnuje komplet práce spojené s uložením kabelů a trubek HDPE do kabelového žlabu.</t>
  </si>
  <si>
    <t>67</t>
  </si>
  <si>
    <t>R12</t>
  </si>
  <si>
    <t>KABELOVÁ CHRÁNIČKA ZEMNÍ DN PŘES 100 DO 200 MM</t>
  </si>
  <si>
    <t>Položka zahrnuje materiál dle názvu položky včetně montáže a uložení</t>
  </si>
  <si>
    <t>68</t>
  </si>
  <si>
    <t>18210</t>
  </si>
  <si>
    <t>ÚPRAVA POVRCHŮ SROVNÁNÍM ÚZEMÍ</t>
  </si>
  <si>
    <t>69</t>
  </si>
  <si>
    <t>111204</t>
  </si>
  <si>
    <t>ODSTRANĚNÍ KŘOVIN S ODVOZEM DO 5KM</t>
  </si>
  <si>
    <t>M2</t>
  </si>
  <si>
    <t>70</t>
  </si>
  <si>
    <t>465922</t>
  </si>
  <si>
    <t>DLAŽBY Z BETONOVÝCH DLAŽDIC NA MC</t>
  </si>
  <si>
    <t>71</t>
  </si>
  <si>
    <t>02911</t>
  </si>
  <si>
    <t>OSTATNÍ POŽADAVKY - GEODETICKÉ ZAMĚŘENÍ</t>
  </si>
  <si>
    <t>HM</t>
  </si>
  <si>
    <t>Demontáže</t>
  </si>
  <si>
    <t>72</t>
  </si>
  <si>
    <t>75II3Y</t>
  </si>
  <si>
    <t>SPOJKA DÁLKOVÉHO KABELU - DEMONTÁŽ</t>
  </si>
  <si>
    <t>73</t>
  </si>
  <si>
    <t>R13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</si>
  <si>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</si>
  <si>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</si>
  <si>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 xml:space="preserve">  PS 03</t>
  </si>
  <si>
    <t>PZS v km 6,869 (P1422)</t>
  </si>
  <si>
    <t>PS 03</t>
  </si>
  <si>
    <t>BEZÚDRŽBOVÁ BATERIE 24 V/259 AH - DODÁVKA</t>
  </si>
  <si>
    <t>VÝSTRAŽNÍK SE ZÁVOROU, 2 SKŘÍNĚ - DODÁVKA</t>
  </si>
  <si>
    <t>Položka obsahuje dodávka výstražníku se závorou 2 skříně podle jeho typu a potřebného pomocného materiálu a dopravy do staveništního skladu</t>
  </si>
  <si>
    <t>75D237</t>
  </si>
  <si>
    <t>VÝSTRAŽNÍK SE ZÁVOROU, 2 SKŘÍNĚ - MONTÁŽ</t>
  </si>
  <si>
    <t>SNÍMAČ POČÍTAČE NÁPRAV - DODÁVKA</t>
  </si>
  <si>
    <t>Položka obsahuje kompletní dodávka snímače počítače náprav, potřebného pomocného materiálu a dopravy do staveništního skladu</t>
  </si>
  <si>
    <t>75C917</t>
  </si>
  <si>
    <t>SNÍMAČ POČÍTAČE NÁPRAV - MONTÁŽ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</si>
  <si>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</si>
  <si>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</si>
  <si>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</si>
  <si>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</si>
  <si>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</si>
  <si>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</si>
  <si>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</si>
  <si>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</si>
  <si>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75A151</t>
  </si>
  <si>
    <t>KABEL METALICKÝ SE STÍNĚNÍM DO 12 PÁRŮ - DODÁVKA</t>
  </si>
  <si>
    <t>75A161</t>
  </si>
  <si>
    <t>KABEL METALICKÝ SE STÍNĚNÍM PŘES 12 PÁRŮ - DODÁVKA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</si>
  <si>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</si>
  <si>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</si>
  <si>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</si>
  <si>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</si>
  <si>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75IE41</t>
  </si>
  <si>
    <t>SLOUPKOVÝ ROZVADĚČ DO 100 PÁRŮ</t>
  </si>
  <si>
    <t>75IE5X</t>
  </si>
  <si>
    <t>SLOUPKOVÝ ROZVADĚČ PŘES 100 PÁRŮ - MONTÁŽ</t>
  </si>
  <si>
    <t>75IF21</t>
  </si>
  <si>
    <t>ROZPOJOVACÍ SVORKOVNICE 2/10, 2/8</t>
  </si>
  <si>
    <t>75IF2X</t>
  </si>
  <si>
    <t>ROZPOJOVACÍ SVORKOVNICE 2/10, 2/8 - MONTÁŽ</t>
  </si>
  <si>
    <t>R14</t>
  </si>
  <si>
    <t>R15</t>
  </si>
  <si>
    <t>74</t>
  </si>
  <si>
    <t>R16</t>
  </si>
  <si>
    <t>75</t>
  </si>
  <si>
    <t>R17</t>
  </si>
  <si>
    <t>76</t>
  </si>
  <si>
    <t>77</t>
  </si>
  <si>
    <t>78</t>
  </si>
  <si>
    <t>79</t>
  </si>
  <si>
    <t>80</t>
  </si>
  <si>
    <t>R18</t>
  </si>
  <si>
    <t>D.4</t>
  </si>
  <si>
    <t>Ostatní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</si>
  <si>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</si>
  <si>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</si>
  <si>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</si>
  <si>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</si>
  <si>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</si>
  <si>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</si>
  <si>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</si>
  <si>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</si>
  <si>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</si>
  <si>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</si>
  <si>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</si>
  <si>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</si>
  <si>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</si>
  <si>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</si>
  <si>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</si>
  <si>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</si>
  <si>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</si>
  <si>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</si>
  <si>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</si>
  <si>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</si>
  <si>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</si>
  <si>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</si>
  <si>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</si>
  <si>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</si>
  <si>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</si>
  <si>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</si>
  <si>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</si>
  <si>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</si>
  <si>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</si>
  <si>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</si>
  <si>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</si>
  <si>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</si>
  <si>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</si>
  <si>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01</t>
  </si>
  <si>
    <t>Přejezd v km 5,918</t>
  </si>
  <si>
    <t>SO 01</t>
  </si>
  <si>
    <t>0</t>
  </si>
  <si>
    <t>Všeobecné položky</t>
  </si>
  <si>
    <t>015150</t>
  </si>
  <si>
    <t>POPLATKY ZA LIKVIDACŮ ODPADŮ NEKONTAMINOVANÝCH - 17 05 08  ŠTĚRK Z KOLEJIŠTĚ (ODPAD PO RECYKLACI)</t>
  </si>
  <si>
    <t>T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</si>
  <si>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</si>
  <si>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</si>
  <si>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objem odtěženého kolejového lože * objemová hmotnost 
2: (2,1*25)*1,8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</si>
  <si>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</si>
  <si>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</si>
  <si>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</si>
  <si>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38ks , 1ks/252kg 
2: (38*252)/1000</t>
  </si>
  <si>
    <t>015250</t>
  </si>
  <si>
    <t>POPLATKY ZA LIKVIDACŮ ODPADŮ NEKONTAMINOVANÝCH - 17 02 03  POLYETYLÉNOVÉ  PODLOŽKY (ŽEL. SVRŠEK)</t>
  </si>
  <si>
    <t>1: pražců 38ks*2*0,09 
2: 38*2*0,09/1000</t>
  </si>
  <si>
    <t>015260</t>
  </si>
  <si>
    <t>POPLATKY ZA LIKVIDACŮ ODPADŮ NEKONTAMINOVANÝCH - 07 02 99  PRYŽOVÉ PODLOŽKY (ŽEL. SVRŠEK)</t>
  </si>
  <si>
    <t>1: pražce 38ks*2*0,163 
2: 38*2*0,163/1000</t>
  </si>
  <si>
    <t>015330</t>
  </si>
  <si>
    <t>POPLATKY ZA LIKVIDACŮ ODPADŮ NEKONTAMINOVANÝCH - 17 05 04  KAMENNÁ SUŤ</t>
  </si>
  <si>
    <t>1: podkladní vrstvy z vozovky * objemová hmotnost 
2: 5,512*1</t>
  </si>
  <si>
    <t>113328</t>
  </si>
  <si>
    <t>ODSTRAN PODKL ZPEVNĚNÝCH PLOCH Z KAMENIVA NESTMEL,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</si>
  <si>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</si>
  <si>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odstranění podkladních vrstev a krytu z kameniva drceného. tl. 250mm 
2: (12,45+9,6)*0,25</t>
  </si>
  <si>
    <t>18110</t>
  </si>
  <si>
    <t>ÚPRAVA PLÁNĚ SE ZHUTNĚNÍM V HORNINĚ TŘ. I</t>
  </si>
  <si>
    <t>položka zahrnuje úpravu pláně včetně vyrovnání výškových rozdílů. Míru zhutnění určuje projekt.</t>
  </si>
  <si>
    <t>1: šířka zemní pláně * délka rekonstrukce 
2: 6,2*25</t>
  </si>
  <si>
    <t>Komunikace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</si>
  <si>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</si>
  <si>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</si>
  <si>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</si>
  <si>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1: viz situace přejezdu 
2: (12,45+9,6)*1,05*1,05</t>
  </si>
  <si>
    <t>572111</t>
  </si>
  <si>
    <t>INFILTRAČNÍ POSTŘIK ASFALTOVÝ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</si>
  <si>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</si>
  <si>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572221</t>
  </si>
  <si>
    <t>SPOJOVACÍ POSTŘIK Z ASFALTU DO 1,0KG/M2</t>
  </si>
  <si>
    <t>1: viz situace přejezdu 
2: (12,45+9,6)*1,05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</si>
  <si>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</si>
  <si>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</si>
  <si>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</si>
  <si>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štěrkové lože plocha (viz VPŘ) * délka 
2: 2,1*25</t>
  </si>
  <si>
    <t>513550</t>
  </si>
  <si>
    <t>KOLEJOVÉ LOŽE - DOPLNĚNÍ Z KAMENIVA HRUBÉHO DRCENÉHO (ŠTĚRK)</t>
  </si>
  <si>
    <t>1: doplnění ŠL 5% obj. při úpravě GPK * počet podbíjení 2x 
2: 125*0,05*3,4*2</t>
  </si>
  <si>
    <t>528152</t>
  </si>
  <si>
    <t>KOLEJ 49 E1, ROZD. "C",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</si>
  <si>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</si>
  <si>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kolejové pole 25m  
2: 25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</si>
  <si>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</si>
  <si>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</si>
  <si>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</si>
  <si>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celkový úsek GPK - 125m 
2: 125*2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</si>
  <si>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</si>
  <si>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</si>
  <si>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</si>
  <si>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při délce kolejového pole 75m, počet 4ks 
2: 4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</si>
  <si>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</si>
  <si>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</si>
  <si>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</si>
  <si>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celková délka bezstykové koleje (délka vyměňovaného pole 25m + navazující úseky 100m) 
2: 125</t>
  </si>
  <si>
    <t>549510</t>
  </si>
  <si>
    <t>ŘEZÁNÍ KOLEJNIC BEZ OHLEDU NA TVAR</t>
  </si>
  <si>
    <t>OTSKP-SPK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</si>
  <si>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</si>
  <si>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1: 4 řezy 
2: 4</t>
  </si>
  <si>
    <t>56361</t>
  </si>
  <si>
    <t>VOZOVKOVÉ VRSTVY Z RECYKLOVANÉHO MATERIÁLU TL DO 50MM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</si>
  <si>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</si>
  <si>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574A41</t>
  </si>
  <si>
    <t>ASFALTOVÝ BETON PRO OBRUSNÉ VRSTVY ACO 8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</si>
  <si>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</si>
  <si>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viz situace přejezdu 
2: 12,45+9,6</t>
  </si>
  <si>
    <t>58920</t>
  </si>
  <si>
    <t>VÝPLŇ SPAR MODIFIKOVANÝM ASFALTEM</t>
  </si>
  <si>
    <t>položka zahrnuje:  
- dodávku předepsaného materiálu  
- vyčištění a výplň spar tímto materiálem</t>
  </si>
  <si>
    <t>1: zalití spar asfaltovou zálivkou mezi stávajícím a novým krytem vozovka a mezi přejezdovou kci a novým krytem vozovky 
2: 2*(3,8+4,6)</t>
  </si>
  <si>
    <t>Ostatní konstrukce a práce</t>
  </si>
  <si>
    <t>914141</t>
  </si>
  <si>
    <t>DOPRAV ZNAČ ZÁKL VEL OCEL FÓLIE TŘ 3 - DODÁVKA A MONT</t>
  </si>
  <si>
    <t>položka zahrnuje:  
- dodávku a montáž značek v požadovaném provedení</t>
  </si>
  <si>
    <t>1: 2 ks značky A32b 
2: 2</t>
  </si>
  <si>
    <t>921940</t>
  </si>
  <si>
    <t>MONTÁŽ PŘEJEZDU NEBO PŘECHODU Z JAKÝCHKOLIV VYZÍSKANÝCH NEBO REGENEROVANÝCH DÍLCŮ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</si>
  <si>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</si>
  <si>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18,55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</si>
  <si>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</si>
  <si>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</si>
  <si>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</si>
  <si>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1: stávající tl. pod bet. pražci dle geotechnického průzkumu 0,25m 
2: 2,1*25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</si>
  <si>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</si>
  <si>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</si>
  <si>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</si>
  <si>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</si>
  <si>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stávající tl. pod dř. pražci dle geotechnického průzkumu, uložení na skládku ve vzdálenosti cca 20km 
2: 2,1*25*20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</si>
  <si>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</si>
  <si>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</si>
  <si>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</si>
  <si>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délka stávajícího kolejové pole na betonových pražcích 
2: 25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</si>
  <si>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</si>
  <si>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</si>
  <si>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</si>
  <si>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</si>
  <si>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kolejnicového pásu (0,04943 t/m) 
počet betonových pražců (252kg/ks) 
drobné kolejinovo (PE podložka 0,09 kg/ks; Pryžová podložka 0,163 kg/ks) 
2: ((0,04943*25*2)+(0,00009*2*38)+(0,000163*2*38))*20+(38*0,252)*20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</si>
  <si>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</si>
  <si>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</si>
  <si>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</si>
  <si>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betonová přejezdová kce 
2: 18,55</t>
  </si>
  <si>
    <t xml:space="preserve">  SO 02</t>
  </si>
  <si>
    <t>Přejezd v km 6,869</t>
  </si>
  <si>
    <t>SO 02</t>
  </si>
  <si>
    <t>015111</t>
  </si>
  <si>
    <t>POPLATKY ZA LIKVIDACŮ ODPADŮ NEKONTAMINOVANÝCH - 17 05 04  VYTĚŽENÉ ZEMINY A HORNINY -  I. TŘÍDA - TĚŽITELNOSTI</t>
  </si>
  <si>
    <t>1: výkopová zemina (odečten objem na zásypy) * objemová hmotnost 
2: (49,920+36,630+3,718-0,198)*1,8</t>
  </si>
  <si>
    <t>015130</t>
  </si>
  <si>
    <t>POPLATKY ZA LIKVIDACŮ ODPADŮ NEKONTAMINOVANÝCH - 17 03 02  VYBOURANÝ ASFALTOVÝ BETON BEZ DEHTU</t>
  </si>
  <si>
    <t>1: odstranění asfaltového stávajícího krytu, tl. 100mm * objemová hmotnost 
2: (39,4+30,7)*0,1*1,5</t>
  </si>
  <si>
    <t>1: objem odtěženého kolejového lože * objemová hmotnost 
2: (2,1*50)*1,8</t>
  </si>
  <si>
    <t>015160</t>
  </si>
  <si>
    <t>POPLATKY ZA LIKVIDACŮ ODPADŮ NEKONTAMINOVANÝCH - 02 01 03  SMÝCENÉ STROMY A KEŘE</t>
  </si>
  <si>
    <t>1: odhad 25kg 
2: 0,025</t>
  </si>
  <si>
    <t>1: pražců 75ks*2*0,09 
2: 75*2*0,09/1000</t>
  </si>
  <si>
    <t>1: pražce 75ks*2*0,163 
2: 75*2*0,163/1000</t>
  </si>
  <si>
    <t>1: podkladní vrstvy z vozovky * objemová hmotnost 
2: 24,535*1</t>
  </si>
  <si>
    <t>015520</t>
  </si>
  <si>
    <t>POPLATKY ZA LIKVIDACŮ ODPADŮ NEBEZPEČNÝCH - 17 02 04*  ŽELEZNIČNÍ PRAŽCE DŘEVĚNÉ</t>
  </si>
  <si>
    <t>1: 75ks , 1ks/80kg 
2: (75*80)/1000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</si>
  <si>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</si>
  <si>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</si>
  <si>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</si>
  <si>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odhad 25m2 
2: 25</t>
  </si>
  <si>
    <t>1: odstranění podkladních vrstev z kameniva drceného. tl. 350mm 
2: (39,4+30,7)*0,35</t>
  </si>
  <si>
    <t>113728</t>
  </si>
  <si>
    <t>FRÉZOVÁNÍ ZPEVNĚNÝCH PLOCH ASFALTOVÝCH, ODVOZ DO 20KM</t>
  </si>
  <si>
    <t>1: odstranění asfaltového stávajícího krytu, tl. 100mm, v - viz. situace 
2: (39,4+30,7)*0,1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</si>
  <si>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</si>
  <si>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</si>
  <si>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</si>
  <si>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1: 100 m2,hloubky 150mm - odhad 
2: 100*0,15</t>
  </si>
  <si>
    <t>123738</t>
  </si>
  <si>
    <t>ODKOP PRO SPOD STAVBU SILNIC A ŽELEZNIC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</si>
  <si>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</si>
  <si>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podklad pro sanaci želez. spodku plocha (viz VPŘ) * délka sanace 
2: (1,44+0,96)*20,8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</si>
  <si>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</si>
  <si>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</si>
  <si>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</si>
  <si>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délka železničních nezpevněných příkopů 
2: 326</t>
  </si>
  <si>
    <t>12940</t>
  </si>
  <si>
    <t>ČIŠTĚNÍ RÁMOVÝCH A KLENBOVÝCH PROPUSTŮ OD NÁNOSŮ</t>
  </si>
  <si>
    <t>1: délka propustku * šířka propustku * výška nánosu 
2: 12,3*1*0,5</t>
  </si>
  <si>
    <t>132738</t>
  </si>
  <si>
    <t>HLOUBENÍ RÝH ŠÍŘ DO 2M 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</si>
  <si>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</si>
  <si>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trativod + svodné potrubí - šířka *  hloubka * délka 
2: 0,5*1,1*(50+16,6)</t>
  </si>
  <si>
    <t>133738</t>
  </si>
  <si>
    <t>HLOUBENÍ ŠACHET ZAPAŽ I NEPAŽ TŘ. I, ODVOZ DO 20KM</t>
  </si>
  <si>
    <t>1: 2 šachty 
2: (1,3*1,3*1,1)*2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</si>
  <si>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</si>
  <si>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 okolo šachet 2 ks 
2: (0,3*0,3*1,1)*2</t>
  </si>
  <si>
    <t>17511</t>
  </si>
  <si>
    <t>OBSYP POTRUBÍ A OBJEKTŮ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</si>
  <si>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</si>
  <si>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délka svodného potrubí * šířka rýhy * výška obsypu 
2: 16,6*0,5*0,5</t>
  </si>
  <si>
    <t>1: šířka zemní pláně * délka rekonstrukce 
2: 6,2*50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</si>
  <si>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</si>
  <si>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</si>
  <si>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</si>
  <si>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1: plochy zatravnění svahu 100m2 
2: 100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</si>
  <si>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</si>
  <si>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</si>
  <si>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</si>
  <si>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1: plochy zatravnění svahu 
2: 100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</si>
  <si>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</si>
  <si>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</si>
  <si>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</si>
  <si>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1: zalévaní svahů + rovinu 
2: 100*0,15</t>
  </si>
  <si>
    <t>Základy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</si>
  <si>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</si>
  <si>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</si>
  <si>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</si>
  <si>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1: délka trativodu * šířka geotextilie * 20% překryv 
2: 50*1,1*1,2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</si>
  <si>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</si>
  <si>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</si>
  <si>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</si>
  <si>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
2: 50</t>
  </si>
  <si>
    <t>Svislé konstrukce</t>
  </si>
  <si>
    <t>327115</t>
  </si>
  <si>
    <t>ZDI OPĚR, ZÁRUB, NÁBŘEŽ Z DÍLCŮ BETON DO C30/37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</si>
  <si>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</si>
  <si>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1: počet krabicových dílu opěrných zdí U3 * objem jednoho dílu (rozšíření drážní stezky) 
2: 5 * 0,85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</si>
  <si>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</si>
  <si>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</si>
  <si>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</si>
  <si>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</si>
  <si>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podkladní beton pod krabicové díly + zpevněné příkopy, délka * šířka podkladní vrstvy * tl. vrstvy 
2: (15,1*1*0,1)+((68,6+21,3)*1,13*0,1)</t>
  </si>
  <si>
    <t>466922</t>
  </si>
  <si>
    <t>DLAŽBY VEGETAČNÍ Z BETONOVÝCH DLAŽDIC NA MC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</si>
  <si>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zahrnuje zřízení lože dlažbyz cementové malty předepsané kvality a v předepsané tloušťce  
- nutné zemní práce (svahování, úpravu pláně a pod.)  
- nezahrnuje podklad pod dlažbu, vykazuje se samostatně položkami SD 45</t>
  </si>
  <si>
    <t>1: zatravňovací prefabrikát  viz situace přejezdu 
2: 36</t>
  </si>
  <si>
    <t>1: viz situace přejezdu 
2: (39,4+30,7)*1,05*1,05*1,05*1,05</t>
  </si>
  <si>
    <t>56334</t>
  </si>
  <si>
    <t>VOZOVKOVÉ VRSTVY ZE ŠTĚRKODRTI TL. DO 200MM</t>
  </si>
  <si>
    <t>1: viz situace přejezdu 
2: (39,4+30,7)*1,05*1,05*1,05*1,05*1,05</t>
  </si>
  <si>
    <t>1: viz situace přejezdu 
2: (39,4+30,7)*1,05*1,05*1,05</t>
  </si>
  <si>
    <t>1: viz situace přejezdu 
2: (39,4+30,7)*1,05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</si>
  <si>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</si>
  <si>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</si>
  <si>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</si>
  <si>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délka ZKPP * šířka ZKPP * tl. ZKPP 
2: 20,8*4,8*(0,2+0,3)</t>
  </si>
  <si>
    <t>1: štěrkové lože plocha (viz VPŘ) * délka + zapuštěné štěrkové lože pod přejezdem 
2: 2,1*50+(0,206+0,198)*50</t>
  </si>
  <si>
    <t>1: doplnění ŠL 5% obj. při úpravě GPK * počet podbíjení 2x 
2: 240*0,05*3,4*2</t>
  </si>
  <si>
    <t>528352</t>
  </si>
  <si>
    <t>KOLEJ 49 E1, ROZD. "U", BEZSTYKOVÁ, PR. BET. BEZPODKLADNICOVÝ, UP. PRUŽNÉ</t>
  </si>
  <si>
    <t>1: kolejové pole 50m  
2: 50</t>
  </si>
  <si>
    <t>1: celkový úsek GPK - 240m 
2: 240*2</t>
  </si>
  <si>
    <t>543331</t>
  </si>
  <si>
    <t>VÝMĚNA KOLEJNICE 49 E1 JEDNOTLIVĚ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</si>
  <si>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</si>
  <si>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1: výměna kolejnicových pásů v délce 25m 
2: 25*2</t>
  </si>
  <si>
    <t>1: celková délka bezstykové koleje (délka vyměňovaného pole 50m + navazující úseky 190m) 
2: 240</t>
  </si>
  <si>
    <t>OTSKP-SPK+ŽS 2018</t>
  </si>
  <si>
    <t>574A33</t>
  </si>
  <si>
    <t>ASFALTOVÝ BETON PRO OBRUSNÉ VRSTVY ACO 11 TL. 40MM</t>
  </si>
  <si>
    <t>1: viz situace přejezdu 
2: 39,4+30,7</t>
  </si>
  <si>
    <t>574E56</t>
  </si>
  <si>
    <t>ASFALTOVÝ BETON PRO PODKLADNÍ VRSTVY ACP 16+, 16S TL. 60MM</t>
  </si>
  <si>
    <t>1: viz situace přejezdu 
2: ((39,4+30,7)*1,05)*1,05</t>
  </si>
  <si>
    <t>1: zalití spar asfaltovou zálivkou mezi stávajícím a novým krytem vozovka a mezi zavěrnou zídkou a novým krytem vozovky 
2: 8,9+8,3+8,4+9,1</t>
  </si>
  <si>
    <t>Trubní vedení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</si>
  <si>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</si>
  <si>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</si>
  <si>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</si>
  <si>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1: délka svodného potrubí 
2: 16,6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</si>
  <si>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</si>
  <si>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</si>
  <si>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</si>
  <si>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2ks 
2: 2</t>
  </si>
  <si>
    <t>R1-897724</t>
  </si>
  <si>
    <t>ČISTÍCÍ TVAROVKA Z PLASTU SV. ŠÍŘKY DO 250MM</t>
  </si>
  <si>
    <t>Firemní materiály</t>
  </si>
  <si>
    <t>1: čistící tvarovka na konci spádoviště svodného potrubí 
2: 1</t>
  </si>
  <si>
    <t>R2-89623</t>
  </si>
  <si>
    <t>SPADIŠTĚ KANALIZAČNÍ PLASTOVÉ NA POTRUBÍ DN DO 200MM</t>
  </si>
  <si>
    <t>1: kompletní set plastového spádiště pro zapojení svodného potrubí do stávající kanalizační šachty. 1ks 
2: 1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</si>
  <si>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</si>
  <si>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1: 1 ks předvesníku na změnu rychlosti z 60 km/h na 40 km/h 
2: 1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</si>
  <si>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</si>
  <si>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</si>
  <si>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</si>
  <si>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zpevněných příkopů viz situace (300 ks) 
2: 21,4+68,6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</si>
  <si>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</si>
  <si>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</si>
  <si>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</si>
  <si>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1: Demontáž rychlostníku 50km/h 
2: 1</t>
  </si>
  <si>
    <t>1: 4 ks značky A32b 
2: 4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</si>
  <si>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</si>
  <si>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</si>
  <si>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</si>
  <si>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1: podélná čára oddělující jízdní pruhy š. 0,125mm viz situace přejezdu 
2: 14,19*0,125</t>
  </si>
  <si>
    <t>919112</t>
  </si>
  <si>
    <t>ŘEZÁNÍ ASFALTOVÉHO KRYTU VOZOVEK TL DO 100MM</t>
  </si>
  <si>
    <t>položka zahrnuje řezání vozovkové vrstvy v předepsané tloušťce, včetně spotřeby vody</t>
  </si>
  <si>
    <t>1: řezání stávajícího asfaltového krytu 
2: 8,9+8,3+8,4+9,1</t>
  </si>
  <si>
    <t>921112</t>
  </si>
  <si>
    <t>ŽELEZNIČNÍ PŘEJEZD CELOPRYŽOVÝ NA BETONOVÝCH PRAŽCÍCH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</si>
  <si>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</si>
  <si>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39,27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</si>
  <si>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</si>
  <si>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</si>
  <si>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</si>
  <si>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pražce s antikorozní úpravou rozdělení "u" - 10,8m 
2: 10,8</t>
  </si>
  <si>
    <t>1: počet nových rychlostníků pro 50km/hod a pro 60 km/hod 
2: 3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</si>
  <si>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</si>
  <si>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1: počet nových rychlostníků  pro 50km/hod a pro 60 km/hod + 1 ks předvěsti 
2: 4</t>
  </si>
  <si>
    <t>1: stávající tl. pod bet. pražci dle geotechnického průzkumu 0,25m 
2: 2,1*50</t>
  </si>
  <si>
    <t>1: stávající tl. pod dř. pražci dle geotechnického průzkumu 0,25m, uložení na skládku ve vzdálenosti cca 20km 
2: 2,1*50*20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</si>
  <si>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</si>
  <si>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</si>
  <si>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</si>
  <si>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délka stávajícího kolejové pole na dřevěných pražcích 
2: 50</t>
  </si>
  <si>
    <t>965126</t>
  </si>
  <si>
    <t>DEMONTÁŽ KOLEJE NA DŘEVĚNÝCH PRAŽCÍCH - ODVOZ ROZEBRANÝCH SOUČÁSTÍ (Z MÍSTA DEMONTÁŽE NEBO Z - MONTÁŽNÍ ZÁKLADNY) K LIKVIDACI</t>
  </si>
  <si>
    <t>1: délka kolejnicového pásu (0,04943 t/m) 
počet dřevěných pražců (80kg/ks) 
drobné kolejinovo (PE podložka 0,09 kg/ks; Pryžová podložka 0,163 kg/ks) 
2: ((0,04943*50*2)+(0,00009*2*75)+(0,000163*2*75))*20+(75*0,08)*20</t>
  </si>
  <si>
    <t>965321</t>
  </si>
  <si>
    <t>ROZEBRÁNÍ PŘEJEZDU, PŘECHODU OSTATNÍCH</t>
  </si>
  <si>
    <t>1: asfaltová přejezdová kce 
2: 10,6*1,3</t>
  </si>
  <si>
    <t>965322</t>
  </si>
  <si>
    <t>ROZEBRÁNÍ PŘEJEZDU, PŘECHODU OSTATNÍCH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</si>
  <si>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</si>
  <si>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plocha pryžové kce * tl. 0,15m * objemová hmotnost * uložení na skládku ve vzdálenosti cca 20km 
2: (13,78*0,15*1,5)*20</t>
  </si>
  <si>
    <t>E.1.4</t>
  </si>
  <si>
    <t>Mosty, propustky, zdi</t>
  </si>
  <si>
    <t xml:space="preserve">  SO 03</t>
  </si>
  <si>
    <t>Propustek v km 5,931</t>
  </si>
  <si>
    <t>SO 03</t>
  </si>
  <si>
    <t>1: Viz položka č. 131738 + č. 132738 *  objemová tíha 2,0 t/m3 
2: (80,175+2,13)*2</t>
  </si>
  <si>
    <t>015140</t>
  </si>
  <si>
    <t>POPLATKY ZA LIKVIDACŮ ODPADŮ NEKONTAMINOVANÝCH - 17 01 01  BETON Z DEMOLIC OBJEKTŮ, ZÁKLADŮ TV</t>
  </si>
  <si>
    <t>1: demolice stávajícího propustku 
2: digitální měření plochy příčného řezu římsy a nosné desky * šířka* 2,2t/m3 
3: 0,8727*4,3*2,2</t>
  </si>
  <si>
    <t>1: likvidace náletových dřevin, křovisek (viz položka č. 111208) - odhad dle stávajícího stavu*0,05kg/m2 
2: 20*0,05</t>
  </si>
  <si>
    <t>1: demolice stávajícího propustku 
2: viz položka č. 966138 * 2,1t/m3 
3: 30,701*2,1</t>
  </si>
  <si>
    <t>015570</t>
  </si>
  <si>
    <t>POPLATKY ZA LIKVIDACŮ ODPADŮ NEBEZPEČNÝCH - 17 03 03*  ASFALTOVÉ STAVEBNÍ NÁTĚRY</t>
  </si>
  <si>
    <t>1: předpoklad odpadu je 0,05T - historické izolace propustku 
2: 0,05</t>
  </si>
  <si>
    <t>1: upravovaná oblast - odhad 
2: 50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</si>
  <si>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</si>
  <si>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</si>
  <si>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</si>
  <si>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0,2m vysoký 
2: 1*1*0,2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</si>
  <si>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</si>
  <si>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</si>
  <si>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</si>
  <si>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20</t>
  </si>
  <si>
    <t>12930</t>
  </si>
  <si>
    <t>ČIŠTĚNÍ PŘÍKOPŮ OD NÁNOSU</t>
  </si>
  <si>
    <t>1: pročištění stávajícího koryta - odhad dle terénu  
2: vtok 5m délky, 2m šířky a 0,55m výšky 
3: 5*2*0,55 
4: výtok 5m délky, 2m šířky a 0,55m výšky 
5: 5*2*0,55</t>
  </si>
  <si>
    <t>131738</t>
  </si>
  <si>
    <t>HLOUBENÍ JAM ZAPAŽ I NEPAŽ TŘ. I, ODVOZ DO 20KM</t>
  </si>
  <si>
    <t>1: výkop v oblasti propustku 
2: délka*šířka*výška*rezerva 10% 
3: 4,3*1,15*7,95*1,1 
4: svahy výkop v oblasti propustku ve sklonu 1:1,25  , rozměry * rezerva 10% * počet 
5: ((1,525*1,225)/2)*7,95*1,1*2 
6: výkop v oblasti vtoku 
7: délka*šířka*výška*počet* rezerva10% 
8: 4,1*2,18*0,3*1,1 
9: svahy u vtoku 
10: 1,9*0,975*0,3*1,1 
11: 1,9*0,975*0,3*1,1 
12: (3,35+1,9+3,1)*0,3*2*1,1 
13: 3,1*0,3*0,3*2*1,1 
14: výkop v oblasti výtoku 
15: délka*šířka*výška* počet*rezerva10% 
16: 4,1*2,18*0,3*1,1 
17: svahy u výtoku 
18: 1,9*0,975*0,3*1,1 
19: 1,9*0,975*0,3*1,1 
20: (3,35+1,9+3,1)*0,3*2*1,1 
21: 3,1*0,3*0,3*2*1,1</t>
  </si>
  <si>
    <t>1: rýhy základu propustku 
2: délka*šířka*výška*rezerva 10%*počet 
3: 2,4*0,4*0,6*1,1*2 
4: rýhy koncových prahů 
5: délka*šířka*výška*rezerva 10%*počet 
6: 2,18*0,3*0,6*1,1*2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</si>
  <si>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</si>
  <si>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</si>
  <si>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</si>
  <si>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digitálně(z podélného řezu zásypu propustku), * délka spodní hrany propustku* rezerva 10% frakce 0/64 
2: ((1,9*1,5*7,95)+(((1,25*(4,95+1,9))/2))*7,95)*1,1 
3: měřeno digitálně(z podélného řezu zásypu nad propustkem), * délka horní hrany propustku* rezerva 10% frakce 16/32 
4: 0,64*4,75*1,1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</si>
  <si>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</si>
  <si>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</si>
  <si>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</si>
  <si>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7,955*0,2*2,4*1,1 
4: základové pasy 
5: 2,4*0,4*0,6*1,1*2 
6: překrytí vodorovné hyrdoizolace 
7: 4,7*0,05*2,5*1,1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</si>
  <si>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</si>
  <si>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</si>
  <si>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</si>
  <si>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D.2.1.4.1.9 
2: 0,443</t>
  </si>
  <si>
    <t>21461C</t>
  </si>
  <si>
    <t>SEPARAČNÍ GEOTEXTILIE DO 300G/M2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</si>
  <si>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</si>
  <si>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</si>
  <si>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</si>
  <si>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</si>
  <si>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římsa na vtoku 
2: digitální měření plochy příčného řezu * délka * rezerva 5% 
3: 0,175*3,4*1,05 
4: římsa n výtoku 
5: digitální měření plochy příčného řezu * délka * rezerva 5% 
6: 0,225*3,4*1,05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</si>
  <si>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</si>
  <si>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</si>
  <si>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</si>
  <si>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1: tabulka oceli viz příloha D.2.1.4.1.9 
2: 0,159</t>
  </si>
  <si>
    <t>348171</t>
  </si>
  <si>
    <t>ZÁBRADLÍ Z DÍLCŮ KOVOVÝCH S NÁTĚREM</t>
  </si>
  <si>
    <t>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</si>
  <si>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</si>
  <si>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1: tabulka oceli viz příloha D.2.1.4.1.10 
2: 244,55</t>
  </si>
  <si>
    <t>1: podkladní beton pod základem 
2: délka*šířka*výška* rezerva 10%*počet 
3: 7,16*2,8*0,1*1,1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</si>
  <si>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</si>
  <si>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</si>
  <si>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</si>
  <si>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(1,8+2,4+1,8)*1*0,3*1,1 
4: dlažba okolo vtokového dílce 
5: plocha * výška*rezerva 10% 
6: 13*0,3*1,1 
7: plocha*výška*rezerva 10%*počet 
8: 1,5*0,3*1,1*2 
9:  dlažba v místě výtoku 
10: dlažba okolo výtokového dílce 
11: délka*šířka*výška*rezerva 10% 
12: (1,8+2,4+1,8)*1*0,3*1,1 
13: plocha * výška*rezerva 10% 
14: 13*0,3*1,1 
15: plocha*výška*rezerva 10%*počet 
16: 1,5*0,3*1,1*2 
17: dlažba v propustku 
18: délka*šířka*výška*rezerva 10% 
19: 7,96*2*0,3*1,1 
20: dlažba v propustku pro migraci živočichů 
21: délka*šířka*výška*rezerva 10% 
22: 7,96*0,85*0,15*1,1</t>
  </si>
  <si>
    <t>711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</si>
  <si>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</si>
  <si>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</si>
  <si>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</si>
  <si>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</si>
  <si>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2x, digitálně měřeno 
2: prefa ŽB blok : obvod * délka  * rezerva 10% * počet vrstev 
3: 6,8*7,96*1,1*2</t>
  </si>
  <si>
    <t>711131</t>
  </si>
  <si>
    <t>IZOLACE BĚŽNÝCH KONSTRUKCÍ PROTI VOLNĚ STÉKAJÍCÍ VODĚ ASFALTOVÝMI NÁTĚRY</t>
  </si>
  <si>
    <t>1: digitálně měřeno 
2: prefa ŽB blok : obvod * délka  * rezerva 10%  
3: 6,8*7,96*1,1</t>
  </si>
  <si>
    <t>91843</t>
  </si>
  <si>
    <t>PROPUSTY RÁMOVÉ 200/200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</si>
  <si>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</si>
  <si>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1: propustek je složen z: 
2: 1x vtokový díl se šikmým čelem  
3: 2x rámový propustek 
4: 1x výtokový díl se šikmým čelem  
5: celková délka 
6: 4*1,99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</si>
  <si>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</si>
  <si>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</si>
  <si>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</si>
  <si>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propustku 4,3m délky, 4,3m šířky a 1,15m výšky - otvor 4,3m délky, šířky 1,5m, výšky 1,15m  
3: (4,3*4,3*1,15)-(4,3*1,5*1,15) 
4: předpokládané  rozměry základů délky 4,3m, šířky 0,6m, výšky 0,85m * počet 
5: 4,3*0,6*0,85*2 
6: předpokládané rozměry vodovodní trouby délky 10m * šířky 1,5m * výšky 0,915m - otvor poloměr 0,2m délky 10m 
7: (10*1,5*0,915)-(3,14*0,2*0,2*10)</t>
  </si>
  <si>
    <t>966168</t>
  </si>
  <si>
    <t>BOURÁNÍ KONSTRUKCÍ ZE ŽELEZOBETONU S ODVOZEM DO 20KM</t>
  </si>
  <si>
    <t>1: demolice stávajícího propustku - deska 
2: délka * šířka * výška 
3: 4,8*4,35*0,3</t>
  </si>
  <si>
    <t>E.3.6</t>
  </si>
  <si>
    <t>Rozvodny vn, nn, osvětlení a dálkové ovládání odpojovačů</t>
  </si>
  <si>
    <t xml:space="preserve">  SO 04</t>
  </si>
  <si>
    <t>Přípojka nn pro PZZ v km 5,918</t>
  </si>
  <si>
    <t>SO 04</t>
  </si>
  <si>
    <t>Přípojka nn pro PZZ</t>
  </si>
  <si>
    <t>742H11</t>
  </si>
  <si>
    <t>KABEL NN ČTYŘ- A PĚTIŽÍLOVÝ CU S PLASTOVOU IZOLACÍ DO 2,5 MM2</t>
  </si>
  <si>
    <t>742L11</t>
  </si>
  <si>
    <t>UKONČENÍ DVOU AŽ PĚTIŽÍLOVÉHO KABELU V ROZVADĚČI NEBO NA PŘÍSTROJI DO 2,5 MM2</t>
  </si>
  <si>
    <t>743F21</t>
  </si>
  <si>
    <t>SKŘÍŇ ELEKTROMĚROVÁ V KOMPAKTNÍM PILÍŘI PRO PŘÍMÉ MĚŘENÍ DO 80 A JEDNOSAZBOVÉ VČETNĚ VÝSTROJE</t>
  </si>
  <si>
    <t>744Q22</t>
  </si>
  <si>
    <t>SVODIČ PŘEPĚTÍ TYP 1+2 (TŘÍDA B+C) 3-4 PÓLOVÝ</t>
  </si>
  <si>
    <t>744633</t>
  </si>
  <si>
    <t>JISTIČ TŘÍPÓLOVÝ (10 KA) OD 13 DO 20 A</t>
  </si>
  <si>
    <t>747213</t>
  </si>
  <si>
    <t>CELKOVÁ PROHLÍDKA, ZKOUŠENÍ, MĚŘENÍ A VYHOTOVENÍ VÝCHOZÍ REVIZNÍ ZPRÁVY, PRO OBJEM IN PŘES 500 DO 1000 TIS. KČ</t>
  </si>
  <si>
    <t>744634</t>
  </si>
  <si>
    <t>JISTIČ TŘÍPÓLOVÝ (10 KA) OD 25 DO 40 A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</si>
  <si>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</si>
  <si>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</si>
  <si>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</si>
  <si>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</si>
  <si>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702311</t>
  </si>
  <si>
    <t>ZAKRYTÍ KABELŮ VÝSTRAŽNOU FÓLIÍ ŠÍŘKY DO 20 CM</t>
  </si>
  <si>
    <t xml:space="preserve">  SO 05</t>
  </si>
  <si>
    <t>Přípojka nn pro PZZ v km 6,869</t>
  </si>
  <si>
    <t>SO 05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</si>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</sst>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0+C10+C14+C16+C19+C21</f>
      </c>
    </row>
    <row r="7" spans="2:3" ht="12.75" customHeight="1">
      <c r="B7" s="8" t="s">
        <v>7</v>
      </c>
      <c s="10">
        <f>0+E10+E14+E16+E19+E21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121</v>
      </c>
      <c s="12" t="s">
        <v>122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318</v>
      </c>
      <c s="12" t="s">
        <v>319</v>
      </c>
      <c s="14">
        <f>'PS 03'!K8+'PS 03'!M8</f>
      </c>
      <c s="14">
        <f>C13*0.21</f>
      </c>
      <c s="14">
        <f>C13+D13</f>
      </c>
      <c s="13">
        <f>'PS 03'!T7</f>
      </c>
    </row>
    <row r="14" spans="1:6" ht="12.75">
      <c r="A14" s="11" t="s">
        <v>366</v>
      </c>
      <c s="12" t="s">
        <v>367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368</v>
      </c>
      <c s="12" t="s">
        <v>369</v>
      </c>
      <c s="14">
        <f>'SO 98-98'!K8+'SO 98-98'!M8</f>
      </c>
      <c s="14">
        <f>C15*0.21</f>
      </c>
      <c s="14">
        <f>C15+D15</f>
      </c>
      <c s="13">
        <f>'SO 98-98'!T7</f>
      </c>
    </row>
    <row r="16" spans="1:6" ht="12.75">
      <c r="A16" s="11" t="s">
        <v>399</v>
      </c>
      <c s="12" t="s">
        <v>400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401</v>
      </c>
      <c s="12" t="s">
        <v>402</v>
      </c>
      <c s="14">
        <f>'SO 01'!K8+'SO 01'!M8</f>
      </c>
      <c s="14">
        <f>C17*0.21</f>
      </c>
      <c s="14">
        <f>C17+D17</f>
      </c>
      <c s="13">
        <f>'SO 01'!T7</f>
      </c>
    </row>
    <row r="18" spans="1:6" ht="12.75">
      <c r="A18" s="11" t="s">
        <v>514</v>
      </c>
      <c s="12" t="s">
        <v>515</v>
      </c>
      <c s="14">
        <f>'SO 02'!K8+'SO 02'!M8</f>
      </c>
      <c s="14">
        <f>C18*0.21</f>
      </c>
      <c s="14">
        <f>C18+D18</f>
      </c>
      <c s="13">
        <f>'SO 02'!T7</f>
      </c>
    </row>
    <row r="19" spans="1:6" ht="12.75">
      <c r="A19" s="11" t="s">
        <v>696</v>
      </c>
      <c s="12" t="s">
        <v>697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698</v>
      </c>
      <c s="12" t="s">
        <v>699</v>
      </c>
      <c s="14">
        <f>'SO 03'!K8+'SO 03'!M8</f>
      </c>
      <c s="14">
        <f>C20*0.21</f>
      </c>
      <c s="14">
        <f>C20+D20</f>
      </c>
      <c s="13">
        <f>'SO 03'!T7</f>
      </c>
    </row>
    <row r="21" spans="1:6" ht="12.75">
      <c r="A21" s="11" t="s">
        <v>779</v>
      </c>
      <c s="12" t="s">
        <v>780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781</v>
      </c>
      <c s="12" t="s">
        <v>782</v>
      </c>
      <c s="14">
        <f>'SO 04'!K8+'SO 04'!M8</f>
      </c>
      <c s="14">
        <f>C22*0.21</f>
      </c>
      <c s="14">
        <f>C22+D22</f>
      </c>
      <c s="13">
        <f>'SO 04'!T7</f>
      </c>
    </row>
    <row r="23" spans="1:6" ht="12.75">
      <c r="A23" s="11" t="s">
        <v>805</v>
      </c>
      <c s="12" t="s">
        <v>806</v>
      </c>
      <c s="14">
        <f>'SO 05'!K8+'SO 05'!M8</f>
      </c>
      <c s="14">
        <f>C23*0.21</f>
      </c>
      <c s="14">
        <f>C23+D23</f>
      </c>
      <c s="13">
        <f>'SO 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779</v>
      </c>
      <c r="E4" s="26" t="s">
        <v>780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807</v>
      </c>
      <c r="E8" s="30" t="s">
        <v>806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784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785</v>
      </c>
      <c s="35" t="s">
        <v>51</v>
      </c>
      <c s="6" t="s">
        <v>786</v>
      </c>
      <c s="36" t="s">
        <v>110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65</v>
      </c>
    </row>
    <row r="14" spans="1:16" ht="25.5">
      <c r="A14" t="s">
        <v>49</v>
      </c>
      <c s="34" t="s">
        <v>27</v>
      </c>
      <c s="34" t="s">
        <v>787</v>
      </c>
      <c s="35" t="s">
        <v>51</v>
      </c>
      <c s="6" t="s">
        <v>788</v>
      </c>
      <c s="36" t="s">
        <v>63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65</v>
      </c>
    </row>
    <row r="18" spans="1:16" ht="12.75">
      <c r="A18" t="s">
        <v>49</v>
      </c>
      <c s="34" t="s">
        <v>26</v>
      </c>
      <c s="34" t="s">
        <v>808</v>
      </c>
      <c s="35" t="s">
        <v>51</v>
      </c>
      <c s="6" t="s">
        <v>809</v>
      </c>
      <c s="36" t="s">
        <v>110</v>
      </c>
      <c s="37">
        <v>1030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65</v>
      </c>
    </row>
    <row r="22" spans="1:16" ht="25.5">
      <c r="A22" t="s">
        <v>49</v>
      </c>
      <c s="34" t="s">
        <v>68</v>
      </c>
      <c s="34" t="s">
        <v>810</v>
      </c>
      <c s="35" t="s">
        <v>51</v>
      </c>
      <c s="6" t="s">
        <v>811</v>
      </c>
      <c s="36" t="s">
        <v>63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65</v>
      </c>
    </row>
    <row r="26" spans="1:16" ht="25.5">
      <c r="A26" t="s">
        <v>49</v>
      </c>
      <c s="34" t="s">
        <v>71</v>
      </c>
      <c s="34" t="s">
        <v>789</v>
      </c>
      <c s="35" t="s">
        <v>51</v>
      </c>
      <c s="6" t="s">
        <v>790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65</v>
      </c>
    </row>
    <row r="30" spans="1:16" ht="12.75">
      <c r="A30" t="s">
        <v>49</v>
      </c>
      <c s="34" t="s">
        <v>74</v>
      </c>
      <c s="34" t="s">
        <v>791</v>
      </c>
      <c s="35" t="s">
        <v>51</v>
      </c>
      <c s="6" t="s">
        <v>792</v>
      </c>
      <c s="36" t="s">
        <v>63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65</v>
      </c>
    </row>
    <row r="34" spans="1:16" ht="12.75">
      <c r="A34" t="s">
        <v>49</v>
      </c>
      <c s="34" t="s">
        <v>77</v>
      </c>
      <c s="34" t="s">
        <v>793</v>
      </c>
      <c s="35" t="s">
        <v>51</v>
      </c>
      <c s="6" t="s">
        <v>794</v>
      </c>
      <c s="36" t="s">
        <v>63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65</v>
      </c>
    </row>
    <row r="38" spans="1:16" ht="25.5">
      <c r="A38" t="s">
        <v>49</v>
      </c>
      <c s="34" t="s">
        <v>77</v>
      </c>
      <c s="34" t="s">
        <v>795</v>
      </c>
      <c s="35" t="s">
        <v>51</v>
      </c>
      <c s="6" t="s">
        <v>796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65</v>
      </c>
    </row>
    <row r="42" spans="1:16" ht="25.5">
      <c r="A42" t="s">
        <v>49</v>
      </c>
      <c s="34" t="s">
        <v>80</v>
      </c>
      <c s="34" t="s">
        <v>799</v>
      </c>
      <c s="35" t="s">
        <v>51</v>
      </c>
      <c s="6" t="s">
        <v>800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65</v>
      </c>
    </row>
    <row r="46" spans="1:16" ht="12.75">
      <c r="A46" t="s">
        <v>49</v>
      </c>
      <c s="34" t="s">
        <v>83</v>
      </c>
      <c s="34" t="s">
        <v>801</v>
      </c>
      <c s="35" t="s">
        <v>51</v>
      </c>
      <c s="6" t="s">
        <v>802</v>
      </c>
      <c s="36" t="s">
        <v>53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65</v>
      </c>
    </row>
    <row r="50" spans="1:16" ht="12.75">
      <c r="A50" t="s">
        <v>49</v>
      </c>
      <c s="34" t="s">
        <v>89</v>
      </c>
      <c s="34" t="s">
        <v>104</v>
      </c>
      <c s="35" t="s">
        <v>51</v>
      </c>
      <c s="6" t="s">
        <v>105</v>
      </c>
      <c s="36" t="s">
        <v>106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65</v>
      </c>
    </row>
    <row r="54" spans="1:16" ht="12.75">
      <c r="A54" t="s">
        <v>49</v>
      </c>
      <c s="34" t="s">
        <v>93</v>
      </c>
      <c s="34" t="s">
        <v>275</v>
      </c>
      <c s="35" t="s">
        <v>51</v>
      </c>
      <c s="6" t="s">
        <v>276</v>
      </c>
      <c s="36" t="s">
        <v>106</v>
      </c>
      <c s="37">
        <v>180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65</v>
      </c>
    </row>
    <row r="58" spans="1:16" ht="12.75">
      <c r="A58" t="s">
        <v>49</v>
      </c>
      <c s="34" t="s">
        <v>96</v>
      </c>
      <c s="34" t="s">
        <v>278</v>
      </c>
      <c s="35" t="s">
        <v>51</v>
      </c>
      <c s="6" t="s">
        <v>279</v>
      </c>
      <c s="36" t="s">
        <v>106</v>
      </c>
      <c s="37">
        <v>180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65</v>
      </c>
    </row>
    <row r="62" spans="1:16" ht="12.75">
      <c r="A62" t="s">
        <v>49</v>
      </c>
      <c s="34" t="s">
        <v>99</v>
      </c>
      <c s="34" t="s">
        <v>97</v>
      </c>
      <c s="35" t="s">
        <v>51</v>
      </c>
      <c s="6" t="s">
        <v>98</v>
      </c>
      <c s="36" t="s">
        <v>63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65</v>
      </c>
    </row>
    <row r="66" spans="1:16" ht="12.75">
      <c r="A66" t="s">
        <v>49</v>
      </c>
      <c s="34" t="s">
        <v>103</v>
      </c>
      <c s="34" t="s">
        <v>100</v>
      </c>
      <c s="35" t="s">
        <v>51</v>
      </c>
      <c s="6" t="s">
        <v>101</v>
      </c>
      <c s="36" t="s">
        <v>63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65</v>
      </c>
    </row>
    <row r="70" spans="1:16" ht="12.75">
      <c r="A70" t="s">
        <v>49</v>
      </c>
      <c s="34" t="s">
        <v>107</v>
      </c>
      <c s="34" t="s">
        <v>803</v>
      </c>
      <c s="35" t="s">
        <v>51</v>
      </c>
      <c s="6" t="s">
        <v>804</v>
      </c>
      <c s="36" t="s">
        <v>110</v>
      </c>
      <c s="37">
        <v>1000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0+J9+J46+J63+J72</f>
      </c>
      <c s="29">
        <f>0+K9+K46+K63+K72</f>
      </c>
      <c s="29">
        <f>0+L9+L46+L63+L72</f>
      </c>
      <c s="29">
        <f>0+M9+M46+M63+M72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51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65</v>
      </c>
    </row>
    <row r="18" spans="1:16" ht="12.75">
      <c r="A18" t="s">
        <v>49</v>
      </c>
      <c s="34" t="s">
        <v>26</v>
      </c>
      <c s="34" t="s">
        <v>66</v>
      </c>
      <c s="35" t="s">
        <v>51</v>
      </c>
      <c s="6" t="s">
        <v>67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65</v>
      </c>
    </row>
    <row r="22" spans="1:16" ht="12.75">
      <c r="A22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65</v>
      </c>
    </row>
    <row r="26" spans="1:16" ht="25.5">
      <c r="A26" t="s">
        <v>49</v>
      </c>
      <c s="34" t="s">
        <v>71</v>
      </c>
      <c s="34" t="s">
        <v>72</v>
      </c>
      <c s="35" t="s">
        <v>51</v>
      </c>
      <c s="6" t="s">
        <v>73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65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53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65</v>
      </c>
    </row>
    <row r="34" spans="1:16" ht="12.7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65</v>
      </c>
    </row>
    <row r="38" spans="1:16" ht="12.7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65</v>
      </c>
    </row>
    <row r="42" spans="1:16" ht="12.7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9</v>
      </c>
    </row>
    <row r="44" spans="1:5" ht="12.75">
      <c r="A44" s="35" t="s">
        <v>57</v>
      </c>
      <c r="E44" s="40" t="s">
        <v>86</v>
      </c>
    </row>
    <row r="45" spans="1:5" ht="51">
      <c r="A45" t="s">
        <v>59</v>
      </c>
      <c r="E45" s="39" t="s">
        <v>87</v>
      </c>
    </row>
    <row r="46" spans="1:13" ht="12.75">
      <c r="A46" t="s">
        <v>46</v>
      </c>
      <c r="C46" s="31" t="s">
        <v>27</v>
      </c>
      <c r="E46" s="33" t="s">
        <v>88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89</v>
      </c>
      <c s="34" t="s">
        <v>90</v>
      </c>
      <c s="35" t="s">
        <v>51</v>
      </c>
      <c s="6" t="s">
        <v>91</v>
      </c>
      <c s="36" t="s">
        <v>92</v>
      </c>
      <c s="37">
        <v>1.05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58</v>
      </c>
    </row>
    <row r="50" spans="1:5" ht="12.75">
      <c r="A50" t="s">
        <v>59</v>
      </c>
      <c r="E50" s="39" t="s">
        <v>65</v>
      </c>
    </row>
    <row r="51" spans="1:16" ht="12.75">
      <c r="A51" t="s">
        <v>49</v>
      </c>
      <c s="34" t="s">
        <v>93</v>
      </c>
      <c s="34" t="s">
        <v>94</v>
      </c>
      <c s="35" t="s">
        <v>51</v>
      </c>
      <c s="6" t="s">
        <v>95</v>
      </c>
      <c s="36" t="s">
        <v>92</v>
      </c>
      <c s="37">
        <v>1.05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58</v>
      </c>
    </row>
    <row r="54" spans="1:5" ht="12.75">
      <c r="A54" t="s">
        <v>59</v>
      </c>
      <c r="E54" s="39" t="s">
        <v>65</v>
      </c>
    </row>
    <row r="55" spans="1:16" ht="12.75">
      <c r="A55" t="s">
        <v>49</v>
      </c>
      <c s="34" t="s">
        <v>96</v>
      </c>
      <c s="34" t="s">
        <v>97</v>
      </c>
      <c s="35" t="s">
        <v>51</v>
      </c>
      <c s="6" t="s">
        <v>98</v>
      </c>
      <c s="36" t="s">
        <v>63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58</v>
      </c>
    </row>
    <row r="58" spans="1:5" ht="12.75">
      <c r="A58" t="s">
        <v>59</v>
      </c>
      <c r="E58" s="39" t="s">
        <v>65</v>
      </c>
    </row>
    <row r="59" spans="1:16" ht="12.75">
      <c r="A59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63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58</v>
      </c>
    </row>
    <row r="62" spans="1:5" ht="12.75">
      <c r="A62" t="s">
        <v>59</v>
      </c>
      <c r="E62" s="39" t="s">
        <v>65</v>
      </c>
    </row>
    <row r="63" spans="1:13" ht="12.75">
      <c r="A63" t="s">
        <v>46</v>
      </c>
      <c r="C63" s="31" t="s">
        <v>26</v>
      </c>
      <c r="E63" s="33" t="s">
        <v>102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106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58</v>
      </c>
    </row>
    <row r="67" spans="1:5" ht="12.75">
      <c r="A67" t="s">
        <v>59</v>
      </c>
      <c r="E67" s="39" t="s">
        <v>65</v>
      </c>
    </row>
    <row r="68" spans="1:16" ht="12.75">
      <c r="A68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110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64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58</v>
      </c>
    </row>
    <row r="71" spans="1:5" ht="12.75">
      <c r="A71" t="s">
        <v>59</v>
      </c>
      <c r="E71" s="39" t="s">
        <v>65</v>
      </c>
    </row>
    <row r="72" spans="1:13" ht="12.75">
      <c r="A72" t="s">
        <v>46</v>
      </c>
      <c r="C72" s="31" t="s">
        <v>68</v>
      </c>
      <c r="E72" s="33" t="s">
        <v>111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64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58</v>
      </c>
    </row>
    <row r="76" spans="1:5" ht="12.75">
      <c r="A76" t="s">
        <v>59</v>
      </c>
      <c r="E76" s="39" t="s">
        <v>65</v>
      </c>
    </row>
    <row r="77" spans="1:16" ht="12.75">
      <c r="A77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63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64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58</v>
      </c>
    </row>
    <row r="80" spans="1:5" ht="12.75">
      <c r="A80" t="s">
        <v>59</v>
      </c>
      <c r="E80" s="39" t="s">
        <v>65</v>
      </c>
    </row>
    <row r="81" spans="1:16" ht="12.75">
      <c r="A81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63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64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58</v>
      </c>
    </row>
    <row r="84" spans="1:5" ht="12.75">
      <c r="A84" t="s">
        <v>59</v>
      </c>
      <c r="E84" s="39" t="s">
        <v>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COUNTIFS(L8:L302,"=0",A8:A302,"P")+COUNTIFS(L8:L302,"",A8:A302,"P")+SUM(Q8:Q302)</f>
      </c>
    </row>
    <row r="8" spans="1:13" ht="12.75">
      <c r="A8" t="s">
        <v>44</v>
      </c>
      <c r="C8" s="28" t="s">
        <v>123</v>
      </c>
      <c r="E8" s="30" t="s">
        <v>122</v>
      </c>
      <c r="J8" s="29">
        <f>0+J9+J130+J207+J236+J297</f>
      </c>
      <c s="29">
        <f>0+K9+K130+K207+K236+K297</f>
      </c>
      <c s="29">
        <f>0+L9+L130+L207+L236+L297</f>
      </c>
      <c s="29">
        <f>0+M9+M130+M207+M236+M297</f>
      </c>
    </row>
    <row r="9" spans="1:13" ht="12.75">
      <c r="A9" t="s">
        <v>46</v>
      </c>
      <c r="C9" s="31" t="s">
        <v>47</v>
      </c>
      <c r="E9" s="33" t="s">
        <v>124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12.75">
      <c r="A10" t="s">
        <v>49</v>
      </c>
      <c s="34" t="s">
        <v>47</v>
      </c>
      <c s="34" t="s">
        <v>125</v>
      </c>
      <c s="35" t="s">
        <v>51</v>
      </c>
      <c s="6" t="s">
        <v>126</v>
      </c>
      <c s="36" t="s">
        <v>110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65</v>
      </c>
    </row>
    <row r="14" spans="1:16" ht="12.75">
      <c r="A14" t="s">
        <v>49</v>
      </c>
      <c s="34" t="s">
        <v>27</v>
      </c>
      <c s="34" t="s">
        <v>127</v>
      </c>
      <c s="35" t="s">
        <v>51</v>
      </c>
      <c s="6" t="s">
        <v>128</v>
      </c>
      <c s="36" t="s">
        <v>110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65</v>
      </c>
    </row>
    <row r="18" spans="1:16" ht="12.75">
      <c r="A18" t="s">
        <v>49</v>
      </c>
      <c s="34" t="s">
        <v>26</v>
      </c>
      <c s="34" t="s">
        <v>129</v>
      </c>
      <c s="35" t="s">
        <v>51</v>
      </c>
      <c s="6" t="s">
        <v>130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65</v>
      </c>
    </row>
    <row r="22" spans="1:16" ht="12.75">
      <c r="A22" t="s">
        <v>49</v>
      </c>
      <c s="34" t="s">
        <v>68</v>
      </c>
      <c s="34" t="s">
        <v>131</v>
      </c>
      <c s="35" t="s">
        <v>51</v>
      </c>
      <c s="6" t="s">
        <v>132</v>
      </c>
      <c s="36" t="s">
        <v>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65</v>
      </c>
    </row>
    <row r="26" spans="1:16" ht="12.75">
      <c r="A26" t="s">
        <v>49</v>
      </c>
      <c s="34" t="s">
        <v>71</v>
      </c>
      <c s="34" t="s">
        <v>50</v>
      </c>
      <c s="35" t="s">
        <v>51</v>
      </c>
      <c s="6" t="s">
        <v>133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134</v>
      </c>
    </row>
    <row r="30" spans="1:16" ht="12.75">
      <c r="A30" t="s">
        <v>49</v>
      </c>
      <c s="34" t="s">
        <v>74</v>
      </c>
      <c s="34" t="s">
        <v>135</v>
      </c>
      <c s="35" t="s">
        <v>51</v>
      </c>
      <c s="6" t="s">
        <v>136</v>
      </c>
      <c s="36" t="s">
        <v>63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65</v>
      </c>
    </row>
    <row r="34" spans="1:16" ht="25.5">
      <c r="A34" t="s">
        <v>49</v>
      </c>
      <c s="34" t="s">
        <v>77</v>
      </c>
      <c s="34" t="s">
        <v>137</v>
      </c>
      <c s="35" t="s">
        <v>51</v>
      </c>
      <c s="6" t="s">
        <v>138</v>
      </c>
      <c s="36" t="s">
        <v>63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65</v>
      </c>
    </row>
    <row r="38" spans="1:16" ht="25.5">
      <c r="A38" t="s">
        <v>49</v>
      </c>
      <c s="34" t="s">
        <v>80</v>
      </c>
      <c s="34" t="s">
        <v>139</v>
      </c>
      <c s="35" t="s">
        <v>51</v>
      </c>
      <c s="6" t="s">
        <v>140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65</v>
      </c>
    </row>
    <row r="42" spans="1:16" ht="25.5">
      <c r="A42" t="s">
        <v>49</v>
      </c>
      <c s="34" t="s">
        <v>83</v>
      </c>
      <c s="34" t="s">
        <v>141</v>
      </c>
      <c s="35" t="s">
        <v>51</v>
      </c>
      <c s="6" t="s">
        <v>142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65</v>
      </c>
    </row>
    <row r="46" spans="1:16" ht="12.75">
      <c r="A46" t="s">
        <v>49</v>
      </c>
      <c s="34" t="s">
        <v>89</v>
      </c>
      <c s="34" t="s">
        <v>143</v>
      </c>
      <c s="35" t="s">
        <v>51</v>
      </c>
      <c s="6" t="s">
        <v>144</v>
      </c>
      <c s="36" t="s">
        <v>63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65</v>
      </c>
    </row>
    <row r="50" spans="1:16" ht="12.75">
      <c r="A50" t="s">
        <v>49</v>
      </c>
      <c s="34" t="s">
        <v>93</v>
      </c>
      <c s="34" t="s">
        <v>145</v>
      </c>
      <c s="35" t="s">
        <v>51</v>
      </c>
      <c s="6" t="s">
        <v>146</v>
      </c>
      <c s="36" t="s">
        <v>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65</v>
      </c>
    </row>
    <row r="54" spans="1:16" ht="12.75">
      <c r="A54" t="s">
        <v>49</v>
      </c>
      <c s="34" t="s">
        <v>96</v>
      </c>
      <c s="34" t="s">
        <v>147</v>
      </c>
      <c s="35" t="s">
        <v>51</v>
      </c>
      <c s="6" t="s">
        <v>148</v>
      </c>
      <c s="36" t="s">
        <v>63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65</v>
      </c>
    </row>
    <row r="58" spans="1:16" ht="12.75">
      <c r="A58" t="s">
        <v>49</v>
      </c>
      <c s="34" t="s">
        <v>99</v>
      </c>
      <c s="34" t="s">
        <v>84</v>
      </c>
      <c s="35" t="s">
        <v>51</v>
      </c>
      <c s="6" t="s">
        <v>149</v>
      </c>
      <c s="36" t="s">
        <v>63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86</v>
      </c>
    </row>
    <row r="61" spans="1:5" ht="51">
      <c r="A61" t="s">
        <v>59</v>
      </c>
      <c r="E61" s="39" t="s">
        <v>150</v>
      </c>
    </row>
    <row r="62" spans="1:16" ht="12.75">
      <c r="A62" t="s">
        <v>49</v>
      </c>
      <c s="34" t="s">
        <v>103</v>
      </c>
      <c s="34" t="s">
        <v>151</v>
      </c>
      <c s="35" t="s">
        <v>51</v>
      </c>
      <c s="6" t="s">
        <v>152</v>
      </c>
      <c s="36" t="s">
        <v>63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86</v>
      </c>
    </row>
    <row r="65" spans="1:5" ht="63.75">
      <c r="A65" t="s">
        <v>59</v>
      </c>
      <c r="E65" s="39" t="s">
        <v>153</v>
      </c>
    </row>
    <row r="66" spans="1:16" ht="12.75">
      <c r="A66" t="s">
        <v>49</v>
      </c>
      <c s="34" t="s">
        <v>107</v>
      </c>
      <c s="34" t="s">
        <v>154</v>
      </c>
      <c s="35" t="s">
        <v>51</v>
      </c>
      <c s="6" t="s">
        <v>155</v>
      </c>
      <c s="36" t="s">
        <v>63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86</v>
      </c>
    </row>
    <row r="69" spans="1:5" ht="51">
      <c r="A69" t="s">
        <v>59</v>
      </c>
      <c r="E69" s="39" t="s">
        <v>156</v>
      </c>
    </row>
    <row r="70" spans="1:16" ht="12.75">
      <c r="A70" t="s">
        <v>49</v>
      </c>
      <c s="34" t="s">
        <v>112</v>
      </c>
      <c s="34" t="s">
        <v>157</v>
      </c>
      <c s="35" t="s">
        <v>51</v>
      </c>
      <c s="6" t="s">
        <v>158</v>
      </c>
      <c s="36" t="s">
        <v>63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86</v>
      </c>
    </row>
    <row r="73" spans="1:5" ht="38.25">
      <c r="A73" t="s">
        <v>59</v>
      </c>
      <c r="E73" s="39" t="s">
        <v>159</v>
      </c>
    </row>
    <row r="74" spans="1:16" ht="12.75">
      <c r="A74" t="s">
        <v>49</v>
      </c>
      <c s="34" t="s">
        <v>115</v>
      </c>
      <c s="34" t="s">
        <v>160</v>
      </c>
      <c s="35" t="s">
        <v>51</v>
      </c>
      <c s="6" t="s">
        <v>161</v>
      </c>
      <c s="36" t="s">
        <v>63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25.5">
      <c r="A77" t="s">
        <v>59</v>
      </c>
      <c r="E77" s="39" t="s">
        <v>162</v>
      </c>
    </row>
    <row r="78" spans="1:16" ht="12.75">
      <c r="A78" t="s">
        <v>49</v>
      </c>
      <c s="34" t="s">
        <v>118</v>
      </c>
      <c s="34" t="s">
        <v>163</v>
      </c>
      <c s="35" t="s">
        <v>51</v>
      </c>
      <c s="6" t="s">
        <v>164</v>
      </c>
      <c s="36" t="s">
        <v>63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65</v>
      </c>
    </row>
    <row r="82" spans="1:16" ht="12.75">
      <c r="A82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63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65</v>
      </c>
    </row>
    <row r="86" spans="1:16" ht="12.75">
      <c r="A86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63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65</v>
      </c>
    </row>
    <row r="90" spans="1:16" ht="12.75">
      <c r="A90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65</v>
      </c>
    </row>
    <row r="94" spans="1:16" ht="12.75">
      <c r="A94" t="s">
        <v>49</v>
      </c>
      <c s="34" t="s">
        <v>174</v>
      </c>
      <c s="34" t="s">
        <v>66</v>
      </c>
      <c s="35" t="s">
        <v>51</v>
      </c>
      <c s="6" t="s">
        <v>67</v>
      </c>
      <c s="36" t="s">
        <v>63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65</v>
      </c>
    </row>
    <row r="98" spans="1:16" ht="25.5">
      <c r="A98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63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65</v>
      </c>
    </row>
    <row r="102" spans="1:16" ht="25.5">
      <c r="A10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63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65</v>
      </c>
    </row>
    <row r="106" spans="1:16" ht="12.75">
      <c r="A106" t="s">
        <v>49</v>
      </c>
      <c s="34" t="s">
        <v>181</v>
      </c>
      <c s="34" t="s">
        <v>69</v>
      </c>
      <c s="35" t="s">
        <v>51</v>
      </c>
      <c s="6" t="s">
        <v>70</v>
      </c>
      <c s="36" t="s">
        <v>53</v>
      </c>
      <c s="37">
        <v>24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65</v>
      </c>
    </row>
    <row r="110" spans="1:16" ht="25.5">
      <c r="A110" t="s">
        <v>49</v>
      </c>
      <c s="34" t="s">
        <v>182</v>
      </c>
      <c s="34" t="s">
        <v>72</v>
      </c>
      <c s="35" t="s">
        <v>51</v>
      </c>
      <c s="6" t="s">
        <v>73</v>
      </c>
      <c s="36" t="s">
        <v>63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65</v>
      </c>
    </row>
    <row r="114" spans="1:16" ht="12.75">
      <c r="A114" t="s">
        <v>49</v>
      </c>
      <c s="34" t="s">
        <v>183</v>
      </c>
      <c s="34" t="s">
        <v>75</v>
      </c>
      <c s="35" t="s">
        <v>51</v>
      </c>
      <c s="6" t="s">
        <v>76</v>
      </c>
      <c s="36" t="s">
        <v>53</v>
      </c>
      <c s="37">
        <v>24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65</v>
      </c>
    </row>
    <row r="118" spans="1:16" ht="12.75">
      <c r="A118" t="s">
        <v>49</v>
      </c>
      <c s="34" t="s">
        <v>184</v>
      </c>
      <c s="34" t="s">
        <v>78</v>
      </c>
      <c s="35" t="s">
        <v>51</v>
      </c>
      <c s="6" t="s">
        <v>79</v>
      </c>
      <c s="36" t="s">
        <v>53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65</v>
      </c>
    </row>
    <row r="122" spans="1:16" ht="12.75">
      <c r="A122" t="s">
        <v>49</v>
      </c>
      <c s="34" t="s">
        <v>185</v>
      </c>
      <c s="34" t="s">
        <v>81</v>
      </c>
      <c s="35" t="s">
        <v>51</v>
      </c>
      <c s="6" t="s">
        <v>82</v>
      </c>
      <c s="36" t="s">
        <v>63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65</v>
      </c>
    </row>
    <row r="126" spans="1:16" ht="12.75">
      <c r="A126" t="s">
        <v>49</v>
      </c>
      <c s="34" t="s">
        <v>186</v>
      </c>
      <c s="34" t="s">
        <v>187</v>
      </c>
      <c s="35" t="s">
        <v>51</v>
      </c>
      <c s="6" t="s">
        <v>85</v>
      </c>
      <c s="36" t="s">
        <v>63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9</v>
      </c>
    </row>
    <row r="128" spans="1:5" ht="12.75">
      <c r="A128" s="35" t="s">
        <v>57</v>
      </c>
      <c r="E128" s="40" t="s">
        <v>86</v>
      </c>
    </row>
    <row r="129" spans="1:5" ht="51">
      <c r="A129" t="s">
        <v>59</v>
      </c>
      <c r="E129" s="39" t="s">
        <v>87</v>
      </c>
    </row>
    <row r="130" spans="1:13" ht="12.75">
      <c r="A130" t="s">
        <v>46</v>
      </c>
      <c r="C130" s="31" t="s">
        <v>27</v>
      </c>
      <c r="E130" s="33" t="s">
        <v>88</v>
      </c>
      <c r="J130" s="32">
        <f>0</f>
      </c>
      <c s="32">
        <f>0</f>
      </c>
      <c s="32">
        <f>0+L131+L135+L139+L143+L147+L151+L155+L159+L163+L167+L171+L175+L179+L183+L187+L191+L195+L199+L203</f>
      </c>
      <c s="32">
        <f>0+M131+M135+M139+M143+M147+M151+M155+M159+M163+M167+M171+M175+M179+M183+M187+M191+M195+M199+M203</f>
      </c>
    </row>
    <row r="131" spans="1:16" ht="12.75">
      <c r="A131" t="s">
        <v>49</v>
      </c>
      <c s="34" t="s">
        <v>188</v>
      </c>
      <c s="34" t="s">
        <v>90</v>
      </c>
      <c s="35" t="s">
        <v>51</v>
      </c>
      <c s="6" t="s">
        <v>91</v>
      </c>
      <c s="36" t="s">
        <v>92</v>
      </c>
      <c s="37">
        <v>23.32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(M131*21)/100</f>
      </c>
      <c t="s">
        <v>27</v>
      </c>
    </row>
    <row r="132" spans="1:5" ht="12.75">
      <c r="A132" s="35" t="s">
        <v>55</v>
      </c>
      <c r="E132" s="39" t="s">
        <v>56</v>
      </c>
    </row>
    <row r="133" spans="1:5" ht="12.75">
      <c r="A133" s="35" t="s">
        <v>57</v>
      </c>
      <c r="E133" s="40" t="s">
        <v>58</v>
      </c>
    </row>
    <row r="134" spans="1:5" ht="12.75">
      <c r="A134" t="s">
        <v>59</v>
      </c>
      <c r="E134" s="39" t="s">
        <v>65</v>
      </c>
    </row>
    <row r="135" spans="1:16" ht="12.75">
      <c r="A135" t="s">
        <v>49</v>
      </c>
      <c s="34" t="s">
        <v>189</v>
      </c>
      <c s="34" t="s">
        <v>94</v>
      </c>
      <c s="35" t="s">
        <v>51</v>
      </c>
      <c s="6" t="s">
        <v>95</v>
      </c>
      <c s="36" t="s">
        <v>92</v>
      </c>
      <c s="37">
        <v>23.32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(M135*21)/100</f>
      </c>
      <c t="s">
        <v>27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58</v>
      </c>
    </row>
    <row r="138" spans="1:5" ht="12.75">
      <c r="A138" t="s">
        <v>59</v>
      </c>
      <c r="E138" s="39" t="s">
        <v>65</v>
      </c>
    </row>
    <row r="139" spans="1:16" ht="12.75">
      <c r="A139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92</v>
      </c>
      <c s="37">
        <v>18.48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(M139*21)/100</f>
      </c>
      <c t="s">
        <v>27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58</v>
      </c>
    </row>
    <row r="142" spans="1:5" ht="12.75">
      <c r="A142" t="s">
        <v>59</v>
      </c>
      <c r="E142" s="39" t="s">
        <v>65</v>
      </c>
    </row>
    <row r="143" spans="1:16" ht="12.75">
      <c r="A143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92</v>
      </c>
      <c s="37">
        <v>18.48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(M143*21)/100</f>
      </c>
      <c t="s">
        <v>27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58</v>
      </c>
    </row>
    <row r="146" spans="1:5" ht="12.75">
      <c r="A146" t="s">
        <v>59</v>
      </c>
      <c r="E146" s="39" t="s">
        <v>65</v>
      </c>
    </row>
    <row r="147" spans="1:16" ht="12.75">
      <c r="A147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199</v>
      </c>
      <c s="37">
        <v>18.53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65</v>
      </c>
    </row>
    <row r="151" spans="1:16" ht="25.5">
      <c r="A151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110</v>
      </c>
      <c s="37">
        <v>2570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65</v>
      </c>
    </row>
    <row r="155" spans="1:16" ht="12.75">
      <c r="A155" t="s">
        <v>49</v>
      </c>
      <c s="34" t="s">
        <v>203</v>
      </c>
      <c s="34" t="s">
        <v>97</v>
      </c>
      <c s="35" t="s">
        <v>51</v>
      </c>
      <c s="6" t="s">
        <v>98</v>
      </c>
      <c s="36" t="s">
        <v>63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65</v>
      </c>
    </row>
    <row r="159" spans="1:16" ht="12.75">
      <c r="A159" t="s">
        <v>49</v>
      </c>
      <c s="34" t="s">
        <v>204</v>
      </c>
      <c s="34" t="s">
        <v>100</v>
      </c>
      <c s="35" t="s">
        <v>51</v>
      </c>
      <c s="6" t="s">
        <v>101</v>
      </c>
      <c s="36" t="s">
        <v>63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65</v>
      </c>
    </row>
    <row r="163" spans="1:16" ht="12.75">
      <c r="A163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63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65</v>
      </c>
    </row>
    <row r="167" spans="1:16" ht="12.75">
      <c r="A167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63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65</v>
      </c>
    </row>
    <row r="171" spans="1:16" ht="12.75">
      <c r="A171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65</v>
      </c>
    </row>
    <row r="175" spans="1:16" ht="12.75">
      <c r="A175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65</v>
      </c>
    </row>
    <row r="179" spans="1:16" ht="12.75">
      <c r="A17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63</v>
      </c>
      <c s="37">
        <v>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65</v>
      </c>
    </row>
    <row r="183" spans="1:16" ht="12.75">
      <c r="A18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110</v>
      </c>
      <c s="37">
        <v>150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65</v>
      </c>
    </row>
    <row r="187" spans="1:16" ht="12.75">
      <c r="A187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110</v>
      </c>
      <c s="37">
        <v>150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65</v>
      </c>
    </row>
    <row r="191" spans="1:16" ht="12.75">
      <c r="A19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63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65</v>
      </c>
    </row>
    <row r="195" spans="1:16" ht="12.75">
      <c r="A195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63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65</v>
      </c>
    </row>
    <row r="199" spans="1:16" ht="25.5">
      <c r="A199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235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65</v>
      </c>
    </row>
    <row r="203" spans="1:16" ht="25.5">
      <c r="A203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235</v>
      </c>
      <c s="37">
        <v>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65</v>
      </c>
    </row>
    <row r="207" spans="1:13" ht="12.75">
      <c r="A207" t="s">
        <v>46</v>
      </c>
      <c r="C207" s="31" t="s">
        <v>26</v>
      </c>
      <c r="E207" s="33" t="s">
        <v>239</v>
      </c>
      <c r="J207" s="32">
        <f>0</f>
      </c>
      <c s="32">
        <f>0</f>
      </c>
      <c s="32">
        <f>0+L208+L212+L216+L220+L224+L228+L232</f>
      </c>
      <c s="32">
        <f>0+M208+M212+M216+M220+M224+M228+M232</f>
      </c>
    </row>
    <row r="208" spans="1:16" ht="12.75">
      <c r="A208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110</v>
      </c>
      <c s="37">
        <v>4300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58</v>
      </c>
    </row>
    <row r="211" spans="1:5" ht="12.75">
      <c r="A211" t="s">
        <v>59</v>
      </c>
      <c r="E211" s="39" t="s">
        <v>65</v>
      </c>
    </row>
    <row r="212" spans="1:16" ht="12.75">
      <c r="A212" t="s">
        <v>49</v>
      </c>
      <c s="34" t="s">
        <v>243</v>
      </c>
      <c s="34" t="s">
        <v>244</v>
      </c>
      <c s="35" t="s">
        <v>51</v>
      </c>
      <c s="6" t="s">
        <v>245</v>
      </c>
      <c s="36" t="s">
        <v>110</v>
      </c>
      <c s="37">
        <v>4300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58</v>
      </c>
    </row>
    <row r="215" spans="1:5" ht="12.75">
      <c r="A215" t="s">
        <v>59</v>
      </c>
      <c r="E215" s="39" t="s">
        <v>65</v>
      </c>
    </row>
    <row r="216" spans="1:16" ht="12.75">
      <c r="A216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110</v>
      </c>
      <c s="37">
        <v>4300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58</v>
      </c>
    </row>
    <row r="219" spans="1:5" ht="12.75">
      <c r="A219" t="s">
        <v>59</v>
      </c>
      <c r="E219" s="39" t="s">
        <v>65</v>
      </c>
    </row>
    <row r="220" spans="1:16" ht="12.75">
      <c r="A220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252</v>
      </c>
      <c s="37">
        <v>4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58</v>
      </c>
    </row>
    <row r="223" spans="1:5" ht="12.75">
      <c r="A223" t="s">
        <v>59</v>
      </c>
      <c r="E223" s="39" t="s">
        <v>65</v>
      </c>
    </row>
    <row r="224" spans="1:16" ht="12.75">
      <c r="A224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63</v>
      </c>
      <c s="37">
        <v>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65</v>
      </c>
    </row>
    <row r="228" spans="1:16" ht="12.75">
      <c r="A228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63</v>
      </c>
      <c s="37">
        <v>12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65</v>
      </c>
    </row>
    <row r="232" spans="1:16" ht="12.75">
      <c r="A232" t="s">
        <v>49</v>
      </c>
      <c s="34" t="s">
        <v>259</v>
      </c>
      <c s="34" t="s">
        <v>218</v>
      </c>
      <c s="35" t="s">
        <v>51</v>
      </c>
      <c s="6" t="s">
        <v>219</v>
      </c>
      <c s="36" t="s">
        <v>63</v>
      </c>
      <c s="37">
        <v>12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65</v>
      </c>
    </row>
    <row r="236" spans="1:13" ht="12.75">
      <c r="A236" t="s">
        <v>46</v>
      </c>
      <c r="C236" s="31" t="s">
        <v>68</v>
      </c>
      <c r="E236" s="33" t="s">
        <v>102</v>
      </c>
      <c r="J236" s="32">
        <f>0</f>
      </c>
      <c s="32">
        <f>0</f>
      </c>
      <c s="32">
        <f>0+L237+L241+L245+L249+L253+L257+L261+L265+L269+L273+L277+L281+L285+L289+L293</f>
      </c>
      <c s="32">
        <f>0+M237+M241+M245+M249+M253+M257+M261+M265+M269+M273+M277+M281+M285+M289+M293</f>
      </c>
    </row>
    <row r="237" spans="1:16" ht="12.75">
      <c r="A237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263</v>
      </c>
      <c s="37">
        <v>2.26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58</v>
      </c>
    </row>
    <row r="240" spans="1:5" ht="63.75">
      <c r="A240" t="s">
        <v>59</v>
      </c>
      <c r="E240" s="39" t="s">
        <v>264</v>
      </c>
    </row>
    <row r="241" spans="1:16" ht="25.5">
      <c r="A241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63</v>
      </c>
      <c s="37">
        <v>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64</v>
      </c>
      <c>
        <f>(M241*21)/100</f>
      </c>
      <c t="s">
        <v>27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58</v>
      </c>
    </row>
    <row r="244" spans="1:5" ht="12.75">
      <c r="A244" t="s">
        <v>59</v>
      </c>
      <c r="E244" s="39" t="s">
        <v>65</v>
      </c>
    </row>
    <row r="245" spans="1:16" ht="12.75">
      <c r="A245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271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58</v>
      </c>
    </row>
    <row r="248" spans="1:5" ht="12.75">
      <c r="A248" t="s">
        <v>59</v>
      </c>
      <c r="E248" s="39" t="s">
        <v>272</v>
      </c>
    </row>
    <row r="249" spans="1:16" ht="12.75">
      <c r="A249" t="s">
        <v>49</v>
      </c>
      <c s="34" t="s">
        <v>273</v>
      </c>
      <c s="34" t="s">
        <v>104</v>
      </c>
      <c s="35" t="s">
        <v>51</v>
      </c>
      <c s="6" t="s">
        <v>105</v>
      </c>
      <c s="36" t="s">
        <v>106</v>
      </c>
      <c s="37">
        <v>10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64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58</v>
      </c>
    </row>
    <row r="252" spans="1:5" ht="12.75">
      <c r="A252" t="s">
        <v>59</v>
      </c>
      <c r="E252" s="39" t="s">
        <v>65</v>
      </c>
    </row>
    <row r="253" spans="1:16" ht="12.75">
      <c r="A253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106</v>
      </c>
      <c s="37">
        <v>711.9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58</v>
      </c>
    </row>
    <row r="256" spans="1:5" ht="12.75">
      <c r="A256" t="s">
        <v>59</v>
      </c>
      <c r="E256" s="39" t="s">
        <v>65</v>
      </c>
    </row>
    <row r="257" spans="1:16" ht="12.75">
      <c r="A257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106</v>
      </c>
      <c s="37">
        <v>711.9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64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12.75">
      <c r="A260" t="s">
        <v>59</v>
      </c>
      <c r="E260" s="39" t="s">
        <v>65</v>
      </c>
    </row>
    <row r="261" spans="1:16" ht="12.75">
      <c r="A261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110</v>
      </c>
      <c s="37">
        <v>2260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12.75">
      <c r="A264" t="s">
        <v>59</v>
      </c>
      <c r="E264" s="39" t="s">
        <v>65</v>
      </c>
    </row>
    <row r="265" spans="1:16" ht="12.75">
      <c r="A265" t="s">
        <v>49</v>
      </c>
      <c s="34" t="s">
        <v>283</v>
      </c>
      <c s="34" t="s">
        <v>108</v>
      </c>
      <c s="35" t="s">
        <v>51</v>
      </c>
      <c s="6" t="s">
        <v>109</v>
      </c>
      <c s="36" t="s">
        <v>110</v>
      </c>
      <c s="37">
        <v>38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64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12.75">
      <c r="A268" t="s">
        <v>59</v>
      </c>
      <c r="E268" s="39" t="s">
        <v>65</v>
      </c>
    </row>
    <row r="269" spans="1:16" ht="12.75">
      <c r="A269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110</v>
      </c>
      <c s="37">
        <v>30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38.25">
      <c r="A272" t="s">
        <v>59</v>
      </c>
      <c r="E272" s="39" t="s">
        <v>287</v>
      </c>
    </row>
    <row r="273" spans="1:16" ht="12.75">
      <c r="A273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110</v>
      </c>
      <c s="37">
        <v>30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9</v>
      </c>
    </row>
    <row r="275" spans="1:5" ht="12.75">
      <c r="A275" s="35" t="s">
        <v>57</v>
      </c>
      <c r="E275" s="40" t="s">
        <v>86</v>
      </c>
    </row>
    <row r="276" spans="1:5" ht="25.5">
      <c r="A276" t="s">
        <v>59</v>
      </c>
      <c r="E276" s="39" t="s">
        <v>291</v>
      </c>
    </row>
    <row r="277" spans="1:16" ht="12.75">
      <c r="A277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110</v>
      </c>
      <c s="37">
        <v>30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295</v>
      </c>
    </row>
    <row r="281" spans="1:16" ht="12.75">
      <c r="A281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106</v>
      </c>
      <c s="37">
        <v>339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65</v>
      </c>
    </row>
    <row r="285" spans="1:16" ht="12.75">
      <c r="A285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302</v>
      </c>
      <c s="37">
        <v>40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65</v>
      </c>
    </row>
    <row r="289" spans="1:16" ht="12.75">
      <c r="A289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302</v>
      </c>
      <c s="37">
        <v>25.2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65</v>
      </c>
    </row>
    <row r="293" spans="1:16" ht="12.75">
      <c r="A293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309</v>
      </c>
      <c s="37">
        <v>95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65</v>
      </c>
    </row>
    <row r="297" spans="1:13" ht="12.75">
      <c r="A297" t="s">
        <v>46</v>
      </c>
      <c r="C297" s="31" t="s">
        <v>71</v>
      </c>
      <c r="E297" s="33" t="s">
        <v>310</v>
      </c>
      <c r="J297" s="32">
        <f>0</f>
      </c>
      <c s="32">
        <f>0</f>
      </c>
      <c s="32">
        <f>0+L298+L302</f>
      </c>
      <c s="32">
        <f>0+M298+M302</f>
      </c>
    </row>
    <row r="298" spans="1:16" ht="12.75">
      <c r="A298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63</v>
      </c>
      <c s="37">
        <v>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64</v>
      </c>
      <c>
        <f>(M298*21)/100</f>
      </c>
      <c t="s">
        <v>27</v>
      </c>
    </row>
    <row r="299" spans="1:5" ht="12.75">
      <c r="A299" s="35" t="s">
        <v>55</v>
      </c>
      <c r="E299" s="39" t="s">
        <v>56</v>
      </c>
    </row>
    <row r="300" spans="1:5" ht="12.75">
      <c r="A300" s="35" t="s">
        <v>57</v>
      </c>
      <c r="E300" s="40" t="s">
        <v>58</v>
      </c>
    </row>
    <row r="301" spans="1:5" ht="12.75">
      <c r="A301" t="s">
        <v>59</v>
      </c>
      <c r="E301" s="39" t="s">
        <v>65</v>
      </c>
    </row>
    <row r="302" spans="1:16" ht="12.75">
      <c r="A302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63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12.75">
      <c r="A304" s="35" t="s">
        <v>57</v>
      </c>
      <c r="E304" s="40" t="s">
        <v>58</v>
      </c>
    </row>
    <row r="305" spans="1:5" ht="51">
      <c r="A305" t="s">
        <v>59</v>
      </c>
      <c r="E305" s="39" t="s">
        <v>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320</v>
      </c>
      <c r="E8" s="30" t="s">
        <v>319</v>
      </c>
      <c r="J8" s="29">
        <f>0+J9+J146+J239+J268+J329</f>
      </c>
      <c s="29">
        <f>0+K9+K146+K239+K268+K329</f>
      </c>
      <c s="29">
        <f>0+L9+L146+L239+L268+L329</f>
      </c>
      <c s="29">
        <f>0+M9+M146+M239+M268+M329</f>
      </c>
    </row>
    <row r="9" spans="1:13" ht="12.75">
      <c r="A9" t="s">
        <v>46</v>
      </c>
      <c r="C9" s="31" t="s">
        <v>47</v>
      </c>
      <c r="E9" s="33" t="s">
        <v>124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125</v>
      </c>
      <c s="35" t="s">
        <v>51</v>
      </c>
      <c s="6" t="s">
        <v>126</v>
      </c>
      <c s="36" t="s">
        <v>110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65</v>
      </c>
    </row>
    <row r="14" spans="1:16" ht="12.75">
      <c r="A14" t="s">
        <v>49</v>
      </c>
      <c s="34" t="s">
        <v>27</v>
      </c>
      <c s="34" t="s">
        <v>127</v>
      </c>
      <c s="35" t="s">
        <v>51</v>
      </c>
      <c s="6" t="s">
        <v>128</v>
      </c>
      <c s="36" t="s">
        <v>110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65</v>
      </c>
    </row>
    <row r="18" spans="1:16" ht="12.75">
      <c r="A18" t="s">
        <v>49</v>
      </c>
      <c s="34" t="s">
        <v>26</v>
      </c>
      <c s="34" t="s">
        <v>129</v>
      </c>
      <c s="35" t="s">
        <v>51</v>
      </c>
      <c s="6" t="s">
        <v>130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65</v>
      </c>
    </row>
    <row r="22" spans="1:16" ht="12.75">
      <c r="A22" t="s">
        <v>49</v>
      </c>
      <c s="34" t="s">
        <v>68</v>
      </c>
      <c s="34" t="s">
        <v>131</v>
      </c>
      <c s="35" t="s">
        <v>51</v>
      </c>
      <c s="6" t="s">
        <v>132</v>
      </c>
      <c s="36" t="s">
        <v>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65</v>
      </c>
    </row>
    <row r="26" spans="1:16" ht="12.75">
      <c r="A26" t="s">
        <v>49</v>
      </c>
      <c s="34" t="s">
        <v>71</v>
      </c>
      <c s="34" t="s">
        <v>50</v>
      </c>
      <c s="35" t="s">
        <v>51</v>
      </c>
      <c s="6" t="s">
        <v>321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134</v>
      </c>
    </row>
    <row r="30" spans="1:16" ht="12.75">
      <c r="A30" t="s">
        <v>49</v>
      </c>
      <c s="34" t="s">
        <v>74</v>
      </c>
      <c s="34" t="s">
        <v>135</v>
      </c>
      <c s="35" t="s">
        <v>51</v>
      </c>
      <c s="6" t="s">
        <v>136</v>
      </c>
      <c s="36" t="s">
        <v>63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65</v>
      </c>
    </row>
    <row r="34" spans="1:16" ht="25.5">
      <c r="A34" t="s">
        <v>49</v>
      </c>
      <c s="34" t="s">
        <v>77</v>
      </c>
      <c s="34" t="s">
        <v>137</v>
      </c>
      <c s="35" t="s">
        <v>51</v>
      </c>
      <c s="6" t="s">
        <v>138</v>
      </c>
      <c s="36" t="s">
        <v>63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65</v>
      </c>
    </row>
    <row r="38" spans="1:16" ht="25.5">
      <c r="A38" t="s">
        <v>49</v>
      </c>
      <c s="34" t="s">
        <v>80</v>
      </c>
      <c s="34" t="s">
        <v>139</v>
      </c>
      <c s="35" t="s">
        <v>51</v>
      </c>
      <c s="6" t="s">
        <v>140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65</v>
      </c>
    </row>
    <row r="42" spans="1:16" ht="25.5">
      <c r="A42" t="s">
        <v>49</v>
      </c>
      <c s="34" t="s">
        <v>83</v>
      </c>
      <c s="34" t="s">
        <v>141</v>
      </c>
      <c s="35" t="s">
        <v>51</v>
      </c>
      <c s="6" t="s">
        <v>142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65</v>
      </c>
    </row>
    <row r="46" spans="1:16" ht="12.75">
      <c r="A46" t="s">
        <v>49</v>
      </c>
      <c s="34" t="s">
        <v>89</v>
      </c>
      <c s="34" t="s">
        <v>143</v>
      </c>
      <c s="35" t="s">
        <v>51</v>
      </c>
      <c s="6" t="s">
        <v>144</v>
      </c>
      <c s="36" t="s">
        <v>63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65</v>
      </c>
    </row>
    <row r="50" spans="1:16" ht="12.75">
      <c r="A50" t="s">
        <v>49</v>
      </c>
      <c s="34" t="s">
        <v>93</v>
      </c>
      <c s="34" t="s">
        <v>145</v>
      </c>
      <c s="35" t="s">
        <v>51</v>
      </c>
      <c s="6" t="s">
        <v>146</v>
      </c>
      <c s="36" t="s">
        <v>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65</v>
      </c>
    </row>
    <row r="54" spans="1:16" ht="12.75">
      <c r="A54" t="s">
        <v>49</v>
      </c>
      <c s="34" t="s">
        <v>96</v>
      </c>
      <c s="34" t="s">
        <v>147</v>
      </c>
      <c s="35" t="s">
        <v>51</v>
      </c>
      <c s="6" t="s">
        <v>148</v>
      </c>
      <c s="36" t="s">
        <v>63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65</v>
      </c>
    </row>
    <row r="58" spans="1:16" ht="12.75">
      <c r="A58" t="s">
        <v>49</v>
      </c>
      <c s="34" t="s">
        <v>99</v>
      </c>
      <c s="34" t="s">
        <v>84</v>
      </c>
      <c s="35" t="s">
        <v>51</v>
      </c>
      <c s="6" t="s">
        <v>149</v>
      </c>
      <c s="36" t="s">
        <v>63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86</v>
      </c>
    </row>
    <row r="61" spans="1:5" ht="51">
      <c r="A61" t="s">
        <v>59</v>
      </c>
      <c r="E61" s="39" t="s">
        <v>150</v>
      </c>
    </row>
    <row r="62" spans="1:16" ht="12.75">
      <c r="A62" t="s">
        <v>49</v>
      </c>
      <c s="34" t="s">
        <v>103</v>
      </c>
      <c s="34" t="s">
        <v>151</v>
      </c>
      <c s="35" t="s">
        <v>51</v>
      </c>
      <c s="6" t="s">
        <v>152</v>
      </c>
      <c s="36" t="s">
        <v>63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86</v>
      </c>
    </row>
    <row r="65" spans="1:5" ht="63.75">
      <c r="A65" t="s">
        <v>59</v>
      </c>
      <c r="E65" s="39" t="s">
        <v>153</v>
      </c>
    </row>
    <row r="66" spans="1:16" ht="12.75">
      <c r="A66" t="s">
        <v>49</v>
      </c>
      <c s="34" t="s">
        <v>107</v>
      </c>
      <c s="34" t="s">
        <v>154</v>
      </c>
      <c s="35" t="s">
        <v>51</v>
      </c>
      <c s="6" t="s">
        <v>155</v>
      </c>
      <c s="36" t="s">
        <v>63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86</v>
      </c>
    </row>
    <row r="69" spans="1:5" ht="51">
      <c r="A69" t="s">
        <v>59</v>
      </c>
      <c r="E69" s="39" t="s">
        <v>156</v>
      </c>
    </row>
    <row r="70" spans="1:16" ht="12.75">
      <c r="A70" t="s">
        <v>49</v>
      </c>
      <c s="34" t="s">
        <v>112</v>
      </c>
      <c s="34" t="s">
        <v>157</v>
      </c>
      <c s="35" t="s">
        <v>51</v>
      </c>
      <c s="6" t="s">
        <v>158</v>
      </c>
      <c s="36" t="s">
        <v>63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86</v>
      </c>
    </row>
    <row r="73" spans="1:5" ht="38.25">
      <c r="A73" t="s">
        <v>59</v>
      </c>
      <c r="E73" s="39" t="s">
        <v>159</v>
      </c>
    </row>
    <row r="74" spans="1:16" ht="12.75">
      <c r="A74" t="s">
        <v>49</v>
      </c>
      <c s="34" t="s">
        <v>115</v>
      </c>
      <c s="34" t="s">
        <v>160</v>
      </c>
      <c s="35" t="s">
        <v>51</v>
      </c>
      <c s="6" t="s">
        <v>322</v>
      </c>
      <c s="36" t="s">
        <v>63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25.5">
      <c r="A77" t="s">
        <v>59</v>
      </c>
      <c r="E77" s="39" t="s">
        <v>323</v>
      </c>
    </row>
    <row r="78" spans="1:16" ht="12.75">
      <c r="A78" t="s">
        <v>49</v>
      </c>
      <c s="34" t="s">
        <v>118</v>
      </c>
      <c s="34" t="s">
        <v>324</v>
      </c>
      <c s="35" t="s">
        <v>51</v>
      </c>
      <c s="6" t="s">
        <v>325</v>
      </c>
      <c s="36" t="s">
        <v>63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65</v>
      </c>
    </row>
    <row r="82" spans="1:16" ht="12.75">
      <c r="A82" t="s">
        <v>49</v>
      </c>
      <c s="34" t="s">
        <v>165</v>
      </c>
      <c s="34" t="s">
        <v>187</v>
      </c>
      <c s="35" t="s">
        <v>51</v>
      </c>
      <c s="6" t="s">
        <v>326</v>
      </c>
      <c s="36" t="s">
        <v>63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25.5">
      <c r="A85" t="s">
        <v>59</v>
      </c>
      <c r="E85" s="39" t="s">
        <v>327</v>
      </c>
    </row>
    <row r="86" spans="1:16" ht="12.75">
      <c r="A86" t="s">
        <v>49</v>
      </c>
      <c s="34" t="s">
        <v>168</v>
      </c>
      <c s="34" t="s">
        <v>328</v>
      </c>
      <c s="35" t="s">
        <v>51</v>
      </c>
      <c s="6" t="s">
        <v>329</v>
      </c>
      <c s="36" t="s">
        <v>63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65</v>
      </c>
    </row>
    <row r="90" spans="1:16" ht="12.75">
      <c r="A90" t="s">
        <v>49</v>
      </c>
      <c s="34" t="s">
        <v>171</v>
      </c>
      <c s="34" t="s">
        <v>261</v>
      </c>
      <c s="35" t="s">
        <v>51</v>
      </c>
      <c s="6" t="s">
        <v>330</v>
      </c>
      <c s="36" t="s">
        <v>63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86</v>
      </c>
    </row>
    <row r="93" spans="1:5" ht="51">
      <c r="A93" t="s">
        <v>59</v>
      </c>
      <c r="E93" s="39" t="s">
        <v>331</v>
      </c>
    </row>
    <row r="94" spans="1:16" ht="12.75">
      <c r="A94" t="s">
        <v>49</v>
      </c>
      <c s="34" t="s">
        <v>174</v>
      </c>
      <c s="34" t="s">
        <v>269</v>
      </c>
      <c s="35" t="s">
        <v>51</v>
      </c>
      <c s="6" t="s">
        <v>332</v>
      </c>
      <c s="36" t="s">
        <v>63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86</v>
      </c>
    </row>
    <row r="97" spans="1:5" ht="51">
      <c r="A97" t="s">
        <v>59</v>
      </c>
      <c r="E97" s="39" t="s">
        <v>333</v>
      </c>
    </row>
    <row r="98" spans="1:16" ht="12.75">
      <c r="A98" t="s">
        <v>49</v>
      </c>
      <c s="34" t="s">
        <v>175</v>
      </c>
      <c s="34" t="s">
        <v>285</v>
      </c>
      <c s="35" t="s">
        <v>51</v>
      </c>
      <c s="6" t="s">
        <v>334</v>
      </c>
      <c s="36" t="s">
        <v>63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9</v>
      </c>
    </row>
    <row r="100" spans="1:5" ht="12.75">
      <c r="A100" s="35" t="s">
        <v>57</v>
      </c>
      <c r="E100" s="40" t="s">
        <v>86</v>
      </c>
    </row>
    <row r="101" spans="1:5" ht="51">
      <c r="A101" t="s">
        <v>59</v>
      </c>
      <c r="E101" s="39" t="s">
        <v>335</v>
      </c>
    </row>
    <row r="102" spans="1:16" ht="12.75">
      <c r="A102" t="s">
        <v>49</v>
      </c>
      <c s="34" t="s">
        <v>178</v>
      </c>
      <c s="34" t="s">
        <v>289</v>
      </c>
      <c s="35" t="s">
        <v>51</v>
      </c>
      <c s="6" t="s">
        <v>336</v>
      </c>
      <c s="36" t="s">
        <v>63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9</v>
      </c>
    </row>
    <row r="104" spans="1:5" ht="12.75">
      <c r="A104" s="35" t="s">
        <v>57</v>
      </c>
      <c r="E104" s="40" t="s">
        <v>86</v>
      </c>
    </row>
    <row r="105" spans="1:5" ht="63.75">
      <c r="A105" t="s">
        <v>59</v>
      </c>
      <c r="E105" s="39" t="s">
        <v>337</v>
      </c>
    </row>
    <row r="106" spans="1:16" ht="12.75">
      <c r="A106" t="s">
        <v>49</v>
      </c>
      <c s="34" t="s">
        <v>181</v>
      </c>
      <c s="34" t="s">
        <v>172</v>
      </c>
      <c s="35" t="s">
        <v>51</v>
      </c>
      <c s="6" t="s">
        <v>173</v>
      </c>
      <c s="36" t="s">
        <v>63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65</v>
      </c>
    </row>
    <row r="110" spans="1:16" ht="12.75">
      <c r="A110" t="s">
        <v>49</v>
      </c>
      <c s="34" t="s">
        <v>182</v>
      </c>
      <c s="34" t="s">
        <v>66</v>
      </c>
      <c s="35" t="s">
        <v>51</v>
      </c>
      <c s="6" t="s">
        <v>67</v>
      </c>
      <c s="36" t="s">
        <v>63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65</v>
      </c>
    </row>
    <row r="114" spans="1:16" ht="25.5">
      <c r="A114" t="s">
        <v>49</v>
      </c>
      <c s="34" t="s">
        <v>183</v>
      </c>
      <c s="34" t="s">
        <v>176</v>
      </c>
      <c s="35" t="s">
        <v>51</v>
      </c>
      <c s="6" t="s">
        <v>177</v>
      </c>
      <c s="36" t="s">
        <v>63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65</v>
      </c>
    </row>
    <row r="118" spans="1:16" ht="25.5">
      <c r="A118" t="s">
        <v>49</v>
      </c>
      <c s="34" t="s">
        <v>184</v>
      </c>
      <c s="34" t="s">
        <v>179</v>
      </c>
      <c s="35" t="s">
        <v>51</v>
      </c>
      <c s="6" t="s">
        <v>180</v>
      </c>
      <c s="36" t="s">
        <v>63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65</v>
      </c>
    </row>
    <row r="122" spans="1:16" ht="12.75">
      <c r="A122" t="s">
        <v>49</v>
      </c>
      <c s="34" t="s">
        <v>185</v>
      </c>
      <c s="34" t="s">
        <v>69</v>
      </c>
      <c s="35" t="s">
        <v>51</v>
      </c>
      <c s="6" t="s">
        <v>70</v>
      </c>
      <c s="36" t="s">
        <v>53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65</v>
      </c>
    </row>
    <row r="126" spans="1:16" ht="25.5">
      <c r="A126" t="s">
        <v>49</v>
      </c>
      <c s="34" t="s">
        <v>186</v>
      </c>
      <c s="34" t="s">
        <v>72</v>
      </c>
      <c s="35" t="s">
        <v>51</v>
      </c>
      <c s="6" t="s">
        <v>73</v>
      </c>
      <c s="36" t="s">
        <v>63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65</v>
      </c>
    </row>
    <row r="130" spans="1:16" ht="12.75">
      <c r="A130" t="s">
        <v>49</v>
      </c>
      <c s="34" t="s">
        <v>188</v>
      </c>
      <c s="34" t="s">
        <v>75</v>
      </c>
      <c s="35" t="s">
        <v>51</v>
      </c>
      <c s="6" t="s">
        <v>76</v>
      </c>
      <c s="36" t="s">
        <v>53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65</v>
      </c>
    </row>
    <row r="134" spans="1:16" ht="12.75">
      <c r="A134" t="s">
        <v>49</v>
      </c>
      <c s="34" t="s">
        <v>189</v>
      </c>
      <c s="34" t="s">
        <v>78</v>
      </c>
      <c s="35" t="s">
        <v>51</v>
      </c>
      <c s="6" t="s">
        <v>79</v>
      </c>
      <c s="36" t="s">
        <v>53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65</v>
      </c>
    </row>
    <row r="138" spans="1:16" ht="12.75">
      <c r="A138" t="s">
        <v>49</v>
      </c>
      <c s="34" t="s">
        <v>190</v>
      </c>
      <c s="34" t="s">
        <v>81</v>
      </c>
      <c s="35" t="s">
        <v>51</v>
      </c>
      <c s="6" t="s">
        <v>82</v>
      </c>
      <c s="36" t="s">
        <v>63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65</v>
      </c>
    </row>
    <row r="142" spans="1:16" ht="12.75">
      <c r="A142" t="s">
        <v>49</v>
      </c>
      <c s="34" t="s">
        <v>193</v>
      </c>
      <c s="34" t="s">
        <v>293</v>
      </c>
      <c s="35" t="s">
        <v>51</v>
      </c>
      <c s="6" t="s">
        <v>85</v>
      </c>
      <c s="36" t="s">
        <v>63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86</v>
      </c>
    </row>
    <row r="145" spans="1:5" ht="51">
      <c r="A145" t="s">
        <v>59</v>
      </c>
      <c r="E145" s="39" t="s">
        <v>87</v>
      </c>
    </row>
    <row r="146" spans="1:13" ht="12.75">
      <c r="A146" t="s">
        <v>46</v>
      </c>
      <c r="C146" s="31" t="s">
        <v>27</v>
      </c>
      <c r="E146" s="33" t="s">
        <v>88</v>
      </c>
      <c r="J146" s="32">
        <f>0</f>
      </c>
      <c s="32">
        <f>0</f>
      </c>
      <c s="32">
        <f>0+L147+L151+L155+L159+L163+L167+L171+L175+L179+L183+L187+L191+L195+L199+L203+L207+L211+L215+L219+L223+L227+L231+L235</f>
      </c>
      <c s="32">
        <f>0+M147+M151+M155+M159+M163+M167+M171+M175+M179+M183+M187+M191+M195+M199+M203+M207+M211+M215+M219+M223+M227+M231+M235</f>
      </c>
    </row>
    <row r="147" spans="1:16" ht="12.75">
      <c r="A147" t="s">
        <v>49</v>
      </c>
      <c s="34" t="s">
        <v>196</v>
      </c>
      <c s="34" t="s">
        <v>90</v>
      </c>
      <c s="35" t="s">
        <v>51</v>
      </c>
      <c s="6" t="s">
        <v>91</v>
      </c>
      <c s="36" t="s">
        <v>92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65</v>
      </c>
    </row>
    <row r="151" spans="1:16" ht="12.75">
      <c r="A151" t="s">
        <v>49</v>
      </c>
      <c s="34" t="s">
        <v>200</v>
      </c>
      <c s="34" t="s">
        <v>338</v>
      </c>
      <c s="35" t="s">
        <v>51</v>
      </c>
      <c s="6" t="s">
        <v>339</v>
      </c>
      <c s="36" t="s">
        <v>92</v>
      </c>
      <c s="37">
        <v>12.79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65</v>
      </c>
    </row>
    <row r="155" spans="1:16" ht="12.75">
      <c r="A155" t="s">
        <v>49</v>
      </c>
      <c s="34" t="s">
        <v>203</v>
      </c>
      <c s="34" t="s">
        <v>94</v>
      </c>
      <c s="35" t="s">
        <v>51</v>
      </c>
      <c s="6" t="s">
        <v>95</v>
      </c>
      <c s="36" t="s">
        <v>92</v>
      </c>
      <c s="37">
        <v>15.79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65</v>
      </c>
    </row>
    <row r="159" spans="1:16" ht="12.75">
      <c r="A159" t="s">
        <v>49</v>
      </c>
      <c s="34" t="s">
        <v>204</v>
      </c>
      <c s="34" t="s">
        <v>340</v>
      </c>
      <c s="35" t="s">
        <v>51</v>
      </c>
      <c s="6" t="s">
        <v>341</v>
      </c>
      <c s="36" t="s">
        <v>92</v>
      </c>
      <c s="37">
        <v>4.05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65</v>
      </c>
    </row>
    <row r="163" spans="1:16" ht="12.75">
      <c r="A163" t="s">
        <v>49</v>
      </c>
      <c s="34" t="s">
        <v>205</v>
      </c>
      <c s="34" t="s">
        <v>194</v>
      </c>
      <c s="35" t="s">
        <v>51</v>
      </c>
      <c s="6" t="s">
        <v>195</v>
      </c>
      <c s="36" t="s">
        <v>92</v>
      </c>
      <c s="37">
        <v>4.05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65</v>
      </c>
    </row>
    <row r="167" spans="1:16" ht="12.75">
      <c r="A167" t="s">
        <v>49</v>
      </c>
      <c s="34" t="s">
        <v>208</v>
      </c>
      <c s="34" t="s">
        <v>197</v>
      </c>
      <c s="35" t="s">
        <v>51</v>
      </c>
      <c s="6" t="s">
        <v>198</v>
      </c>
      <c s="36" t="s">
        <v>199</v>
      </c>
      <c s="37">
        <v>12.4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65</v>
      </c>
    </row>
    <row r="171" spans="1:16" ht="25.5">
      <c r="A171" t="s">
        <v>49</v>
      </c>
      <c s="34" t="s">
        <v>211</v>
      </c>
      <c s="34" t="s">
        <v>201</v>
      </c>
      <c s="35" t="s">
        <v>51</v>
      </c>
      <c s="6" t="s">
        <v>202</v>
      </c>
      <c s="36" t="s">
        <v>110</v>
      </c>
      <c s="37">
        <v>1240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65</v>
      </c>
    </row>
    <row r="175" spans="1:16" ht="12.75">
      <c r="A175" t="s">
        <v>49</v>
      </c>
      <c s="34" t="s">
        <v>214</v>
      </c>
      <c s="34" t="s">
        <v>342</v>
      </c>
      <c s="35" t="s">
        <v>51</v>
      </c>
      <c s="6" t="s">
        <v>343</v>
      </c>
      <c s="36" t="s">
        <v>110</v>
      </c>
      <c s="37">
        <v>135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65</v>
      </c>
    </row>
    <row r="179" spans="1:16" ht="25.5">
      <c r="A179" t="s">
        <v>49</v>
      </c>
      <c s="34" t="s">
        <v>217</v>
      </c>
      <c s="34" t="s">
        <v>344</v>
      </c>
      <c s="35" t="s">
        <v>51</v>
      </c>
      <c s="6" t="s">
        <v>345</v>
      </c>
      <c s="36" t="s">
        <v>63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65</v>
      </c>
    </row>
    <row r="183" spans="1:16" ht="12.75">
      <c r="A183" t="s">
        <v>49</v>
      </c>
      <c s="34" t="s">
        <v>220</v>
      </c>
      <c s="34" t="s">
        <v>97</v>
      </c>
      <c s="35" t="s">
        <v>51</v>
      </c>
      <c s="6" t="s">
        <v>98</v>
      </c>
      <c s="36" t="s">
        <v>63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65</v>
      </c>
    </row>
    <row r="187" spans="1:16" ht="12.75">
      <c r="A187" t="s">
        <v>49</v>
      </c>
      <c s="34" t="s">
        <v>223</v>
      </c>
      <c s="34" t="s">
        <v>100</v>
      </c>
      <c s="35" t="s">
        <v>51</v>
      </c>
      <c s="6" t="s">
        <v>101</v>
      </c>
      <c s="36" t="s">
        <v>63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65</v>
      </c>
    </row>
    <row r="191" spans="1:16" ht="12.75">
      <c r="A191" t="s">
        <v>49</v>
      </c>
      <c s="34" t="s">
        <v>226</v>
      </c>
      <c s="34" t="s">
        <v>206</v>
      </c>
      <c s="35" t="s">
        <v>51</v>
      </c>
      <c s="6" t="s">
        <v>207</v>
      </c>
      <c s="36" t="s">
        <v>63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65</v>
      </c>
    </row>
    <row r="195" spans="1:16" ht="12.75">
      <c r="A195" t="s">
        <v>49</v>
      </c>
      <c s="34" t="s">
        <v>229</v>
      </c>
      <c s="34" t="s">
        <v>209</v>
      </c>
      <c s="35" t="s">
        <v>51</v>
      </c>
      <c s="6" t="s">
        <v>210</v>
      </c>
      <c s="36" t="s">
        <v>63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65</v>
      </c>
    </row>
    <row r="199" spans="1:16" ht="12.75">
      <c r="A199" t="s">
        <v>49</v>
      </c>
      <c s="34" t="s">
        <v>232</v>
      </c>
      <c s="34" t="s">
        <v>346</v>
      </c>
      <c s="35" t="s">
        <v>51</v>
      </c>
      <c s="6" t="s">
        <v>347</v>
      </c>
      <c s="36" t="s">
        <v>63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65</v>
      </c>
    </row>
    <row r="203" spans="1:16" ht="12.75">
      <c r="A203" t="s">
        <v>49</v>
      </c>
      <c s="34" t="s">
        <v>236</v>
      </c>
      <c s="34" t="s">
        <v>348</v>
      </c>
      <c s="35" t="s">
        <v>51</v>
      </c>
      <c s="6" t="s">
        <v>349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65</v>
      </c>
    </row>
    <row r="207" spans="1:16" ht="12.75">
      <c r="A207" t="s">
        <v>49</v>
      </c>
      <c s="34" t="s">
        <v>240</v>
      </c>
      <c s="34" t="s">
        <v>350</v>
      </c>
      <c s="35" t="s">
        <v>51</v>
      </c>
      <c s="6" t="s">
        <v>351</v>
      </c>
      <c s="36" t="s">
        <v>63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65</v>
      </c>
    </row>
    <row r="211" spans="1:16" ht="12.75">
      <c r="A211" t="s">
        <v>49</v>
      </c>
      <c s="34" t="s">
        <v>243</v>
      </c>
      <c s="34" t="s">
        <v>352</v>
      </c>
      <c s="35" t="s">
        <v>51</v>
      </c>
      <c s="6" t="s">
        <v>353</v>
      </c>
      <c s="36" t="s">
        <v>63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65</v>
      </c>
    </row>
    <row r="215" spans="1:16" ht="12.75">
      <c r="A215" t="s">
        <v>49</v>
      </c>
      <c s="34" t="s">
        <v>246</v>
      </c>
      <c s="34" t="s">
        <v>218</v>
      </c>
      <c s="35" t="s">
        <v>51</v>
      </c>
      <c s="6" t="s">
        <v>219</v>
      </c>
      <c s="36" t="s">
        <v>63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65</v>
      </c>
    </row>
    <row r="219" spans="1:16" ht="12.75">
      <c r="A219" t="s">
        <v>49</v>
      </c>
      <c s="34" t="s">
        <v>249</v>
      </c>
      <c s="34" t="s">
        <v>221</v>
      </c>
      <c s="35" t="s">
        <v>51</v>
      </c>
      <c s="6" t="s">
        <v>222</v>
      </c>
      <c s="36" t="s">
        <v>110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65</v>
      </c>
    </row>
    <row r="223" spans="1:16" ht="12.75">
      <c r="A223" t="s">
        <v>49</v>
      </c>
      <c s="34" t="s">
        <v>253</v>
      </c>
      <c s="34" t="s">
        <v>224</v>
      </c>
      <c s="35" t="s">
        <v>51</v>
      </c>
      <c s="6" t="s">
        <v>225</v>
      </c>
      <c s="36" t="s">
        <v>110</v>
      </c>
      <c s="37">
        <v>150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65</v>
      </c>
    </row>
    <row r="227" spans="1:16" ht="12.75">
      <c r="A227" t="s">
        <v>49</v>
      </c>
      <c s="34" t="s">
        <v>256</v>
      </c>
      <c s="34" t="s">
        <v>227</v>
      </c>
      <c s="35" t="s">
        <v>51</v>
      </c>
      <c s="6" t="s">
        <v>228</v>
      </c>
      <c s="36" t="s">
        <v>63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65</v>
      </c>
    </row>
    <row r="231" spans="1:16" ht="12.75">
      <c r="A231" t="s">
        <v>49</v>
      </c>
      <c s="34" t="s">
        <v>259</v>
      </c>
      <c s="34" t="s">
        <v>230</v>
      </c>
      <c s="35" t="s">
        <v>51</v>
      </c>
      <c s="6" t="s">
        <v>231</v>
      </c>
      <c s="36" t="s">
        <v>63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65</v>
      </c>
    </row>
    <row r="235" spans="1:16" ht="25.5">
      <c r="A235" t="s">
        <v>49</v>
      </c>
      <c s="34" t="s">
        <v>260</v>
      </c>
      <c s="34" t="s">
        <v>233</v>
      </c>
      <c s="35" t="s">
        <v>51</v>
      </c>
      <c s="6" t="s">
        <v>234</v>
      </c>
      <c s="36" t="s">
        <v>235</v>
      </c>
      <c s="37">
        <v>10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65</v>
      </c>
    </row>
    <row r="239" spans="1:13" ht="12.75">
      <c r="A239" t="s">
        <v>46</v>
      </c>
      <c r="C239" s="31" t="s">
        <v>26</v>
      </c>
      <c r="E239" s="33" t="s">
        <v>239</v>
      </c>
      <c r="J239" s="32">
        <f>0</f>
      </c>
      <c s="32">
        <f>0</f>
      </c>
      <c s="32">
        <f>0+L240+L244+L248+L252+L256+L260+L264</f>
      </c>
      <c s="32">
        <f>0+M240+M244+M248+M252+M256+M260+M264</f>
      </c>
    </row>
    <row r="240" spans="1:16" ht="12.75">
      <c r="A240" t="s">
        <v>49</v>
      </c>
      <c s="34" t="s">
        <v>265</v>
      </c>
      <c s="34" t="s">
        <v>241</v>
      </c>
      <c s="35" t="s">
        <v>51</v>
      </c>
      <c s="6" t="s">
        <v>242</v>
      </c>
      <c s="36" t="s">
        <v>110</v>
      </c>
      <c s="37">
        <v>2480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65</v>
      </c>
    </row>
    <row r="244" spans="1:16" ht="12.75">
      <c r="A244" t="s">
        <v>49</v>
      </c>
      <c s="34" t="s">
        <v>268</v>
      </c>
      <c s="34" t="s">
        <v>244</v>
      </c>
      <c s="35" t="s">
        <v>51</v>
      </c>
      <c s="6" t="s">
        <v>245</v>
      </c>
      <c s="36" t="s">
        <v>110</v>
      </c>
      <c s="37">
        <v>2480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65</v>
      </c>
    </row>
    <row r="248" spans="1:16" ht="12.75">
      <c r="A248" t="s">
        <v>49</v>
      </c>
      <c s="34" t="s">
        <v>273</v>
      </c>
      <c s="34" t="s">
        <v>247</v>
      </c>
      <c s="35" t="s">
        <v>51</v>
      </c>
      <c s="6" t="s">
        <v>248</v>
      </c>
      <c s="36" t="s">
        <v>110</v>
      </c>
      <c s="37">
        <v>2480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65</v>
      </c>
    </row>
    <row r="252" spans="1:16" ht="12.75">
      <c r="A252" t="s">
        <v>49</v>
      </c>
      <c s="34" t="s">
        <v>274</v>
      </c>
      <c s="34" t="s">
        <v>250</v>
      </c>
      <c s="35" t="s">
        <v>51</v>
      </c>
      <c s="6" t="s">
        <v>251</v>
      </c>
      <c s="36" t="s">
        <v>252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65</v>
      </c>
    </row>
    <row r="256" spans="1:16" ht="12.75">
      <c r="A256" t="s">
        <v>49</v>
      </c>
      <c s="34" t="s">
        <v>277</v>
      </c>
      <c s="34" t="s">
        <v>254</v>
      </c>
      <c s="35" t="s">
        <v>51</v>
      </c>
      <c s="6" t="s">
        <v>255</v>
      </c>
      <c s="36" t="s">
        <v>63</v>
      </c>
      <c s="37">
        <v>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65</v>
      </c>
    </row>
    <row r="260" spans="1:16" ht="12.75">
      <c r="A260" t="s">
        <v>49</v>
      </c>
      <c s="34" t="s">
        <v>280</v>
      </c>
      <c s="34" t="s">
        <v>257</v>
      </c>
      <c s="35" t="s">
        <v>51</v>
      </c>
      <c s="6" t="s">
        <v>258</v>
      </c>
      <c s="36" t="s">
        <v>63</v>
      </c>
      <c s="37">
        <v>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65</v>
      </c>
    </row>
    <row r="264" spans="1:16" ht="12.75">
      <c r="A264" t="s">
        <v>49</v>
      </c>
      <c s="34" t="s">
        <v>283</v>
      </c>
      <c s="34" t="s">
        <v>218</v>
      </c>
      <c s="35" t="s">
        <v>51</v>
      </c>
      <c s="6" t="s">
        <v>219</v>
      </c>
      <c s="36" t="s">
        <v>63</v>
      </c>
      <c s="37">
        <v>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65</v>
      </c>
    </row>
    <row r="268" spans="1:13" ht="12.75">
      <c r="A268" t="s">
        <v>46</v>
      </c>
      <c r="C268" s="31" t="s">
        <v>68</v>
      </c>
      <c r="E268" s="33" t="s">
        <v>102</v>
      </c>
      <c r="J268" s="32">
        <f>0</f>
      </c>
      <c s="32">
        <f>0</f>
      </c>
      <c s="32">
        <f>0+L269+L273+L277+L281+L285+L289+L293+L297+L301+L305+L309+L313+L317+L321+L325</f>
      </c>
      <c s="32">
        <f>0+M269+M273+M277+M281+M285+M289+M293+M297+M301+M305+M309+M313+M317+M321+M325</f>
      </c>
    </row>
    <row r="269" spans="1:16" ht="12.75">
      <c r="A269" t="s">
        <v>49</v>
      </c>
      <c s="34" t="s">
        <v>284</v>
      </c>
      <c s="34" t="s">
        <v>315</v>
      </c>
      <c s="35" t="s">
        <v>51</v>
      </c>
      <c s="6" t="s">
        <v>262</v>
      </c>
      <c s="36" t="s">
        <v>263</v>
      </c>
      <c s="37">
        <v>1.45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63.75">
      <c r="A272" t="s">
        <v>59</v>
      </c>
      <c r="E272" s="39" t="s">
        <v>264</v>
      </c>
    </row>
    <row r="273" spans="1:16" ht="25.5">
      <c r="A273" t="s">
        <v>49</v>
      </c>
      <c s="34" t="s">
        <v>288</v>
      </c>
      <c s="34" t="s">
        <v>266</v>
      </c>
      <c s="35" t="s">
        <v>51</v>
      </c>
      <c s="6" t="s">
        <v>267</v>
      </c>
      <c s="36" t="s">
        <v>63</v>
      </c>
      <c s="37">
        <v>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65</v>
      </c>
    </row>
    <row r="277" spans="1:16" ht="12.75">
      <c r="A277" t="s">
        <v>49</v>
      </c>
      <c s="34" t="s">
        <v>292</v>
      </c>
      <c s="34" t="s">
        <v>354</v>
      </c>
      <c s="35" t="s">
        <v>51</v>
      </c>
      <c s="6" t="s">
        <v>270</v>
      </c>
      <c s="36" t="s">
        <v>271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272</v>
      </c>
    </row>
    <row r="281" spans="1:16" ht="12.75">
      <c r="A281" t="s">
        <v>49</v>
      </c>
      <c s="34" t="s">
        <v>296</v>
      </c>
      <c s="34" t="s">
        <v>104</v>
      </c>
      <c s="35" t="s">
        <v>51</v>
      </c>
      <c s="6" t="s">
        <v>105</v>
      </c>
      <c s="36" t="s">
        <v>106</v>
      </c>
      <c s="37">
        <v>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65</v>
      </c>
    </row>
    <row r="285" spans="1:16" ht="12.75">
      <c r="A285" t="s">
        <v>49</v>
      </c>
      <c s="34" t="s">
        <v>299</v>
      </c>
      <c s="34" t="s">
        <v>275</v>
      </c>
      <c s="35" t="s">
        <v>51</v>
      </c>
      <c s="6" t="s">
        <v>276</v>
      </c>
      <c s="36" t="s">
        <v>106</v>
      </c>
      <c s="37">
        <v>456.75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65</v>
      </c>
    </row>
    <row r="289" spans="1:16" ht="12.75">
      <c r="A289" t="s">
        <v>49</v>
      </c>
      <c s="34" t="s">
        <v>303</v>
      </c>
      <c s="34" t="s">
        <v>278</v>
      </c>
      <c s="35" t="s">
        <v>51</v>
      </c>
      <c s="6" t="s">
        <v>279</v>
      </c>
      <c s="36" t="s">
        <v>106</v>
      </c>
      <c s="37">
        <v>456.75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65</v>
      </c>
    </row>
    <row r="293" spans="1:16" ht="12.75">
      <c r="A293" t="s">
        <v>49</v>
      </c>
      <c s="34" t="s">
        <v>306</v>
      </c>
      <c s="34" t="s">
        <v>281</v>
      </c>
      <c s="35" t="s">
        <v>51</v>
      </c>
      <c s="6" t="s">
        <v>282</v>
      </c>
      <c s="36" t="s">
        <v>110</v>
      </c>
      <c s="37">
        <v>1450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65</v>
      </c>
    </row>
    <row r="297" spans="1:16" ht="12.75">
      <c r="A297" t="s">
        <v>49</v>
      </c>
      <c s="34" t="s">
        <v>311</v>
      </c>
      <c s="34" t="s">
        <v>108</v>
      </c>
      <c s="35" t="s">
        <v>51</v>
      </c>
      <c s="6" t="s">
        <v>109</v>
      </c>
      <c s="36" t="s">
        <v>110</v>
      </c>
      <c s="37">
        <v>43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65</v>
      </c>
    </row>
    <row r="301" spans="1:16" ht="12.75">
      <c r="A301" t="s">
        <v>49</v>
      </c>
      <c s="34" t="s">
        <v>314</v>
      </c>
      <c s="34" t="s">
        <v>355</v>
      </c>
      <c s="35" t="s">
        <v>51</v>
      </c>
      <c s="6" t="s">
        <v>286</v>
      </c>
      <c s="36" t="s">
        <v>110</v>
      </c>
      <c s="37">
        <v>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38.25">
      <c r="A304" t="s">
        <v>59</v>
      </c>
      <c r="E304" s="39" t="s">
        <v>287</v>
      </c>
    </row>
    <row r="305" spans="1:16" ht="12.75">
      <c r="A305" t="s">
        <v>49</v>
      </c>
      <c s="34" t="s">
        <v>356</v>
      </c>
      <c s="34" t="s">
        <v>357</v>
      </c>
      <c s="35" t="s">
        <v>51</v>
      </c>
      <c s="6" t="s">
        <v>290</v>
      </c>
      <c s="36" t="s">
        <v>110</v>
      </c>
      <c s="37">
        <v>5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9</v>
      </c>
    </row>
    <row r="307" spans="1:5" ht="12.75">
      <c r="A307" s="35" t="s">
        <v>57</v>
      </c>
      <c r="E307" s="40" t="s">
        <v>86</v>
      </c>
    </row>
    <row r="308" spans="1:5" ht="25.5">
      <c r="A308" t="s">
        <v>59</v>
      </c>
      <c r="E308" s="39" t="s">
        <v>291</v>
      </c>
    </row>
    <row r="309" spans="1:16" ht="12.75">
      <c r="A309" t="s">
        <v>49</v>
      </c>
      <c s="34" t="s">
        <v>358</v>
      </c>
      <c s="34" t="s">
        <v>359</v>
      </c>
      <c s="35" t="s">
        <v>51</v>
      </c>
      <c s="6" t="s">
        <v>294</v>
      </c>
      <c s="36" t="s">
        <v>110</v>
      </c>
      <c s="37">
        <v>30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295</v>
      </c>
    </row>
    <row r="313" spans="1:16" ht="12.75">
      <c r="A313" t="s">
        <v>49</v>
      </c>
      <c s="34" t="s">
        <v>360</v>
      </c>
      <c s="34" t="s">
        <v>297</v>
      </c>
      <c s="35" t="s">
        <v>51</v>
      </c>
      <c s="6" t="s">
        <v>298</v>
      </c>
      <c s="36" t="s">
        <v>106</v>
      </c>
      <c s="37">
        <v>217.5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65</v>
      </c>
    </row>
    <row r="317" spans="1:16" ht="12.75">
      <c r="A317" t="s">
        <v>49</v>
      </c>
      <c s="34" t="s">
        <v>361</v>
      </c>
      <c s="34" t="s">
        <v>300</v>
      </c>
      <c s="35" t="s">
        <v>51</v>
      </c>
      <c s="6" t="s">
        <v>301</v>
      </c>
      <c s="36" t="s">
        <v>302</v>
      </c>
      <c s="37">
        <v>40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65</v>
      </c>
    </row>
    <row r="321" spans="1:16" ht="12.75">
      <c r="A321" t="s">
        <v>49</v>
      </c>
      <c s="34" t="s">
        <v>362</v>
      </c>
      <c s="34" t="s">
        <v>304</v>
      </c>
      <c s="35" t="s">
        <v>51</v>
      </c>
      <c s="6" t="s">
        <v>305</v>
      </c>
      <c s="36" t="s">
        <v>302</v>
      </c>
      <c s="37">
        <v>25.2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65</v>
      </c>
    </row>
    <row r="325" spans="1:16" ht="12.75">
      <c r="A325" t="s">
        <v>49</v>
      </c>
      <c s="34" t="s">
        <v>363</v>
      </c>
      <c s="34" t="s">
        <v>307</v>
      </c>
      <c s="35" t="s">
        <v>51</v>
      </c>
      <c s="6" t="s">
        <v>308</v>
      </c>
      <c s="36" t="s">
        <v>309</v>
      </c>
      <c s="37">
        <v>60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65</v>
      </c>
    </row>
    <row r="329" spans="1:13" ht="12.75">
      <c r="A329" t="s">
        <v>46</v>
      </c>
      <c r="C329" s="31" t="s">
        <v>71</v>
      </c>
      <c r="E329" s="33" t="s">
        <v>310</v>
      </c>
      <c r="J329" s="32">
        <f>0</f>
      </c>
      <c s="32">
        <f>0</f>
      </c>
      <c s="32">
        <f>0+L330</f>
      </c>
      <c s="32">
        <f>0+M330</f>
      </c>
    </row>
    <row r="330" spans="1:16" ht="12.75">
      <c r="A330" t="s">
        <v>49</v>
      </c>
      <c s="34" t="s">
        <v>364</v>
      </c>
      <c s="34" t="s">
        <v>365</v>
      </c>
      <c s="35" t="s">
        <v>51</v>
      </c>
      <c s="6" t="s">
        <v>316</v>
      </c>
      <c s="36" t="s">
        <v>63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58</v>
      </c>
    </row>
    <row r="333" spans="1:5" ht="51">
      <c r="A333" t="s">
        <v>59</v>
      </c>
      <c r="E333" s="39" t="s">
        <v>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366</v>
      </c>
      <c r="E4" s="26" t="s">
        <v>367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370</v>
      </c>
      <c r="E8" s="30" t="s">
        <v>369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371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372</v>
      </c>
      <c s="35" t="s">
        <v>51</v>
      </c>
      <c s="6" t="s">
        <v>373</v>
      </c>
      <c s="36" t="s">
        <v>271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374</v>
      </c>
      <c>
        <f>(M10*21)/100</f>
      </c>
      <c t="s">
        <v>27</v>
      </c>
    </row>
    <row r="11" spans="1:5" ht="12.75">
      <c r="A11" s="35" t="s">
        <v>55</v>
      </c>
      <c r="E11" s="39" t="s">
        <v>375</v>
      </c>
    </row>
    <row r="12" spans="1:5" ht="12.75">
      <c r="A12" s="35" t="s">
        <v>57</v>
      </c>
      <c r="E12" s="40" t="s">
        <v>376</v>
      </c>
    </row>
    <row r="13" spans="1:5" ht="89.25">
      <c r="A13" t="s">
        <v>59</v>
      </c>
      <c r="E13" s="39" t="s">
        <v>377</v>
      </c>
    </row>
    <row r="14" spans="1:16" ht="12.75">
      <c r="A14" t="s">
        <v>49</v>
      </c>
      <c s="34" t="s">
        <v>27</v>
      </c>
      <c s="34" t="s">
        <v>378</v>
      </c>
      <c s="35" t="s">
        <v>51</v>
      </c>
      <c s="6" t="s">
        <v>379</v>
      </c>
      <c s="36" t="s">
        <v>271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374</v>
      </c>
      <c>
        <f>(M14*21)/100</f>
      </c>
      <c t="s">
        <v>27</v>
      </c>
    </row>
    <row r="15" spans="1:5" ht="12.75">
      <c r="A15" s="35" t="s">
        <v>55</v>
      </c>
      <c r="E15" s="39" t="s">
        <v>380</v>
      </c>
    </row>
    <row r="16" spans="1:5" ht="12.75">
      <c r="A16" s="35" t="s">
        <v>57</v>
      </c>
      <c r="E16" s="40" t="s">
        <v>376</v>
      </c>
    </row>
    <row r="17" spans="1:5" ht="102">
      <c r="A17" t="s">
        <v>59</v>
      </c>
      <c r="E17" s="39" t="s">
        <v>381</v>
      </c>
    </row>
    <row r="18" spans="1:16" ht="12.75">
      <c r="A18" t="s">
        <v>49</v>
      </c>
      <c s="34" t="s">
        <v>26</v>
      </c>
      <c s="34" t="s">
        <v>382</v>
      </c>
      <c s="35" t="s">
        <v>51</v>
      </c>
      <c s="6" t="s">
        <v>383</v>
      </c>
      <c s="36" t="s">
        <v>271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374</v>
      </c>
      <c>
        <f>(M18*21)/100</f>
      </c>
      <c t="s">
        <v>27</v>
      </c>
    </row>
    <row r="19" spans="1:5" ht="12.75">
      <c r="A19" s="35" t="s">
        <v>55</v>
      </c>
      <c r="E19" s="39" t="s">
        <v>384</v>
      </c>
    </row>
    <row r="20" spans="1:5" ht="12.75">
      <c r="A20" s="35" t="s">
        <v>57</v>
      </c>
      <c r="E20" s="40" t="s">
        <v>376</v>
      </c>
    </row>
    <row r="21" spans="1:5" ht="38.25">
      <c r="A21" t="s">
        <v>59</v>
      </c>
      <c r="E21" s="39" t="s">
        <v>385</v>
      </c>
    </row>
    <row r="22" spans="1:16" ht="12.75">
      <c r="A22" t="s">
        <v>49</v>
      </c>
      <c s="34" t="s">
        <v>68</v>
      </c>
      <c s="34" t="s">
        <v>386</v>
      </c>
      <c s="35" t="s">
        <v>51</v>
      </c>
      <c s="6" t="s">
        <v>387</v>
      </c>
      <c s="36" t="s">
        <v>271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374</v>
      </c>
      <c>
        <f>(M22*21)/100</f>
      </c>
      <c t="s">
        <v>27</v>
      </c>
    </row>
    <row r="23" spans="1:5" ht="12.75">
      <c r="A23" s="35" t="s">
        <v>55</v>
      </c>
      <c r="E23" s="39" t="s">
        <v>388</v>
      </c>
    </row>
    <row r="24" spans="1:5" ht="12.75">
      <c r="A24" s="35" t="s">
        <v>57</v>
      </c>
      <c r="E24" s="40" t="s">
        <v>376</v>
      </c>
    </row>
    <row r="25" spans="1:5" ht="63.75">
      <c r="A25" t="s">
        <v>59</v>
      </c>
      <c r="E25" s="39" t="s">
        <v>389</v>
      </c>
    </row>
    <row r="26" spans="1:13" ht="12.75">
      <c r="A26" t="s">
        <v>46</v>
      </c>
      <c r="C26" s="31" t="s">
        <v>27</v>
      </c>
      <c r="E26" s="33" t="s">
        <v>390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391</v>
      </c>
      <c s="35" t="s">
        <v>51</v>
      </c>
      <c s="6" t="s">
        <v>392</v>
      </c>
      <c s="36" t="s">
        <v>271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374</v>
      </c>
      <c>
        <f>(M27*21)/100</f>
      </c>
      <c t="s">
        <v>27</v>
      </c>
    </row>
    <row r="28" spans="1:5" ht="12.75">
      <c r="A28" s="35" t="s">
        <v>55</v>
      </c>
      <c r="E28" s="39" t="s">
        <v>393</v>
      </c>
    </row>
    <row r="29" spans="1:5" ht="12.75">
      <c r="A29" s="35" t="s">
        <v>57</v>
      </c>
      <c r="E29" s="40" t="s">
        <v>376</v>
      </c>
    </row>
    <row r="30" spans="1:5" ht="89.25">
      <c r="A30" t="s">
        <v>59</v>
      </c>
      <c r="E30" s="39" t="s">
        <v>394</v>
      </c>
    </row>
    <row r="31" spans="1:16" ht="12.75">
      <c r="A31" t="s">
        <v>49</v>
      </c>
      <c s="34" t="s">
        <v>74</v>
      </c>
      <c s="34" t="s">
        <v>395</v>
      </c>
      <c s="35" t="s">
        <v>51</v>
      </c>
      <c s="6" t="s">
        <v>396</v>
      </c>
      <c s="36" t="s">
        <v>271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374</v>
      </c>
      <c>
        <f>(M31*21)/100</f>
      </c>
      <c t="s">
        <v>27</v>
      </c>
    </row>
    <row r="32" spans="1:5" ht="12.75">
      <c r="A32" s="35" t="s">
        <v>55</v>
      </c>
      <c r="E32" s="39" t="s">
        <v>397</v>
      </c>
    </row>
    <row r="33" spans="1:5" ht="12.75">
      <c r="A33" s="35" t="s">
        <v>57</v>
      </c>
      <c r="E33" s="40" t="s">
        <v>376</v>
      </c>
    </row>
    <row r="34" spans="1:5" ht="76.5">
      <c r="A34" t="s">
        <v>59</v>
      </c>
      <c r="E34" s="39" t="s">
        <v>398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399</v>
      </c>
      <c r="E4" s="26" t="s">
        <v>400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403</v>
      </c>
      <c r="E8" s="30" t="s">
        <v>402</v>
      </c>
      <c r="J8" s="29">
        <f>0+J9+J30+J39+J92</f>
      </c>
      <c s="29">
        <f>0+K9+K30+K39+K92</f>
      </c>
      <c s="29">
        <f>0+L9+L30+L39+L92</f>
      </c>
      <c s="29">
        <f>0+M9+M30+M39+M92</f>
      </c>
    </row>
    <row r="9" spans="1:13" ht="12.75">
      <c r="A9" t="s">
        <v>46</v>
      </c>
      <c r="C9" s="31" t="s">
        <v>404</v>
      </c>
      <c r="E9" s="33" t="s">
        <v>405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406</v>
      </c>
      <c s="35" t="s">
        <v>51</v>
      </c>
      <c s="6" t="s">
        <v>407</v>
      </c>
      <c s="36" t="s">
        <v>408</v>
      </c>
      <c s="37">
        <v>94.5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409</v>
      </c>
      <c>
        <f>(M10*21)/100</f>
      </c>
      <c t="s">
        <v>27</v>
      </c>
    </row>
    <row r="11" spans="1:5" ht="140.25">
      <c r="A11" s="35" t="s">
        <v>55</v>
      </c>
      <c r="E11" s="39" t="s">
        <v>410</v>
      </c>
    </row>
    <row r="12" spans="1:5" ht="25.5">
      <c r="A12" s="35" t="s">
        <v>57</v>
      </c>
      <c r="E12" s="40" t="s">
        <v>411</v>
      </c>
    </row>
    <row r="13" spans="1:5" ht="12.75">
      <c r="A13" t="s">
        <v>59</v>
      </c>
      <c r="E13" s="39" t="s">
        <v>412</v>
      </c>
    </row>
    <row r="14" spans="1:16" ht="25.5">
      <c r="A14" t="s">
        <v>49</v>
      </c>
      <c s="34" t="s">
        <v>27</v>
      </c>
      <c s="34" t="s">
        <v>413</v>
      </c>
      <c s="35" t="s">
        <v>51</v>
      </c>
      <c s="6" t="s">
        <v>414</v>
      </c>
      <c s="36" t="s">
        <v>408</v>
      </c>
      <c s="37">
        <v>9.576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409</v>
      </c>
      <c>
        <f>(M14*21)/100</f>
      </c>
      <c t="s">
        <v>27</v>
      </c>
    </row>
    <row r="15" spans="1:5" ht="140.25">
      <c r="A15" s="35" t="s">
        <v>55</v>
      </c>
      <c r="E15" s="39" t="s">
        <v>410</v>
      </c>
    </row>
    <row r="16" spans="1:5" ht="25.5">
      <c r="A16" s="35" t="s">
        <v>57</v>
      </c>
      <c r="E16" s="40" t="s">
        <v>415</v>
      </c>
    </row>
    <row r="17" spans="1:5" ht="12.75">
      <c r="A17" t="s">
        <v>59</v>
      </c>
      <c r="E17" s="39" t="s">
        <v>412</v>
      </c>
    </row>
    <row r="18" spans="1:16" ht="25.5">
      <c r="A18" t="s">
        <v>49</v>
      </c>
      <c s="34" t="s">
        <v>26</v>
      </c>
      <c s="34" t="s">
        <v>416</v>
      </c>
      <c s="35" t="s">
        <v>51</v>
      </c>
      <c s="6" t="s">
        <v>417</v>
      </c>
      <c s="36" t="s">
        <v>408</v>
      </c>
      <c s="37">
        <v>0.007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409</v>
      </c>
      <c>
        <f>(M18*21)/100</f>
      </c>
      <c t="s">
        <v>27</v>
      </c>
    </row>
    <row r="19" spans="1:5" ht="140.25">
      <c r="A19" s="35" t="s">
        <v>55</v>
      </c>
      <c r="E19" s="39" t="s">
        <v>410</v>
      </c>
    </row>
    <row r="20" spans="1:5" ht="25.5">
      <c r="A20" s="35" t="s">
        <v>57</v>
      </c>
      <c r="E20" s="40" t="s">
        <v>418</v>
      </c>
    </row>
    <row r="21" spans="1:5" ht="12.75">
      <c r="A21" t="s">
        <v>59</v>
      </c>
      <c r="E21" s="39" t="s">
        <v>412</v>
      </c>
    </row>
    <row r="22" spans="1:16" ht="25.5">
      <c r="A22" t="s">
        <v>49</v>
      </c>
      <c s="34" t="s">
        <v>68</v>
      </c>
      <c s="34" t="s">
        <v>419</v>
      </c>
      <c s="35" t="s">
        <v>51</v>
      </c>
      <c s="6" t="s">
        <v>420</v>
      </c>
      <c s="36" t="s">
        <v>408</v>
      </c>
      <c s="37">
        <v>0.012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409</v>
      </c>
      <c>
        <f>(M22*21)/100</f>
      </c>
      <c t="s">
        <v>27</v>
      </c>
    </row>
    <row r="23" spans="1:5" ht="140.25">
      <c r="A23" s="35" t="s">
        <v>55</v>
      </c>
      <c r="E23" s="39" t="s">
        <v>410</v>
      </c>
    </row>
    <row r="24" spans="1:5" ht="25.5">
      <c r="A24" s="35" t="s">
        <v>57</v>
      </c>
      <c r="E24" s="40" t="s">
        <v>421</v>
      </c>
    </row>
    <row r="25" spans="1:5" ht="12.75">
      <c r="A25" t="s">
        <v>59</v>
      </c>
      <c r="E25" s="39" t="s">
        <v>412</v>
      </c>
    </row>
    <row r="26" spans="1:16" ht="25.5">
      <c r="A26" t="s">
        <v>49</v>
      </c>
      <c s="34" t="s">
        <v>71</v>
      </c>
      <c s="34" t="s">
        <v>422</v>
      </c>
      <c s="35" t="s">
        <v>51</v>
      </c>
      <c s="6" t="s">
        <v>423</v>
      </c>
      <c s="36" t="s">
        <v>408</v>
      </c>
      <c s="37">
        <v>5.512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409</v>
      </c>
      <c>
        <f>(M26*21)/100</f>
      </c>
      <c t="s">
        <v>27</v>
      </c>
    </row>
    <row r="27" spans="1:5" ht="140.25">
      <c r="A27" s="35" t="s">
        <v>55</v>
      </c>
      <c r="E27" s="39" t="s">
        <v>410</v>
      </c>
    </row>
    <row r="28" spans="1:5" ht="25.5">
      <c r="A28" s="35" t="s">
        <v>57</v>
      </c>
      <c r="E28" s="40" t="s">
        <v>424</v>
      </c>
    </row>
    <row r="29" spans="1:5" ht="12.75">
      <c r="A29" t="s">
        <v>59</v>
      </c>
      <c r="E29" s="39" t="s">
        <v>412</v>
      </c>
    </row>
    <row r="30" spans="1:13" ht="12.75">
      <c r="A30" t="s">
        <v>46</v>
      </c>
      <c r="C30" s="31" t="s">
        <v>47</v>
      </c>
      <c r="E30" s="33" t="s">
        <v>102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74</v>
      </c>
      <c s="34" t="s">
        <v>425</v>
      </c>
      <c s="35" t="s">
        <v>51</v>
      </c>
      <c s="6" t="s">
        <v>426</v>
      </c>
      <c s="36" t="s">
        <v>106</v>
      </c>
      <c s="37">
        <v>5.512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409</v>
      </c>
      <c>
        <f>(M31*21)/100</f>
      </c>
      <c t="s">
        <v>27</v>
      </c>
    </row>
    <row r="32" spans="1:5" ht="63.75">
      <c r="A32" s="35" t="s">
        <v>55</v>
      </c>
      <c r="E32" s="39" t="s">
        <v>427</v>
      </c>
    </row>
    <row r="33" spans="1:5" ht="38.25">
      <c r="A33" s="35" t="s">
        <v>57</v>
      </c>
      <c r="E33" s="40" t="s">
        <v>428</v>
      </c>
    </row>
    <row r="34" spans="1:5" ht="12.75">
      <c r="A34" t="s">
        <v>59</v>
      </c>
      <c r="E34" s="39" t="s">
        <v>412</v>
      </c>
    </row>
    <row r="35" spans="1:16" ht="12.75">
      <c r="A35" t="s">
        <v>49</v>
      </c>
      <c s="34" t="s">
        <v>77</v>
      </c>
      <c s="34" t="s">
        <v>429</v>
      </c>
      <c s="35" t="s">
        <v>51</v>
      </c>
      <c s="6" t="s">
        <v>430</v>
      </c>
      <c s="36" t="s">
        <v>302</v>
      </c>
      <c s="37">
        <v>155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409</v>
      </c>
      <c>
        <f>(M35*21)/100</f>
      </c>
      <c t="s">
        <v>27</v>
      </c>
    </row>
    <row r="36" spans="1:5" ht="25.5">
      <c r="A36" s="35" t="s">
        <v>55</v>
      </c>
      <c r="E36" s="39" t="s">
        <v>431</v>
      </c>
    </row>
    <row r="37" spans="1:5" ht="25.5">
      <c r="A37" s="35" t="s">
        <v>57</v>
      </c>
      <c r="E37" s="40" t="s">
        <v>432</v>
      </c>
    </row>
    <row r="38" spans="1:5" ht="12.75">
      <c r="A38" t="s">
        <v>59</v>
      </c>
      <c r="E38" s="39" t="s">
        <v>412</v>
      </c>
    </row>
    <row r="39" spans="1:13" ht="12.75">
      <c r="A39" t="s">
        <v>46</v>
      </c>
      <c r="C39" s="31" t="s">
        <v>71</v>
      </c>
      <c r="E39" s="33" t="s">
        <v>433</v>
      </c>
      <c r="J39" s="32">
        <f>0</f>
      </c>
      <c s="32">
        <f>0</f>
      </c>
      <c s="32">
        <f>0+L40+L44+L48+L52+L56+L60+L64+L68+L72+L76+L80+L84+L88</f>
      </c>
      <c s="32">
        <f>0+M40+M44+M48+M52+M56+M60+M64+M68+M72+M76+M80+M84+M88</f>
      </c>
    </row>
    <row r="40" spans="1:16" ht="25.5">
      <c r="A40" t="s">
        <v>49</v>
      </c>
      <c s="34" t="s">
        <v>80</v>
      </c>
      <c s="34" t="s">
        <v>434</v>
      </c>
      <c s="35" t="s">
        <v>51</v>
      </c>
      <c s="6" t="s">
        <v>435</v>
      </c>
      <c s="36" t="s">
        <v>302</v>
      </c>
      <c s="37">
        <v>24.31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409</v>
      </c>
      <c>
        <f>(M40*21)/100</f>
      </c>
      <c t="s">
        <v>27</v>
      </c>
    </row>
    <row r="41" spans="1:5" ht="51">
      <c r="A41" s="35" t="s">
        <v>55</v>
      </c>
      <c r="E41" s="39" t="s">
        <v>436</v>
      </c>
    </row>
    <row r="42" spans="1:5" ht="25.5">
      <c r="A42" s="35" t="s">
        <v>57</v>
      </c>
      <c r="E42" s="40" t="s">
        <v>437</v>
      </c>
    </row>
    <row r="43" spans="1:5" ht="12.75">
      <c r="A43" t="s">
        <v>59</v>
      </c>
      <c r="E43" s="39" t="s">
        <v>412</v>
      </c>
    </row>
    <row r="44" spans="1:16" ht="12.75">
      <c r="A44" t="s">
        <v>49</v>
      </c>
      <c s="34" t="s">
        <v>83</v>
      </c>
      <c s="34" t="s">
        <v>438</v>
      </c>
      <c s="35" t="s">
        <v>51</v>
      </c>
      <c s="6" t="s">
        <v>439</v>
      </c>
      <c s="36" t="s">
        <v>302</v>
      </c>
      <c s="37">
        <v>24.31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409</v>
      </c>
      <c>
        <f>(M44*21)/100</f>
      </c>
      <c t="s">
        <v>27</v>
      </c>
    </row>
    <row r="45" spans="1:5" ht="51">
      <c r="A45" s="35" t="s">
        <v>55</v>
      </c>
      <c r="E45" s="39" t="s">
        <v>440</v>
      </c>
    </row>
    <row r="46" spans="1:5" ht="25.5">
      <c r="A46" s="35" t="s">
        <v>57</v>
      </c>
      <c r="E46" s="40" t="s">
        <v>437</v>
      </c>
    </row>
    <row r="47" spans="1:5" ht="12.75">
      <c r="A47" t="s">
        <v>59</v>
      </c>
      <c r="E47" s="39" t="s">
        <v>412</v>
      </c>
    </row>
    <row r="48" spans="1:16" ht="12.75">
      <c r="A48" t="s">
        <v>49</v>
      </c>
      <c s="34" t="s">
        <v>89</v>
      </c>
      <c s="34" t="s">
        <v>441</v>
      </c>
      <c s="35" t="s">
        <v>51</v>
      </c>
      <c s="6" t="s">
        <v>442</v>
      </c>
      <c s="36" t="s">
        <v>302</v>
      </c>
      <c s="37">
        <v>23.152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409</v>
      </c>
      <c>
        <f>(M48*21)/100</f>
      </c>
      <c t="s">
        <v>27</v>
      </c>
    </row>
    <row r="49" spans="1:5" ht="51">
      <c r="A49" s="35" t="s">
        <v>55</v>
      </c>
      <c r="E49" s="39" t="s">
        <v>440</v>
      </c>
    </row>
    <row r="50" spans="1:5" ht="25.5">
      <c r="A50" s="35" t="s">
        <v>57</v>
      </c>
      <c r="E50" s="40" t="s">
        <v>443</v>
      </c>
    </row>
    <row r="51" spans="1:5" ht="12.75">
      <c r="A51" t="s">
        <v>59</v>
      </c>
      <c r="E51" s="39" t="s">
        <v>412</v>
      </c>
    </row>
    <row r="52" spans="1:16" ht="12.75">
      <c r="A52" t="s">
        <v>49</v>
      </c>
      <c s="34" t="s">
        <v>93</v>
      </c>
      <c s="34" t="s">
        <v>444</v>
      </c>
      <c s="35" t="s">
        <v>51</v>
      </c>
      <c s="6" t="s">
        <v>445</v>
      </c>
      <c s="36" t="s">
        <v>106</v>
      </c>
      <c s="37">
        <v>52.5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409</v>
      </c>
      <c>
        <f>(M52*21)/100</f>
      </c>
      <c t="s">
        <v>27</v>
      </c>
    </row>
    <row r="53" spans="1:5" ht="89.25">
      <c r="A53" s="35" t="s">
        <v>55</v>
      </c>
      <c r="E53" s="39" t="s">
        <v>446</v>
      </c>
    </row>
    <row r="54" spans="1:5" ht="25.5">
      <c r="A54" s="35" t="s">
        <v>57</v>
      </c>
      <c r="E54" s="40" t="s">
        <v>447</v>
      </c>
    </row>
    <row r="55" spans="1:5" ht="12.75">
      <c r="A55" t="s">
        <v>59</v>
      </c>
      <c r="E55" s="39" t="s">
        <v>412</v>
      </c>
    </row>
    <row r="56" spans="1:16" ht="12.75">
      <c r="A56" t="s">
        <v>49</v>
      </c>
      <c s="34" t="s">
        <v>96</v>
      </c>
      <c s="34" t="s">
        <v>448</v>
      </c>
      <c s="35" t="s">
        <v>51</v>
      </c>
      <c s="6" t="s">
        <v>449</v>
      </c>
      <c s="36" t="s">
        <v>106</v>
      </c>
      <c s="37">
        <v>42.5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409</v>
      </c>
      <c>
        <f>(M56*21)/100</f>
      </c>
      <c t="s">
        <v>27</v>
      </c>
    </row>
    <row r="57" spans="1:5" ht="89.25">
      <c r="A57" s="35" t="s">
        <v>55</v>
      </c>
      <c r="E57" s="39" t="s">
        <v>446</v>
      </c>
    </row>
    <row r="58" spans="1:5" ht="25.5">
      <c r="A58" s="35" t="s">
        <v>57</v>
      </c>
      <c r="E58" s="40" t="s">
        <v>450</v>
      </c>
    </row>
    <row r="59" spans="1:5" ht="12.75">
      <c r="A59" t="s">
        <v>59</v>
      </c>
      <c r="E59" s="39" t="s">
        <v>412</v>
      </c>
    </row>
    <row r="60" spans="1:16" ht="25.5">
      <c r="A60" t="s">
        <v>49</v>
      </c>
      <c s="34" t="s">
        <v>99</v>
      </c>
      <c s="34" t="s">
        <v>451</v>
      </c>
      <c s="35" t="s">
        <v>51</v>
      </c>
      <c s="6" t="s">
        <v>452</v>
      </c>
      <c s="36" t="s">
        <v>110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409</v>
      </c>
      <c>
        <f>(M60*21)/100</f>
      </c>
      <c t="s">
        <v>27</v>
      </c>
    </row>
    <row r="61" spans="1:5" ht="306">
      <c r="A61" s="35" t="s">
        <v>55</v>
      </c>
      <c r="E61" s="39" t="s">
        <v>453</v>
      </c>
    </row>
    <row r="62" spans="1:5" ht="25.5">
      <c r="A62" s="35" t="s">
        <v>57</v>
      </c>
      <c r="E62" s="40" t="s">
        <v>454</v>
      </c>
    </row>
    <row r="63" spans="1:5" ht="12.75">
      <c r="A63" t="s">
        <v>59</v>
      </c>
      <c r="E63" s="39" t="s">
        <v>412</v>
      </c>
    </row>
    <row r="64" spans="1:16" ht="25.5">
      <c r="A64" t="s">
        <v>49</v>
      </c>
      <c s="34" t="s">
        <v>103</v>
      </c>
      <c s="34" t="s">
        <v>455</v>
      </c>
      <c s="35" t="s">
        <v>51</v>
      </c>
      <c s="6" t="s">
        <v>456</v>
      </c>
      <c s="36" t="s">
        <v>110</v>
      </c>
      <c s="37">
        <v>250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409</v>
      </c>
      <c>
        <f>(M64*21)/100</f>
      </c>
      <c t="s">
        <v>27</v>
      </c>
    </row>
    <row r="65" spans="1:5" ht="114.75">
      <c r="A65" s="35" t="s">
        <v>55</v>
      </c>
      <c r="E65" s="39" t="s">
        <v>457</v>
      </c>
    </row>
    <row r="66" spans="1:5" ht="25.5">
      <c r="A66" s="35" t="s">
        <v>57</v>
      </c>
      <c r="E66" s="40" t="s">
        <v>458</v>
      </c>
    </row>
    <row r="67" spans="1:5" ht="12.75">
      <c r="A67" t="s">
        <v>59</v>
      </c>
      <c r="E67" s="39" t="s">
        <v>412</v>
      </c>
    </row>
    <row r="68" spans="1:16" ht="12.75">
      <c r="A68" t="s">
        <v>49</v>
      </c>
      <c s="34" t="s">
        <v>107</v>
      </c>
      <c s="34" t="s">
        <v>459</v>
      </c>
      <c s="35" t="s">
        <v>51</v>
      </c>
      <c s="6" t="s">
        <v>460</v>
      </c>
      <c s="36" t="s">
        <v>63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409</v>
      </c>
      <c>
        <f>(M68*21)/100</f>
      </c>
      <c t="s">
        <v>27</v>
      </c>
    </row>
    <row r="69" spans="1:5" ht="255">
      <c r="A69" s="35" t="s">
        <v>55</v>
      </c>
      <c r="E69" s="39" t="s">
        <v>461</v>
      </c>
    </row>
    <row r="70" spans="1:5" ht="25.5">
      <c r="A70" s="35" t="s">
        <v>57</v>
      </c>
      <c r="E70" s="40" t="s">
        <v>462</v>
      </c>
    </row>
    <row r="71" spans="1:5" ht="12.75">
      <c r="A71" t="s">
        <v>59</v>
      </c>
      <c r="E71" s="39" t="s">
        <v>412</v>
      </c>
    </row>
    <row r="72" spans="1:16" ht="25.5">
      <c r="A72" t="s">
        <v>49</v>
      </c>
      <c s="34" t="s">
        <v>112</v>
      </c>
      <c s="34" t="s">
        <v>463</v>
      </c>
      <c s="35" t="s">
        <v>51</v>
      </c>
      <c s="6" t="s">
        <v>464</v>
      </c>
      <c s="36" t="s">
        <v>110</v>
      </c>
      <c s="37">
        <v>125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409</v>
      </c>
      <c>
        <f>(M72*21)/100</f>
      </c>
      <c t="s">
        <v>27</v>
      </c>
    </row>
    <row r="73" spans="1:5" ht="178.5">
      <c r="A73" s="35" t="s">
        <v>55</v>
      </c>
      <c r="E73" s="39" t="s">
        <v>465</v>
      </c>
    </row>
    <row r="74" spans="1:5" ht="38.25">
      <c r="A74" s="35" t="s">
        <v>57</v>
      </c>
      <c r="E74" s="40" t="s">
        <v>466</v>
      </c>
    </row>
    <row r="75" spans="1:5" ht="12.75">
      <c r="A75" t="s">
        <v>59</v>
      </c>
      <c r="E75" s="39" t="s">
        <v>412</v>
      </c>
    </row>
    <row r="76" spans="1:16" ht="12.75">
      <c r="A76" t="s">
        <v>49</v>
      </c>
      <c s="34" t="s">
        <v>115</v>
      </c>
      <c s="34" t="s">
        <v>467</v>
      </c>
      <c s="35" t="s">
        <v>51</v>
      </c>
      <c s="6" t="s">
        <v>468</v>
      </c>
      <c s="36" t="s">
        <v>63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469</v>
      </c>
      <c>
        <f>(M76*21)/100</f>
      </c>
      <c t="s">
        <v>27</v>
      </c>
    </row>
    <row r="77" spans="1:5" ht="102">
      <c r="A77" s="35" t="s">
        <v>55</v>
      </c>
      <c r="E77" s="39" t="s">
        <v>470</v>
      </c>
    </row>
    <row r="78" spans="1:5" ht="25.5">
      <c r="A78" s="35" t="s">
        <v>57</v>
      </c>
      <c r="E78" s="40" t="s">
        <v>471</v>
      </c>
    </row>
    <row r="79" spans="1:5" ht="12.75">
      <c r="A79" t="s">
        <v>59</v>
      </c>
      <c r="E79" s="39" t="s">
        <v>412</v>
      </c>
    </row>
    <row r="80" spans="1:16" ht="12.75">
      <c r="A80" t="s">
        <v>49</v>
      </c>
      <c s="34" t="s">
        <v>118</v>
      </c>
      <c s="34" t="s">
        <v>472</v>
      </c>
      <c s="35" t="s">
        <v>51</v>
      </c>
      <c s="6" t="s">
        <v>473</v>
      </c>
      <c s="36" t="s">
        <v>302</v>
      </c>
      <c s="37">
        <v>23.152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409</v>
      </c>
      <c>
        <f>(M80*21)/100</f>
      </c>
      <c t="s">
        <v>27</v>
      </c>
    </row>
    <row r="81" spans="1:5" ht="102">
      <c r="A81" s="35" t="s">
        <v>55</v>
      </c>
      <c r="E81" s="39" t="s">
        <v>474</v>
      </c>
    </row>
    <row r="82" spans="1:5" ht="25.5">
      <c r="A82" s="35" t="s">
        <v>57</v>
      </c>
      <c r="E82" s="40" t="s">
        <v>443</v>
      </c>
    </row>
    <row r="83" spans="1:5" ht="12.75">
      <c r="A83" t="s">
        <v>59</v>
      </c>
      <c r="E83" s="39" t="s">
        <v>412</v>
      </c>
    </row>
    <row r="84" spans="1:16" ht="12.75">
      <c r="A84" t="s">
        <v>49</v>
      </c>
      <c s="34" t="s">
        <v>165</v>
      </c>
      <c s="34" t="s">
        <v>475</v>
      </c>
      <c s="35" t="s">
        <v>51</v>
      </c>
      <c s="6" t="s">
        <v>476</v>
      </c>
      <c s="36" t="s">
        <v>302</v>
      </c>
      <c s="37">
        <v>22.05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409</v>
      </c>
      <c>
        <f>(M84*21)/100</f>
      </c>
      <c t="s">
        <v>27</v>
      </c>
    </row>
    <row r="85" spans="1:5" ht="140.25">
      <c r="A85" s="35" t="s">
        <v>55</v>
      </c>
      <c r="E85" s="39" t="s">
        <v>477</v>
      </c>
    </row>
    <row r="86" spans="1:5" ht="25.5">
      <c r="A86" s="35" t="s">
        <v>57</v>
      </c>
      <c r="E86" s="40" t="s">
        <v>478</v>
      </c>
    </row>
    <row r="87" spans="1:5" ht="12.75">
      <c r="A87" t="s">
        <v>59</v>
      </c>
      <c r="E87" s="39" t="s">
        <v>412</v>
      </c>
    </row>
    <row r="88" spans="1:16" ht="12.75">
      <c r="A88" t="s">
        <v>49</v>
      </c>
      <c s="34" t="s">
        <v>168</v>
      </c>
      <c s="34" t="s">
        <v>479</v>
      </c>
      <c s="35" t="s">
        <v>51</v>
      </c>
      <c s="6" t="s">
        <v>480</v>
      </c>
      <c s="36" t="s">
        <v>110</v>
      </c>
      <c s="37">
        <v>16.8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409</v>
      </c>
      <c>
        <f>(M88*21)/100</f>
      </c>
      <c t="s">
        <v>27</v>
      </c>
    </row>
    <row r="89" spans="1:5" ht="38.25">
      <c r="A89" s="35" t="s">
        <v>55</v>
      </c>
      <c r="E89" s="39" t="s">
        <v>481</v>
      </c>
    </row>
    <row r="90" spans="1:5" ht="38.25">
      <c r="A90" s="35" t="s">
        <v>57</v>
      </c>
      <c r="E90" s="40" t="s">
        <v>482</v>
      </c>
    </row>
    <row r="91" spans="1:5" ht="12.75">
      <c r="A91" t="s">
        <v>59</v>
      </c>
      <c r="E91" s="39" t="s">
        <v>412</v>
      </c>
    </row>
    <row r="92" spans="1:13" ht="12.75">
      <c r="A92" t="s">
        <v>46</v>
      </c>
      <c r="C92" s="31" t="s">
        <v>83</v>
      </c>
      <c r="E92" s="33" t="s">
        <v>483</v>
      </c>
      <c r="J92" s="32">
        <f>0</f>
      </c>
      <c s="32">
        <f>0</f>
      </c>
      <c s="32">
        <f>0+L93+L97+L101+L105+L109+L113+L117</f>
      </c>
      <c s="32">
        <f>0+M93+M97+M101+M105+M109+M113+M117</f>
      </c>
    </row>
    <row r="93" spans="1:16" ht="12.75">
      <c r="A93" t="s">
        <v>49</v>
      </c>
      <c s="34" t="s">
        <v>171</v>
      </c>
      <c s="34" t="s">
        <v>484</v>
      </c>
      <c s="35" t="s">
        <v>51</v>
      </c>
      <c s="6" t="s">
        <v>485</v>
      </c>
      <c s="36" t="s">
        <v>63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409</v>
      </c>
      <c>
        <f>(M93*21)/100</f>
      </c>
      <c t="s">
        <v>27</v>
      </c>
    </row>
    <row r="94" spans="1:5" ht="25.5">
      <c r="A94" s="35" t="s">
        <v>55</v>
      </c>
      <c r="E94" s="39" t="s">
        <v>486</v>
      </c>
    </row>
    <row r="95" spans="1:5" ht="25.5">
      <c r="A95" s="35" t="s">
        <v>57</v>
      </c>
      <c r="E95" s="40" t="s">
        <v>487</v>
      </c>
    </row>
    <row r="96" spans="1:5" ht="12.75">
      <c r="A96" t="s">
        <v>59</v>
      </c>
      <c r="E96" s="39" t="s">
        <v>412</v>
      </c>
    </row>
    <row r="97" spans="1:16" ht="25.5">
      <c r="A97" t="s">
        <v>49</v>
      </c>
      <c s="34" t="s">
        <v>174</v>
      </c>
      <c s="34" t="s">
        <v>488</v>
      </c>
      <c s="35" t="s">
        <v>51</v>
      </c>
      <c s="6" t="s">
        <v>489</v>
      </c>
      <c s="36" t="s">
        <v>302</v>
      </c>
      <c s="37">
        <v>18.55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409</v>
      </c>
      <c>
        <f>(M97*21)/100</f>
      </c>
      <c t="s">
        <v>27</v>
      </c>
    </row>
    <row r="98" spans="1:5" ht="178.5">
      <c r="A98" s="35" t="s">
        <v>55</v>
      </c>
      <c r="E98" s="39" t="s">
        <v>490</v>
      </c>
    </row>
    <row r="99" spans="1:5" ht="25.5">
      <c r="A99" s="35" t="s">
        <v>57</v>
      </c>
      <c r="E99" s="40" t="s">
        <v>491</v>
      </c>
    </row>
    <row r="100" spans="1:5" ht="12.75">
      <c r="A100" t="s">
        <v>59</v>
      </c>
      <c r="E100" s="39" t="s">
        <v>412</v>
      </c>
    </row>
    <row r="101" spans="1:16" ht="12.75">
      <c r="A101" t="s">
        <v>49</v>
      </c>
      <c s="34" t="s">
        <v>175</v>
      </c>
      <c s="34" t="s">
        <v>492</v>
      </c>
      <c s="35" t="s">
        <v>51</v>
      </c>
      <c s="6" t="s">
        <v>493</v>
      </c>
      <c s="36" t="s">
        <v>106</v>
      </c>
      <c s="37">
        <v>52.5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409</v>
      </c>
      <c>
        <f>(M101*21)/100</f>
      </c>
      <c t="s">
        <v>27</v>
      </c>
    </row>
    <row r="102" spans="1:5" ht="140.25">
      <c r="A102" s="35" t="s">
        <v>55</v>
      </c>
      <c r="E102" s="39" t="s">
        <v>494</v>
      </c>
    </row>
    <row r="103" spans="1:5" ht="38.25">
      <c r="A103" s="35" t="s">
        <v>57</v>
      </c>
      <c r="E103" s="40" t="s">
        <v>495</v>
      </c>
    </row>
    <row r="104" spans="1:5" ht="12.75">
      <c r="A104" t="s">
        <v>59</v>
      </c>
      <c r="E104" s="39" t="s">
        <v>412</v>
      </c>
    </row>
    <row r="105" spans="1:16" ht="25.5">
      <c r="A105" t="s">
        <v>49</v>
      </c>
      <c s="34" t="s">
        <v>178</v>
      </c>
      <c s="34" t="s">
        <v>496</v>
      </c>
      <c s="35" t="s">
        <v>51</v>
      </c>
      <c s="6" t="s">
        <v>497</v>
      </c>
      <c s="36" t="s">
        <v>498</v>
      </c>
      <c s="37">
        <v>1050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409</v>
      </c>
      <c>
        <f>(M105*21)/100</f>
      </c>
      <c t="s">
        <v>27</v>
      </c>
    </row>
    <row r="106" spans="1:5" ht="127.5">
      <c r="A106" s="35" t="s">
        <v>55</v>
      </c>
      <c r="E106" s="39" t="s">
        <v>499</v>
      </c>
    </row>
    <row r="107" spans="1:5" ht="38.25">
      <c r="A107" s="35" t="s">
        <v>57</v>
      </c>
      <c r="E107" s="40" t="s">
        <v>500</v>
      </c>
    </row>
    <row r="108" spans="1:5" ht="12.75">
      <c r="A108" t="s">
        <v>59</v>
      </c>
      <c r="E108" s="39" t="s">
        <v>412</v>
      </c>
    </row>
    <row r="109" spans="1:16" ht="25.5">
      <c r="A109" t="s">
        <v>49</v>
      </c>
      <c s="34" t="s">
        <v>181</v>
      </c>
      <c s="34" t="s">
        <v>501</v>
      </c>
      <c s="35" t="s">
        <v>51</v>
      </c>
      <c s="6" t="s">
        <v>502</v>
      </c>
      <c s="36" t="s">
        <v>110</v>
      </c>
      <c s="37">
        <v>25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409</v>
      </c>
      <c>
        <f>(M109*21)/100</f>
      </c>
      <c t="s">
        <v>27</v>
      </c>
    </row>
    <row r="110" spans="1:5" ht="204">
      <c r="A110" s="35" t="s">
        <v>55</v>
      </c>
      <c r="E110" s="39" t="s">
        <v>503</v>
      </c>
    </row>
    <row r="111" spans="1:5" ht="25.5">
      <c r="A111" s="35" t="s">
        <v>57</v>
      </c>
      <c r="E111" s="40" t="s">
        <v>504</v>
      </c>
    </row>
    <row r="112" spans="1:5" ht="12.75">
      <c r="A112" t="s">
        <v>59</v>
      </c>
      <c r="E112" s="39" t="s">
        <v>412</v>
      </c>
    </row>
    <row r="113" spans="1:16" ht="25.5">
      <c r="A113" t="s">
        <v>49</v>
      </c>
      <c s="34" t="s">
        <v>182</v>
      </c>
      <c s="34" t="s">
        <v>505</v>
      </c>
      <c s="35" t="s">
        <v>51</v>
      </c>
      <c s="6" t="s">
        <v>506</v>
      </c>
      <c s="36" t="s">
        <v>507</v>
      </c>
      <c s="37">
        <v>241.335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409</v>
      </c>
      <c>
        <f>(M113*21)/100</f>
      </c>
      <c t="s">
        <v>27</v>
      </c>
    </row>
    <row r="114" spans="1:5" ht="102">
      <c r="A114" s="35" t="s">
        <v>55</v>
      </c>
      <c r="E114" s="39" t="s">
        <v>508</v>
      </c>
    </row>
    <row r="115" spans="1:5" ht="51">
      <c r="A115" s="35" t="s">
        <v>57</v>
      </c>
      <c r="E115" s="40" t="s">
        <v>509</v>
      </c>
    </row>
    <row r="116" spans="1:5" ht="12.75">
      <c r="A116" t="s">
        <v>59</v>
      </c>
      <c r="E116" s="39" t="s">
        <v>412</v>
      </c>
    </row>
    <row r="117" spans="1:16" ht="12.75">
      <c r="A117" t="s">
        <v>49</v>
      </c>
      <c s="34" t="s">
        <v>183</v>
      </c>
      <c s="34" t="s">
        <v>510</v>
      </c>
      <c s="35" t="s">
        <v>51</v>
      </c>
      <c s="6" t="s">
        <v>511</v>
      </c>
      <c s="36" t="s">
        <v>302</v>
      </c>
      <c s="37">
        <v>18.55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409</v>
      </c>
      <c>
        <f>(M117*21)/100</f>
      </c>
      <c t="s">
        <v>27</v>
      </c>
    </row>
    <row r="118" spans="1:5" ht="178.5">
      <c r="A118" s="35" t="s">
        <v>55</v>
      </c>
      <c r="E118" s="39" t="s">
        <v>512</v>
      </c>
    </row>
    <row r="119" spans="1:5" ht="25.5">
      <c r="A119" s="35" t="s">
        <v>57</v>
      </c>
      <c r="E119" s="40" t="s">
        <v>513</v>
      </c>
    </row>
    <row r="120" spans="1:5" ht="12.75">
      <c r="A120" t="s">
        <v>59</v>
      </c>
      <c r="E120" s="39" t="s">
        <v>412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399</v>
      </c>
      <c r="E4" s="26" t="s">
        <v>400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COUNTIFS(L8:L269,"=0",A8:A269,"P")+COUNTIFS(L8:L269,"",A8:A269,"P")+SUM(Q8:Q269)</f>
      </c>
    </row>
    <row r="8" spans="1:13" ht="12.75">
      <c r="A8" t="s">
        <v>44</v>
      </c>
      <c r="C8" s="28" t="s">
        <v>516</v>
      </c>
      <c r="E8" s="30" t="s">
        <v>515</v>
      </c>
      <c r="J8" s="29">
        <f>0+J9+J42+J103+J112+J117+J126+J191+J208</f>
      </c>
      <c s="29">
        <f>0+K9+K42+K103+K112+K117+K126+K191+K208</f>
      </c>
      <c s="29">
        <f>0+L9+L42+L103+L112+L117+L126+L191+L208</f>
      </c>
      <c s="29">
        <f>0+M9+M42+M103+M112+M117+M126+M191+M208</f>
      </c>
    </row>
    <row r="9" spans="1:13" ht="12.75">
      <c r="A9" t="s">
        <v>46</v>
      </c>
      <c r="C9" s="31" t="s">
        <v>404</v>
      </c>
      <c r="E9" s="33" t="s">
        <v>405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517</v>
      </c>
      <c s="35" t="s">
        <v>51</v>
      </c>
      <c s="6" t="s">
        <v>518</v>
      </c>
      <c s="36" t="s">
        <v>408</v>
      </c>
      <c s="37">
        <v>162.126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409</v>
      </c>
      <c>
        <f>(M10*21)/100</f>
      </c>
      <c t="s">
        <v>27</v>
      </c>
    </row>
    <row r="11" spans="1:5" ht="140.25">
      <c r="A11" s="35" t="s">
        <v>55</v>
      </c>
      <c r="E11" s="39" t="s">
        <v>410</v>
      </c>
    </row>
    <row r="12" spans="1:5" ht="25.5">
      <c r="A12" s="35" t="s">
        <v>57</v>
      </c>
      <c r="E12" s="40" t="s">
        <v>519</v>
      </c>
    </row>
    <row r="13" spans="1:5" ht="12.75">
      <c r="A13" t="s">
        <v>59</v>
      </c>
      <c r="E13" s="39" t="s">
        <v>412</v>
      </c>
    </row>
    <row r="14" spans="1:16" ht="25.5">
      <c r="A14" t="s">
        <v>49</v>
      </c>
      <c s="34" t="s">
        <v>27</v>
      </c>
      <c s="34" t="s">
        <v>520</v>
      </c>
      <c s="35" t="s">
        <v>51</v>
      </c>
      <c s="6" t="s">
        <v>521</v>
      </c>
      <c s="36" t="s">
        <v>408</v>
      </c>
      <c s="37">
        <v>10.515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409</v>
      </c>
      <c>
        <f>(M14*21)/100</f>
      </c>
      <c t="s">
        <v>27</v>
      </c>
    </row>
    <row r="15" spans="1:5" ht="140.25">
      <c r="A15" s="35" t="s">
        <v>55</v>
      </c>
      <c r="E15" s="39" t="s">
        <v>410</v>
      </c>
    </row>
    <row r="16" spans="1:5" ht="25.5">
      <c r="A16" s="35" t="s">
        <v>57</v>
      </c>
      <c r="E16" s="40" t="s">
        <v>522</v>
      </c>
    </row>
    <row r="17" spans="1:5" ht="12.75">
      <c r="A17" t="s">
        <v>59</v>
      </c>
      <c r="E17" s="39" t="s">
        <v>412</v>
      </c>
    </row>
    <row r="18" spans="1:16" ht="25.5">
      <c r="A18" t="s">
        <v>49</v>
      </c>
      <c s="34" t="s">
        <v>26</v>
      </c>
      <c s="34" t="s">
        <v>406</v>
      </c>
      <c s="35" t="s">
        <v>51</v>
      </c>
      <c s="6" t="s">
        <v>407</v>
      </c>
      <c s="36" t="s">
        <v>408</v>
      </c>
      <c s="37">
        <v>189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409</v>
      </c>
      <c>
        <f>(M18*21)/100</f>
      </c>
      <c t="s">
        <v>27</v>
      </c>
    </row>
    <row r="19" spans="1:5" ht="140.25">
      <c r="A19" s="35" t="s">
        <v>55</v>
      </c>
      <c r="E19" s="39" t="s">
        <v>410</v>
      </c>
    </row>
    <row r="20" spans="1:5" ht="25.5">
      <c r="A20" s="35" t="s">
        <v>57</v>
      </c>
      <c r="E20" s="40" t="s">
        <v>523</v>
      </c>
    </row>
    <row r="21" spans="1:5" ht="12.75">
      <c r="A21" t="s">
        <v>59</v>
      </c>
      <c r="E21" s="39" t="s">
        <v>412</v>
      </c>
    </row>
    <row r="22" spans="1:16" ht="25.5">
      <c r="A22" t="s">
        <v>49</v>
      </c>
      <c s="34" t="s">
        <v>68</v>
      </c>
      <c s="34" t="s">
        <v>524</v>
      </c>
      <c s="35" t="s">
        <v>51</v>
      </c>
      <c s="6" t="s">
        <v>525</v>
      </c>
      <c s="36" t="s">
        <v>408</v>
      </c>
      <c s="37">
        <v>0.025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409</v>
      </c>
      <c>
        <f>(M22*21)/100</f>
      </c>
      <c t="s">
        <v>27</v>
      </c>
    </row>
    <row r="23" spans="1:5" ht="140.25">
      <c r="A23" s="35" t="s">
        <v>55</v>
      </c>
      <c r="E23" s="39" t="s">
        <v>410</v>
      </c>
    </row>
    <row r="24" spans="1:5" ht="25.5">
      <c r="A24" s="35" t="s">
        <v>57</v>
      </c>
      <c r="E24" s="40" t="s">
        <v>526</v>
      </c>
    </row>
    <row r="25" spans="1:5" ht="12.75">
      <c r="A25" t="s">
        <v>59</v>
      </c>
      <c r="E25" s="39" t="s">
        <v>412</v>
      </c>
    </row>
    <row r="26" spans="1:16" ht="25.5">
      <c r="A26" t="s">
        <v>49</v>
      </c>
      <c s="34" t="s">
        <v>71</v>
      </c>
      <c s="34" t="s">
        <v>416</v>
      </c>
      <c s="35" t="s">
        <v>51</v>
      </c>
      <c s="6" t="s">
        <v>417</v>
      </c>
      <c s="36" t="s">
        <v>408</v>
      </c>
      <c s="37">
        <v>0.014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409</v>
      </c>
      <c>
        <f>(M26*21)/100</f>
      </c>
      <c t="s">
        <v>27</v>
      </c>
    </row>
    <row r="27" spans="1:5" ht="140.25">
      <c r="A27" s="35" t="s">
        <v>55</v>
      </c>
      <c r="E27" s="39" t="s">
        <v>410</v>
      </c>
    </row>
    <row r="28" spans="1:5" ht="25.5">
      <c r="A28" s="35" t="s">
        <v>57</v>
      </c>
      <c r="E28" s="40" t="s">
        <v>527</v>
      </c>
    </row>
    <row r="29" spans="1:5" ht="12.75">
      <c r="A29" t="s">
        <v>59</v>
      </c>
      <c r="E29" s="39" t="s">
        <v>412</v>
      </c>
    </row>
    <row r="30" spans="1:16" ht="25.5">
      <c r="A30" t="s">
        <v>49</v>
      </c>
      <c s="34" t="s">
        <v>74</v>
      </c>
      <c s="34" t="s">
        <v>419</v>
      </c>
      <c s="35" t="s">
        <v>51</v>
      </c>
      <c s="6" t="s">
        <v>420</v>
      </c>
      <c s="36" t="s">
        <v>408</v>
      </c>
      <c s="37">
        <v>0.024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409</v>
      </c>
      <c>
        <f>(M30*21)/100</f>
      </c>
      <c t="s">
        <v>27</v>
      </c>
    </row>
    <row r="31" spans="1:5" ht="140.25">
      <c r="A31" s="35" t="s">
        <v>55</v>
      </c>
      <c r="E31" s="39" t="s">
        <v>410</v>
      </c>
    </row>
    <row r="32" spans="1:5" ht="25.5">
      <c r="A32" s="35" t="s">
        <v>57</v>
      </c>
      <c r="E32" s="40" t="s">
        <v>528</v>
      </c>
    </row>
    <row r="33" spans="1:5" ht="12.75">
      <c r="A33" t="s">
        <v>59</v>
      </c>
      <c r="E33" s="39" t="s">
        <v>412</v>
      </c>
    </row>
    <row r="34" spans="1:16" ht="25.5">
      <c r="A34" t="s">
        <v>49</v>
      </c>
      <c s="34" t="s">
        <v>77</v>
      </c>
      <c s="34" t="s">
        <v>422</v>
      </c>
      <c s="35" t="s">
        <v>51</v>
      </c>
      <c s="6" t="s">
        <v>423</v>
      </c>
      <c s="36" t="s">
        <v>408</v>
      </c>
      <c s="37">
        <v>24.535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409</v>
      </c>
      <c>
        <f>(M34*21)/100</f>
      </c>
      <c t="s">
        <v>27</v>
      </c>
    </row>
    <row r="35" spans="1:5" ht="140.25">
      <c r="A35" s="35" t="s">
        <v>55</v>
      </c>
      <c r="E35" s="39" t="s">
        <v>410</v>
      </c>
    </row>
    <row r="36" spans="1:5" ht="25.5">
      <c r="A36" s="35" t="s">
        <v>57</v>
      </c>
      <c r="E36" s="40" t="s">
        <v>529</v>
      </c>
    </row>
    <row r="37" spans="1:5" ht="12.75">
      <c r="A37" t="s">
        <v>59</v>
      </c>
      <c r="E37" s="39" t="s">
        <v>412</v>
      </c>
    </row>
    <row r="38" spans="1:16" ht="25.5">
      <c r="A38" t="s">
        <v>49</v>
      </c>
      <c s="34" t="s">
        <v>80</v>
      </c>
      <c s="34" t="s">
        <v>530</v>
      </c>
      <c s="35" t="s">
        <v>51</v>
      </c>
      <c s="6" t="s">
        <v>531</v>
      </c>
      <c s="36" t="s">
        <v>408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409</v>
      </c>
      <c>
        <f>(M38*21)/100</f>
      </c>
      <c t="s">
        <v>27</v>
      </c>
    </row>
    <row r="39" spans="1:5" ht="140.25">
      <c r="A39" s="35" t="s">
        <v>55</v>
      </c>
      <c r="E39" s="39" t="s">
        <v>410</v>
      </c>
    </row>
    <row r="40" spans="1:5" ht="25.5">
      <c r="A40" s="35" t="s">
        <v>57</v>
      </c>
      <c r="E40" s="40" t="s">
        <v>532</v>
      </c>
    </row>
    <row r="41" spans="1:5" ht="12.75">
      <c r="A41" t="s">
        <v>59</v>
      </c>
      <c r="E41" s="39" t="s">
        <v>412</v>
      </c>
    </row>
    <row r="42" spans="1:13" ht="12.75">
      <c r="A42" t="s">
        <v>46</v>
      </c>
      <c r="C42" s="31" t="s">
        <v>47</v>
      </c>
      <c r="E42" s="33" t="s">
        <v>102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12.75">
      <c r="A43" t="s">
        <v>49</v>
      </c>
      <c s="34" t="s">
        <v>83</v>
      </c>
      <c s="34" t="s">
        <v>533</v>
      </c>
      <c s="35" t="s">
        <v>51</v>
      </c>
      <c s="6" t="s">
        <v>534</v>
      </c>
      <c s="36" t="s">
        <v>302</v>
      </c>
      <c s="37">
        <v>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409</v>
      </c>
      <c>
        <f>(M43*21)/100</f>
      </c>
      <c t="s">
        <v>27</v>
      </c>
    </row>
    <row r="44" spans="1:5" ht="38.25">
      <c r="A44" s="35" t="s">
        <v>55</v>
      </c>
      <c r="E44" s="39" t="s">
        <v>535</v>
      </c>
    </row>
    <row r="45" spans="1:5" ht="25.5">
      <c r="A45" s="35" t="s">
        <v>57</v>
      </c>
      <c r="E45" s="40" t="s">
        <v>536</v>
      </c>
    </row>
    <row r="46" spans="1:5" ht="12.75">
      <c r="A46" t="s">
        <v>59</v>
      </c>
      <c r="E46" s="39" t="s">
        <v>412</v>
      </c>
    </row>
    <row r="47" spans="1:16" ht="25.5">
      <c r="A47" t="s">
        <v>49</v>
      </c>
      <c s="34" t="s">
        <v>89</v>
      </c>
      <c s="34" t="s">
        <v>425</v>
      </c>
      <c s="35" t="s">
        <v>51</v>
      </c>
      <c s="6" t="s">
        <v>426</v>
      </c>
      <c s="36" t="s">
        <v>106</v>
      </c>
      <c s="37">
        <v>24.535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409</v>
      </c>
      <c>
        <f>(M47*21)/100</f>
      </c>
      <c t="s">
        <v>27</v>
      </c>
    </row>
    <row r="48" spans="1:5" ht="63.75">
      <c r="A48" s="35" t="s">
        <v>55</v>
      </c>
      <c r="E48" s="39" t="s">
        <v>427</v>
      </c>
    </row>
    <row r="49" spans="1:5" ht="38.25">
      <c r="A49" s="35" t="s">
        <v>57</v>
      </c>
      <c r="E49" s="40" t="s">
        <v>537</v>
      </c>
    </row>
    <row r="50" spans="1:5" ht="12.75">
      <c r="A50" t="s">
        <v>59</v>
      </c>
      <c r="E50" s="39" t="s">
        <v>412</v>
      </c>
    </row>
    <row r="51" spans="1:16" ht="12.75">
      <c r="A51" t="s">
        <v>49</v>
      </c>
      <c s="34" t="s">
        <v>93</v>
      </c>
      <c s="34" t="s">
        <v>538</v>
      </c>
      <c s="35" t="s">
        <v>51</v>
      </c>
      <c s="6" t="s">
        <v>539</v>
      </c>
      <c s="36" t="s">
        <v>106</v>
      </c>
      <c s="37">
        <v>7.01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409</v>
      </c>
      <c>
        <f>(M51*21)/100</f>
      </c>
      <c t="s">
        <v>27</v>
      </c>
    </row>
    <row r="52" spans="1:5" ht="63.75">
      <c r="A52" s="35" t="s">
        <v>55</v>
      </c>
      <c r="E52" s="39" t="s">
        <v>427</v>
      </c>
    </row>
    <row r="53" spans="1:5" ht="25.5">
      <c r="A53" s="35" t="s">
        <v>57</v>
      </c>
      <c r="E53" s="40" t="s">
        <v>540</v>
      </c>
    </row>
    <row r="54" spans="1:5" ht="12.75">
      <c r="A54" t="s">
        <v>59</v>
      </c>
      <c r="E54" s="39" t="s">
        <v>412</v>
      </c>
    </row>
    <row r="55" spans="1:16" ht="12.75">
      <c r="A55" t="s">
        <v>49</v>
      </c>
      <c s="34" t="s">
        <v>96</v>
      </c>
      <c s="34" t="s">
        <v>541</v>
      </c>
      <c s="35" t="s">
        <v>51</v>
      </c>
      <c s="6" t="s">
        <v>542</v>
      </c>
      <c s="36" t="s">
        <v>106</v>
      </c>
      <c s="37">
        <v>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409</v>
      </c>
      <c>
        <f>(M55*21)/100</f>
      </c>
      <c t="s">
        <v>27</v>
      </c>
    </row>
    <row r="56" spans="1:5" ht="38.25">
      <c r="A56" s="35" t="s">
        <v>55</v>
      </c>
      <c r="E56" s="39" t="s">
        <v>543</v>
      </c>
    </row>
    <row r="57" spans="1:5" ht="25.5">
      <c r="A57" s="35" t="s">
        <v>57</v>
      </c>
      <c r="E57" s="40" t="s">
        <v>544</v>
      </c>
    </row>
    <row r="58" spans="1:5" ht="12.75">
      <c r="A58" t="s">
        <v>59</v>
      </c>
      <c r="E58" s="39" t="s">
        <v>412</v>
      </c>
    </row>
    <row r="59" spans="1:16" ht="12.75">
      <c r="A59" t="s">
        <v>49</v>
      </c>
      <c s="34" t="s">
        <v>99</v>
      </c>
      <c s="34" t="s">
        <v>545</v>
      </c>
      <c s="35" t="s">
        <v>51</v>
      </c>
      <c s="6" t="s">
        <v>546</v>
      </c>
      <c s="36" t="s">
        <v>106</v>
      </c>
      <c s="37">
        <v>49.92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409</v>
      </c>
      <c>
        <f>(M59*21)/100</f>
      </c>
      <c t="s">
        <v>27</v>
      </c>
    </row>
    <row r="60" spans="1:5" ht="369.75">
      <c r="A60" s="35" t="s">
        <v>55</v>
      </c>
      <c r="E60" s="39" t="s">
        <v>547</v>
      </c>
    </row>
    <row r="61" spans="1:5" ht="25.5">
      <c r="A61" s="35" t="s">
        <v>57</v>
      </c>
      <c r="E61" s="40" t="s">
        <v>548</v>
      </c>
    </row>
    <row r="62" spans="1:5" ht="12.75">
      <c r="A62" t="s">
        <v>59</v>
      </c>
      <c r="E62" s="39" t="s">
        <v>412</v>
      </c>
    </row>
    <row r="63" spans="1:16" ht="12.75">
      <c r="A63" t="s">
        <v>49</v>
      </c>
      <c s="34" t="s">
        <v>103</v>
      </c>
      <c s="34" t="s">
        <v>549</v>
      </c>
      <c s="35" t="s">
        <v>51</v>
      </c>
      <c s="6" t="s">
        <v>550</v>
      </c>
      <c s="36" t="s">
        <v>110</v>
      </c>
      <c s="37">
        <v>326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409</v>
      </c>
      <c>
        <f>(M63*21)/100</f>
      </c>
      <c t="s">
        <v>27</v>
      </c>
    </row>
    <row r="64" spans="1:5" ht="63.75">
      <c r="A64" s="35" t="s">
        <v>55</v>
      </c>
      <c r="E64" s="39" t="s">
        <v>551</v>
      </c>
    </row>
    <row r="65" spans="1:5" ht="25.5">
      <c r="A65" s="35" t="s">
        <v>57</v>
      </c>
      <c r="E65" s="40" t="s">
        <v>552</v>
      </c>
    </row>
    <row r="66" spans="1:5" ht="12.75">
      <c r="A66" t="s">
        <v>59</v>
      </c>
      <c r="E66" s="39" t="s">
        <v>412</v>
      </c>
    </row>
    <row r="67" spans="1:16" ht="12.75">
      <c r="A67" t="s">
        <v>49</v>
      </c>
      <c s="34" t="s">
        <v>107</v>
      </c>
      <c s="34" t="s">
        <v>553</v>
      </c>
      <c s="35" t="s">
        <v>51</v>
      </c>
      <c s="6" t="s">
        <v>554</v>
      </c>
      <c s="36" t="s">
        <v>106</v>
      </c>
      <c s="37">
        <v>6.15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409</v>
      </c>
      <c>
        <f>(M67*21)/100</f>
      </c>
      <c t="s">
        <v>27</v>
      </c>
    </row>
    <row r="68" spans="1:5" ht="63.75">
      <c r="A68" s="35" t="s">
        <v>55</v>
      </c>
      <c r="E68" s="39" t="s">
        <v>551</v>
      </c>
    </row>
    <row r="69" spans="1:5" ht="25.5">
      <c r="A69" s="35" t="s">
        <v>57</v>
      </c>
      <c r="E69" s="40" t="s">
        <v>555</v>
      </c>
    </row>
    <row r="70" spans="1:5" ht="12.75">
      <c r="A70" t="s">
        <v>59</v>
      </c>
      <c r="E70" s="39" t="s">
        <v>412</v>
      </c>
    </row>
    <row r="71" spans="1:16" ht="12.75">
      <c r="A71" t="s">
        <v>49</v>
      </c>
      <c s="34" t="s">
        <v>112</v>
      </c>
      <c s="34" t="s">
        <v>556</v>
      </c>
      <c s="35" t="s">
        <v>51</v>
      </c>
      <c s="6" t="s">
        <v>557</v>
      </c>
      <c s="36" t="s">
        <v>106</v>
      </c>
      <c s="37">
        <v>36.63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409</v>
      </c>
      <c>
        <f>(M71*21)/100</f>
      </c>
      <c t="s">
        <v>27</v>
      </c>
    </row>
    <row r="72" spans="1:5" ht="318.75">
      <c r="A72" s="35" t="s">
        <v>55</v>
      </c>
      <c r="E72" s="39" t="s">
        <v>558</v>
      </c>
    </row>
    <row r="73" spans="1:5" ht="25.5">
      <c r="A73" s="35" t="s">
        <v>57</v>
      </c>
      <c r="E73" s="40" t="s">
        <v>559</v>
      </c>
    </row>
    <row r="74" spans="1:5" ht="12.75">
      <c r="A74" t="s">
        <v>59</v>
      </c>
      <c r="E74" s="39" t="s">
        <v>412</v>
      </c>
    </row>
    <row r="75" spans="1:16" ht="12.75">
      <c r="A75" t="s">
        <v>49</v>
      </c>
      <c s="34" t="s">
        <v>115</v>
      </c>
      <c s="34" t="s">
        <v>560</v>
      </c>
      <c s="35" t="s">
        <v>51</v>
      </c>
      <c s="6" t="s">
        <v>561</v>
      </c>
      <c s="36" t="s">
        <v>106</v>
      </c>
      <c s="37">
        <v>3.718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409</v>
      </c>
      <c>
        <f>(M75*21)/100</f>
      </c>
      <c t="s">
        <v>27</v>
      </c>
    </row>
    <row r="76" spans="1:5" ht="318.75">
      <c r="A76" s="35" t="s">
        <v>55</v>
      </c>
      <c r="E76" s="39" t="s">
        <v>558</v>
      </c>
    </row>
    <row r="77" spans="1:5" ht="25.5">
      <c r="A77" s="35" t="s">
        <v>57</v>
      </c>
      <c r="E77" s="40" t="s">
        <v>562</v>
      </c>
    </row>
    <row r="78" spans="1:5" ht="12.75">
      <c r="A78" t="s">
        <v>59</v>
      </c>
      <c r="E78" s="39" t="s">
        <v>412</v>
      </c>
    </row>
    <row r="79" spans="1:16" ht="12.75">
      <c r="A79" t="s">
        <v>49</v>
      </c>
      <c s="34" t="s">
        <v>118</v>
      </c>
      <c s="34" t="s">
        <v>278</v>
      </c>
      <c s="35" t="s">
        <v>51</v>
      </c>
      <c s="6" t="s">
        <v>279</v>
      </c>
      <c s="36" t="s">
        <v>106</v>
      </c>
      <c s="37">
        <v>0.198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409</v>
      </c>
      <c>
        <f>(M79*21)/100</f>
      </c>
      <c t="s">
        <v>27</v>
      </c>
    </row>
    <row r="80" spans="1:5" ht="229.5">
      <c r="A80" s="35" t="s">
        <v>55</v>
      </c>
      <c r="E80" s="39" t="s">
        <v>563</v>
      </c>
    </row>
    <row r="81" spans="1:5" ht="25.5">
      <c r="A81" s="35" t="s">
        <v>57</v>
      </c>
      <c r="E81" s="40" t="s">
        <v>564</v>
      </c>
    </row>
    <row r="82" spans="1:5" ht="12.75">
      <c r="A82" t="s">
        <v>59</v>
      </c>
      <c r="E82" s="39" t="s">
        <v>412</v>
      </c>
    </row>
    <row r="83" spans="1:16" ht="12.75">
      <c r="A83" t="s">
        <v>49</v>
      </c>
      <c s="34" t="s">
        <v>165</v>
      </c>
      <c s="34" t="s">
        <v>565</v>
      </c>
      <c s="35" t="s">
        <v>51</v>
      </c>
      <c s="6" t="s">
        <v>566</v>
      </c>
      <c s="36" t="s">
        <v>106</v>
      </c>
      <c s="37">
        <v>4.15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469</v>
      </c>
      <c>
        <f>(M83*21)/100</f>
      </c>
      <c t="s">
        <v>27</v>
      </c>
    </row>
    <row r="84" spans="1:5" ht="280.5">
      <c r="A84" s="35" t="s">
        <v>55</v>
      </c>
      <c r="E84" s="39" t="s">
        <v>567</v>
      </c>
    </row>
    <row r="85" spans="1:5" ht="25.5">
      <c r="A85" s="35" t="s">
        <v>57</v>
      </c>
      <c r="E85" s="40" t="s">
        <v>568</v>
      </c>
    </row>
    <row r="86" spans="1:5" ht="12.75">
      <c r="A86" t="s">
        <v>59</v>
      </c>
      <c r="E86" s="39" t="s">
        <v>412</v>
      </c>
    </row>
    <row r="87" spans="1:16" ht="12.75">
      <c r="A87" t="s">
        <v>49</v>
      </c>
      <c s="34" t="s">
        <v>168</v>
      </c>
      <c s="34" t="s">
        <v>429</v>
      </c>
      <c s="35" t="s">
        <v>51</v>
      </c>
      <c s="6" t="s">
        <v>430</v>
      </c>
      <c s="36" t="s">
        <v>302</v>
      </c>
      <c s="37">
        <v>310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409</v>
      </c>
      <c>
        <f>(M87*21)/100</f>
      </c>
      <c t="s">
        <v>27</v>
      </c>
    </row>
    <row r="88" spans="1:5" ht="25.5">
      <c r="A88" s="35" t="s">
        <v>55</v>
      </c>
      <c r="E88" s="39" t="s">
        <v>431</v>
      </c>
    </row>
    <row r="89" spans="1:5" ht="25.5">
      <c r="A89" s="35" t="s">
        <v>57</v>
      </c>
      <c r="E89" s="40" t="s">
        <v>569</v>
      </c>
    </row>
    <row r="90" spans="1:5" ht="12.75">
      <c r="A90" t="s">
        <v>59</v>
      </c>
      <c r="E90" s="39" t="s">
        <v>412</v>
      </c>
    </row>
    <row r="91" spans="1:16" ht="12.75">
      <c r="A91" t="s">
        <v>49</v>
      </c>
      <c s="34" t="s">
        <v>171</v>
      </c>
      <c s="34" t="s">
        <v>570</v>
      </c>
      <c s="35" t="s">
        <v>51</v>
      </c>
      <c s="6" t="s">
        <v>571</v>
      </c>
      <c s="36" t="s">
        <v>302</v>
      </c>
      <c s="37">
        <v>100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409</v>
      </c>
      <c>
        <f>(M91*21)/100</f>
      </c>
      <c t="s">
        <v>27</v>
      </c>
    </row>
    <row r="92" spans="1:5" ht="38.25">
      <c r="A92" s="35" t="s">
        <v>55</v>
      </c>
      <c r="E92" s="39" t="s">
        <v>572</v>
      </c>
    </row>
    <row r="93" spans="1:5" ht="25.5">
      <c r="A93" s="35" t="s">
        <v>57</v>
      </c>
      <c r="E93" s="40" t="s">
        <v>573</v>
      </c>
    </row>
    <row r="94" spans="1:5" ht="12.75">
      <c r="A94" t="s">
        <v>59</v>
      </c>
      <c r="E94" s="39" t="s">
        <v>412</v>
      </c>
    </row>
    <row r="95" spans="1:16" ht="12.75">
      <c r="A95" t="s">
        <v>49</v>
      </c>
      <c s="34" t="s">
        <v>174</v>
      </c>
      <c s="34" t="s">
        <v>574</v>
      </c>
      <c s="35" t="s">
        <v>51</v>
      </c>
      <c s="6" t="s">
        <v>575</v>
      </c>
      <c s="36" t="s">
        <v>302</v>
      </c>
      <c s="37">
        <v>100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409</v>
      </c>
      <c>
        <f>(M95*21)/100</f>
      </c>
      <c t="s">
        <v>27</v>
      </c>
    </row>
    <row r="96" spans="1:5" ht="25.5">
      <c r="A96" s="35" t="s">
        <v>55</v>
      </c>
      <c r="E96" s="39" t="s">
        <v>576</v>
      </c>
    </row>
    <row r="97" spans="1:5" ht="25.5">
      <c r="A97" s="35" t="s">
        <v>57</v>
      </c>
      <c r="E97" s="40" t="s">
        <v>577</v>
      </c>
    </row>
    <row r="98" spans="1:5" ht="12.75">
      <c r="A98" t="s">
        <v>59</v>
      </c>
      <c r="E98" s="39" t="s">
        <v>412</v>
      </c>
    </row>
    <row r="99" spans="1:16" ht="12.75">
      <c r="A99" t="s">
        <v>49</v>
      </c>
      <c s="34" t="s">
        <v>175</v>
      </c>
      <c s="34" t="s">
        <v>578</v>
      </c>
      <c s="35" t="s">
        <v>51</v>
      </c>
      <c s="6" t="s">
        <v>579</v>
      </c>
      <c s="36" t="s">
        <v>106</v>
      </c>
      <c s="37">
        <v>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409</v>
      </c>
      <c>
        <f>(M99*21)/100</f>
      </c>
      <c t="s">
        <v>27</v>
      </c>
    </row>
    <row r="100" spans="1:5" ht="38.25">
      <c r="A100" s="35" t="s">
        <v>55</v>
      </c>
      <c r="E100" s="39" t="s">
        <v>580</v>
      </c>
    </row>
    <row r="101" spans="1:5" ht="25.5">
      <c r="A101" s="35" t="s">
        <v>57</v>
      </c>
      <c r="E101" s="40" t="s">
        <v>581</v>
      </c>
    </row>
    <row r="102" spans="1:5" ht="12.75">
      <c r="A102" t="s">
        <v>59</v>
      </c>
      <c r="E102" s="39" t="s">
        <v>412</v>
      </c>
    </row>
    <row r="103" spans="1:13" ht="12.75">
      <c r="A103" t="s">
        <v>46</v>
      </c>
      <c r="C103" s="31" t="s">
        <v>27</v>
      </c>
      <c r="E103" s="33" t="s">
        <v>582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178</v>
      </c>
      <c s="34" t="s">
        <v>583</v>
      </c>
      <c s="35" t="s">
        <v>51</v>
      </c>
      <c s="6" t="s">
        <v>584</v>
      </c>
      <c s="36" t="s">
        <v>302</v>
      </c>
      <c s="37">
        <v>66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409</v>
      </c>
      <c>
        <f>(M104*21)/100</f>
      </c>
      <c t="s">
        <v>27</v>
      </c>
    </row>
    <row r="105" spans="1:5" ht="25.5">
      <c r="A105" s="35" t="s">
        <v>55</v>
      </c>
      <c r="E105" s="39" t="s">
        <v>585</v>
      </c>
    </row>
    <row r="106" spans="1:5" ht="25.5">
      <c r="A106" s="35" t="s">
        <v>57</v>
      </c>
      <c r="E106" s="40" t="s">
        <v>586</v>
      </c>
    </row>
    <row r="107" spans="1:5" ht="12.75">
      <c r="A107" t="s">
        <v>59</v>
      </c>
      <c r="E107" s="39" t="s">
        <v>412</v>
      </c>
    </row>
    <row r="108" spans="1:16" ht="12.75">
      <c r="A108" t="s">
        <v>49</v>
      </c>
      <c s="34" t="s">
        <v>181</v>
      </c>
      <c s="34" t="s">
        <v>587</v>
      </c>
      <c s="35" t="s">
        <v>51</v>
      </c>
      <c s="6" t="s">
        <v>588</v>
      </c>
      <c s="36" t="s">
        <v>110</v>
      </c>
      <c s="37">
        <v>50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409</v>
      </c>
      <c>
        <f>(M108*21)/100</f>
      </c>
      <c t="s">
        <v>27</v>
      </c>
    </row>
    <row r="109" spans="1:5" ht="165.75">
      <c r="A109" s="35" t="s">
        <v>55</v>
      </c>
      <c r="E109" s="39" t="s">
        <v>589</v>
      </c>
    </row>
    <row r="110" spans="1:5" ht="25.5">
      <c r="A110" s="35" t="s">
        <v>57</v>
      </c>
      <c r="E110" s="40" t="s">
        <v>590</v>
      </c>
    </row>
    <row r="111" spans="1:5" ht="12.75">
      <c r="A111" t="s">
        <v>59</v>
      </c>
      <c r="E111" s="39" t="s">
        <v>412</v>
      </c>
    </row>
    <row r="112" spans="1:13" ht="12.75">
      <c r="A112" t="s">
        <v>46</v>
      </c>
      <c r="C112" s="31" t="s">
        <v>26</v>
      </c>
      <c r="E112" s="33" t="s">
        <v>591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182</v>
      </c>
      <c s="34" t="s">
        <v>592</v>
      </c>
      <c s="35" t="s">
        <v>51</v>
      </c>
      <c s="6" t="s">
        <v>593</v>
      </c>
      <c s="36" t="s">
        <v>106</v>
      </c>
      <c s="37">
        <v>4.25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409</v>
      </c>
      <c>
        <f>(M113*21)/100</f>
      </c>
      <c t="s">
        <v>27</v>
      </c>
    </row>
    <row r="114" spans="1:5" ht="229.5">
      <c r="A114" s="35" t="s">
        <v>55</v>
      </c>
      <c r="E114" s="39" t="s">
        <v>594</v>
      </c>
    </row>
    <row r="115" spans="1:5" ht="38.25">
      <c r="A115" s="35" t="s">
        <v>57</v>
      </c>
      <c r="E115" s="40" t="s">
        <v>595</v>
      </c>
    </row>
    <row r="116" spans="1:5" ht="12.75">
      <c r="A116" t="s">
        <v>59</v>
      </c>
      <c r="E116" s="39" t="s">
        <v>412</v>
      </c>
    </row>
    <row r="117" spans="1:13" ht="12.75">
      <c r="A117" t="s">
        <v>46</v>
      </c>
      <c r="C117" s="31" t="s">
        <v>68</v>
      </c>
      <c r="E117" s="33" t="s">
        <v>596</v>
      </c>
      <c r="J117" s="32">
        <f>0</f>
      </c>
      <c s="32">
        <f>0</f>
      </c>
      <c s="32">
        <f>0+L118+L122</f>
      </c>
      <c s="32">
        <f>0+M118+M122</f>
      </c>
    </row>
    <row r="118" spans="1:16" ht="12.75">
      <c r="A118" t="s">
        <v>49</v>
      </c>
      <c s="34" t="s">
        <v>183</v>
      </c>
      <c s="34" t="s">
        <v>597</v>
      </c>
      <c s="35" t="s">
        <v>51</v>
      </c>
      <c s="6" t="s">
        <v>598</v>
      </c>
      <c s="36" t="s">
        <v>106</v>
      </c>
      <c s="37">
        <v>11.669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409</v>
      </c>
      <c>
        <f>(M118*21)/100</f>
      </c>
      <c t="s">
        <v>27</v>
      </c>
    </row>
    <row r="119" spans="1:5" ht="369.75">
      <c r="A119" s="35" t="s">
        <v>55</v>
      </c>
      <c r="E119" s="39" t="s">
        <v>599</v>
      </c>
    </row>
    <row r="120" spans="1:5" ht="38.25">
      <c r="A120" s="35" t="s">
        <v>57</v>
      </c>
      <c r="E120" s="40" t="s">
        <v>600</v>
      </c>
    </row>
    <row r="121" spans="1:5" ht="12.75">
      <c r="A121" t="s">
        <v>59</v>
      </c>
      <c r="E121" s="39" t="s">
        <v>412</v>
      </c>
    </row>
    <row r="122" spans="1:16" ht="12.75">
      <c r="A122" t="s">
        <v>49</v>
      </c>
      <c s="34" t="s">
        <v>184</v>
      </c>
      <c s="34" t="s">
        <v>601</v>
      </c>
      <c s="35" t="s">
        <v>51</v>
      </c>
      <c s="6" t="s">
        <v>602</v>
      </c>
      <c s="36" t="s">
        <v>302</v>
      </c>
      <c s="37">
        <v>36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409</v>
      </c>
      <c>
        <f>(M122*21)/100</f>
      </c>
      <c t="s">
        <v>27</v>
      </c>
    </row>
    <row r="123" spans="1:5" ht="153">
      <c r="A123" s="35" t="s">
        <v>55</v>
      </c>
      <c r="E123" s="39" t="s">
        <v>603</v>
      </c>
    </row>
    <row r="124" spans="1:5" ht="25.5">
      <c r="A124" s="35" t="s">
        <v>57</v>
      </c>
      <c r="E124" s="40" t="s">
        <v>604</v>
      </c>
    </row>
    <row r="125" spans="1:5" ht="12.75">
      <c r="A125" t="s">
        <v>59</v>
      </c>
      <c r="E125" s="39" t="s">
        <v>412</v>
      </c>
    </row>
    <row r="126" spans="1:13" ht="12.75">
      <c r="A126" t="s">
        <v>46</v>
      </c>
      <c r="C126" s="31" t="s">
        <v>71</v>
      </c>
      <c r="E126" s="33" t="s">
        <v>433</v>
      </c>
      <c r="J126" s="32">
        <f>0</f>
      </c>
      <c s="32">
        <f>0</f>
      </c>
      <c s="32">
        <f>0+L127+L131+L135+L139+L143+L147+L151+L155+L159+L163+L167+L171+L175+L179+L183+L187</f>
      </c>
      <c s="32">
        <f>0+M127+M131+M135+M139+M143+M147+M151+M155+M159+M163+M167+M171+M175+M179+M183+M187</f>
      </c>
    </row>
    <row r="127" spans="1:16" ht="25.5">
      <c r="A127" t="s">
        <v>49</v>
      </c>
      <c s="34" t="s">
        <v>185</v>
      </c>
      <c s="34" t="s">
        <v>434</v>
      </c>
      <c s="35" t="s">
        <v>51</v>
      </c>
      <c s="6" t="s">
        <v>435</v>
      </c>
      <c s="36" t="s">
        <v>302</v>
      </c>
      <c s="37">
        <v>85.207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409</v>
      </c>
      <c>
        <f>(M127*21)/100</f>
      </c>
      <c t="s">
        <v>27</v>
      </c>
    </row>
    <row r="128" spans="1:5" ht="51">
      <c r="A128" s="35" t="s">
        <v>55</v>
      </c>
      <c r="E128" s="39" t="s">
        <v>436</v>
      </c>
    </row>
    <row r="129" spans="1:5" ht="25.5">
      <c r="A129" s="35" t="s">
        <v>57</v>
      </c>
      <c r="E129" s="40" t="s">
        <v>605</v>
      </c>
    </row>
    <row r="130" spans="1:5" ht="12.75">
      <c r="A130" t="s">
        <v>59</v>
      </c>
      <c r="E130" s="39" t="s">
        <v>412</v>
      </c>
    </row>
    <row r="131" spans="1:16" ht="12.75">
      <c r="A131" t="s">
        <v>49</v>
      </c>
      <c s="34" t="s">
        <v>186</v>
      </c>
      <c s="34" t="s">
        <v>606</v>
      </c>
      <c s="35" t="s">
        <v>51</v>
      </c>
      <c s="6" t="s">
        <v>607</v>
      </c>
      <c s="36" t="s">
        <v>302</v>
      </c>
      <c s="37">
        <v>89.467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409</v>
      </c>
      <c>
        <f>(M131*21)/100</f>
      </c>
      <c t="s">
        <v>27</v>
      </c>
    </row>
    <row r="132" spans="1:5" ht="51">
      <c r="A132" s="35" t="s">
        <v>55</v>
      </c>
      <c r="E132" s="39" t="s">
        <v>436</v>
      </c>
    </row>
    <row r="133" spans="1:5" ht="25.5">
      <c r="A133" s="35" t="s">
        <v>57</v>
      </c>
      <c r="E133" s="40" t="s">
        <v>608</v>
      </c>
    </row>
    <row r="134" spans="1:5" ht="12.75">
      <c r="A134" t="s">
        <v>59</v>
      </c>
      <c r="E134" s="39" t="s">
        <v>412</v>
      </c>
    </row>
    <row r="135" spans="1:16" ht="12.75">
      <c r="A135" t="s">
        <v>49</v>
      </c>
      <c s="34" t="s">
        <v>188</v>
      </c>
      <c s="34" t="s">
        <v>438</v>
      </c>
      <c s="35" t="s">
        <v>51</v>
      </c>
      <c s="6" t="s">
        <v>439</v>
      </c>
      <c s="36" t="s">
        <v>302</v>
      </c>
      <c s="37">
        <v>81.15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409</v>
      </c>
      <c>
        <f>(M135*21)/100</f>
      </c>
      <c t="s">
        <v>27</v>
      </c>
    </row>
    <row r="136" spans="1:5" ht="51">
      <c r="A136" s="35" t="s">
        <v>55</v>
      </c>
      <c r="E136" s="39" t="s">
        <v>440</v>
      </c>
    </row>
    <row r="137" spans="1:5" ht="25.5">
      <c r="A137" s="35" t="s">
        <v>57</v>
      </c>
      <c r="E137" s="40" t="s">
        <v>609</v>
      </c>
    </row>
    <row r="138" spans="1:5" ht="12.75">
      <c r="A138" t="s">
        <v>59</v>
      </c>
      <c r="E138" s="39" t="s">
        <v>412</v>
      </c>
    </row>
    <row r="139" spans="1:16" ht="12.75">
      <c r="A139" t="s">
        <v>49</v>
      </c>
      <c s="34" t="s">
        <v>189</v>
      </c>
      <c s="34" t="s">
        <v>441</v>
      </c>
      <c s="35" t="s">
        <v>51</v>
      </c>
      <c s="6" t="s">
        <v>442</v>
      </c>
      <c s="36" t="s">
        <v>302</v>
      </c>
      <c s="37">
        <v>73.605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409</v>
      </c>
      <c>
        <f>(M139*21)/100</f>
      </c>
      <c t="s">
        <v>27</v>
      </c>
    </row>
    <row r="140" spans="1:5" ht="51">
      <c r="A140" s="35" t="s">
        <v>55</v>
      </c>
      <c r="E140" s="39" t="s">
        <v>440</v>
      </c>
    </row>
    <row r="141" spans="1:5" ht="25.5">
      <c r="A141" s="35" t="s">
        <v>57</v>
      </c>
      <c r="E141" s="40" t="s">
        <v>610</v>
      </c>
    </row>
    <row r="142" spans="1:5" ht="12.75">
      <c r="A142" t="s">
        <v>59</v>
      </c>
      <c r="E142" s="39" t="s">
        <v>412</v>
      </c>
    </row>
    <row r="143" spans="1:16" ht="25.5">
      <c r="A143" t="s">
        <v>49</v>
      </c>
      <c s="34" t="s">
        <v>190</v>
      </c>
      <c s="34" t="s">
        <v>611</v>
      </c>
      <c s="35" t="s">
        <v>51</v>
      </c>
      <c s="6" t="s">
        <v>612</v>
      </c>
      <c s="36" t="s">
        <v>106</v>
      </c>
      <c s="37">
        <v>49.92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409</v>
      </c>
      <c>
        <f>(M143*21)/100</f>
      </c>
      <c t="s">
        <v>27</v>
      </c>
    </row>
    <row r="144" spans="1:5" ht="280.5">
      <c r="A144" s="35" t="s">
        <v>55</v>
      </c>
      <c r="E144" s="39" t="s">
        <v>613</v>
      </c>
    </row>
    <row r="145" spans="1:5" ht="25.5">
      <c r="A145" s="35" t="s">
        <v>57</v>
      </c>
      <c r="E145" s="40" t="s">
        <v>614</v>
      </c>
    </row>
    <row r="146" spans="1:5" ht="12.75">
      <c r="A146" t="s">
        <v>59</v>
      </c>
      <c r="E146" s="39" t="s">
        <v>412</v>
      </c>
    </row>
    <row r="147" spans="1:16" ht="12.75">
      <c r="A147" t="s">
        <v>49</v>
      </c>
      <c s="34" t="s">
        <v>193</v>
      </c>
      <c s="34" t="s">
        <v>444</v>
      </c>
      <c s="35" t="s">
        <v>51</v>
      </c>
      <c s="6" t="s">
        <v>445</v>
      </c>
      <c s="36" t="s">
        <v>106</v>
      </c>
      <c s="37">
        <v>125.2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409</v>
      </c>
      <c>
        <f>(M147*21)/100</f>
      </c>
      <c t="s">
        <v>27</v>
      </c>
    </row>
    <row r="148" spans="1:5" ht="89.25">
      <c r="A148" s="35" t="s">
        <v>55</v>
      </c>
      <c r="E148" s="39" t="s">
        <v>446</v>
      </c>
    </row>
    <row r="149" spans="1:5" ht="25.5">
      <c r="A149" s="35" t="s">
        <v>57</v>
      </c>
      <c r="E149" s="40" t="s">
        <v>615</v>
      </c>
    </row>
    <row r="150" spans="1:5" ht="12.75">
      <c r="A150" t="s">
        <v>59</v>
      </c>
      <c r="E150" s="39" t="s">
        <v>412</v>
      </c>
    </row>
    <row r="151" spans="1:16" ht="12.75">
      <c r="A151" t="s">
        <v>49</v>
      </c>
      <c s="34" t="s">
        <v>196</v>
      </c>
      <c s="34" t="s">
        <v>448</v>
      </c>
      <c s="35" t="s">
        <v>51</v>
      </c>
      <c s="6" t="s">
        <v>449</v>
      </c>
      <c s="36" t="s">
        <v>106</v>
      </c>
      <c s="37">
        <v>81.6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409</v>
      </c>
      <c>
        <f>(M151*21)/100</f>
      </c>
      <c t="s">
        <v>27</v>
      </c>
    </row>
    <row r="152" spans="1:5" ht="89.25">
      <c r="A152" s="35" t="s">
        <v>55</v>
      </c>
      <c r="E152" s="39" t="s">
        <v>446</v>
      </c>
    </row>
    <row r="153" spans="1:5" ht="25.5">
      <c r="A153" s="35" t="s">
        <v>57</v>
      </c>
      <c r="E153" s="40" t="s">
        <v>616</v>
      </c>
    </row>
    <row r="154" spans="1:5" ht="12.75">
      <c r="A154" t="s">
        <v>59</v>
      </c>
      <c r="E154" s="39" t="s">
        <v>412</v>
      </c>
    </row>
    <row r="155" spans="1:16" ht="25.5">
      <c r="A155" t="s">
        <v>49</v>
      </c>
      <c s="34" t="s">
        <v>200</v>
      </c>
      <c s="34" t="s">
        <v>617</v>
      </c>
      <c s="35" t="s">
        <v>51</v>
      </c>
      <c s="6" t="s">
        <v>618</v>
      </c>
      <c s="36" t="s">
        <v>110</v>
      </c>
      <c s="37">
        <v>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409</v>
      </c>
      <c>
        <f>(M155*21)/100</f>
      </c>
      <c t="s">
        <v>27</v>
      </c>
    </row>
    <row r="156" spans="1:5" ht="306">
      <c r="A156" s="35" t="s">
        <v>55</v>
      </c>
      <c r="E156" s="39" t="s">
        <v>453</v>
      </c>
    </row>
    <row r="157" spans="1:5" ht="25.5">
      <c r="A157" s="35" t="s">
        <v>57</v>
      </c>
      <c r="E157" s="40" t="s">
        <v>619</v>
      </c>
    </row>
    <row r="158" spans="1:5" ht="12.75">
      <c r="A158" t="s">
        <v>59</v>
      </c>
      <c r="E158" s="39" t="s">
        <v>412</v>
      </c>
    </row>
    <row r="159" spans="1:16" ht="25.5">
      <c r="A159" t="s">
        <v>49</v>
      </c>
      <c s="34" t="s">
        <v>203</v>
      </c>
      <c s="34" t="s">
        <v>455</v>
      </c>
      <c s="35" t="s">
        <v>51</v>
      </c>
      <c s="6" t="s">
        <v>456</v>
      </c>
      <c s="36" t="s">
        <v>110</v>
      </c>
      <c s="37">
        <v>480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409</v>
      </c>
      <c>
        <f>(M159*21)/100</f>
      </c>
      <c t="s">
        <v>27</v>
      </c>
    </row>
    <row r="160" spans="1:5" ht="114.75">
      <c r="A160" s="35" t="s">
        <v>55</v>
      </c>
      <c r="E160" s="39" t="s">
        <v>457</v>
      </c>
    </row>
    <row r="161" spans="1:5" ht="25.5">
      <c r="A161" s="35" t="s">
        <v>57</v>
      </c>
      <c r="E161" s="40" t="s">
        <v>620</v>
      </c>
    </row>
    <row r="162" spans="1:5" ht="12.75">
      <c r="A162" t="s">
        <v>59</v>
      </c>
      <c r="E162" s="39" t="s">
        <v>412</v>
      </c>
    </row>
    <row r="163" spans="1:16" ht="12.75">
      <c r="A163" t="s">
        <v>49</v>
      </c>
      <c s="34" t="s">
        <v>204</v>
      </c>
      <c s="34" t="s">
        <v>621</v>
      </c>
      <c s="35" t="s">
        <v>51</v>
      </c>
      <c s="6" t="s">
        <v>622</v>
      </c>
      <c s="36" t="s">
        <v>110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409</v>
      </c>
      <c>
        <f>(M163*21)/100</f>
      </c>
      <c t="s">
        <v>27</v>
      </c>
    </row>
    <row r="164" spans="1:5" ht="153">
      <c r="A164" s="35" t="s">
        <v>55</v>
      </c>
      <c r="E164" s="39" t="s">
        <v>623</v>
      </c>
    </row>
    <row r="165" spans="1:5" ht="25.5">
      <c r="A165" s="35" t="s">
        <v>57</v>
      </c>
      <c r="E165" s="40" t="s">
        <v>624</v>
      </c>
    </row>
    <row r="166" spans="1:5" ht="12.75">
      <c r="A166" t="s">
        <v>59</v>
      </c>
      <c r="E166" s="39" t="s">
        <v>412</v>
      </c>
    </row>
    <row r="167" spans="1:16" ht="12.75">
      <c r="A167" t="s">
        <v>49</v>
      </c>
      <c s="34" t="s">
        <v>205</v>
      </c>
      <c s="34" t="s">
        <v>459</v>
      </c>
      <c s="35" t="s">
        <v>51</v>
      </c>
      <c s="6" t="s">
        <v>460</v>
      </c>
      <c s="36" t="s">
        <v>63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409</v>
      </c>
      <c>
        <f>(M167*21)/100</f>
      </c>
      <c t="s">
        <v>27</v>
      </c>
    </row>
    <row r="168" spans="1:5" ht="255">
      <c r="A168" s="35" t="s">
        <v>55</v>
      </c>
      <c r="E168" s="39" t="s">
        <v>461</v>
      </c>
    </row>
    <row r="169" spans="1:5" ht="25.5">
      <c r="A169" s="35" t="s">
        <v>57</v>
      </c>
      <c r="E169" s="40" t="s">
        <v>462</v>
      </c>
    </row>
    <row r="170" spans="1:5" ht="12.75">
      <c r="A170" t="s">
        <v>59</v>
      </c>
      <c r="E170" s="39" t="s">
        <v>412</v>
      </c>
    </row>
    <row r="171" spans="1:16" ht="25.5">
      <c r="A171" t="s">
        <v>49</v>
      </c>
      <c s="34" t="s">
        <v>208</v>
      </c>
      <c s="34" t="s">
        <v>463</v>
      </c>
      <c s="35" t="s">
        <v>51</v>
      </c>
      <c s="6" t="s">
        <v>464</v>
      </c>
      <c s="36" t="s">
        <v>110</v>
      </c>
      <c s="37">
        <v>240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409</v>
      </c>
      <c>
        <f>(M171*21)/100</f>
      </c>
      <c t="s">
        <v>27</v>
      </c>
    </row>
    <row r="172" spans="1:5" ht="178.5">
      <c r="A172" s="35" t="s">
        <v>55</v>
      </c>
      <c r="E172" s="39" t="s">
        <v>465</v>
      </c>
    </row>
    <row r="173" spans="1:5" ht="38.25">
      <c r="A173" s="35" t="s">
        <v>57</v>
      </c>
      <c r="E173" s="40" t="s">
        <v>625</v>
      </c>
    </row>
    <row r="174" spans="1:5" ht="12.75">
      <c r="A174" t="s">
        <v>59</v>
      </c>
      <c r="E174" s="39" t="s">
        <v>412</v>
      </c>
    </row>
    <row r="175" spans="1:16" ht="12.75">
      <c r="A175" t="s">
        <v>49</v>
      </c>
      <c s="34" t="s">
        <v>211</v>
      </c>
      <c s="34" t="s">
        <v>467</v>
      </c>
      <c s="35" t="s">
        <v>51</v>
      </c>
      <c s="6" t="s">
        <v>468</v>
      </c>
      <c s="36" t="s">
        <v>63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626</v>
      </c>
      <c>
        <f>(M175*21)/100</f>
      </c>
      <c t="s">
        <v>27</v>
      </c>
    </row>
    <row r="176" spans="1:5" ht="102">
      <c r="A176" s="35" t="s">
        <v>55</v>
      </c>
      <c r="E176" s="39" t="s">
        <v>470</v>
      </c>
    </row>
    <row r="177" spans="1:5" ht="25.5">
      <c r="A177" s="35" t="s">
        <v>57</v>
      </c>
      <c r="E177" s="40" t="s">
        <v>471</v>
      </c>
    </row>
    <row r="178" spans="1:5" ht="12.75">
      <c r="A178" t="s">
        <v>59</v>
      </c>
      <c r="E178" s="39" t="s">
        <v>412</v>
      </c>
    </row>
    <row r="179" spans="1:16" ht="12.75">
      <c r="A179" t="s">
        <v>49</v>
      </c>
      <c s="34" t="s">
        <v>214</v>
      </c>
      <c s="34" t="s">
        <v>627</v>
      </c>
      <c s="35" t="s">
        <v>51</v>
      </c>
      <c s="6" t="s">
        <v>628</v>
      </c>
      <c s="36" t="s">
        <v>302</v>
      </c>
      <c s="37">
        <v>70.1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409</v>
      </c>
      <c>
        <f>(M179*21)/100</f>
      </c>
      <c t="s">
        <v>27</v>
      </c>
    </row>
    <row r="180" spans="1:5" ht="140.25">
      <c r="A180" s="35" t="s">
        <v>55</v>
      </c>
      <c r="E180" s="39" t="s">
        <v>477</v>
      </c>
    </row>
    <row r="181" spans="1:5" ht="25.5">
      <c r="A181" s="35" t="s">
        <v>57</v>
      </c>
      <c r="E181" s="40" t="s">
        <v>629</v>
      </c>
    </row>
    <row r="182" spans="1:5" ht="12.75">
      <c r="A182" t="s">
        <v>59</v>
      </c>
      <c r="E182" s="39" t="s">
        <v>412</v>
      </c>
    </row>
    <row r="183" spans="1:16" ht="12.75">
      <c r="A183" t="s">
        <v>49</v>
      </c>
      <c s="34" t="s">
        <v>217</v>
      </c>
      <c s="34" t="s">
        <v>630</v>
      </c>
      <c s="35" t="s">
        <v>51</v>
      </c>
      <c s="6" t="s">
        <v>631</v>
      </c>
      <c s="36" t="s">
        <v>302</v>
      </c>
      <c s="37">
        <v>77.285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409</v>
      </c>
      <c>
        <f>(M183*21)/100</f>
      </c>
      <c t="s">
        <v>27</v>
      </c>
    </row>
    <row r="184" spans="1:5" ht="140.25">
      <c r="A184" s="35" t="s">
        <v>55</v>
      </c>
      <c r="E184" s="39" t="s">
        <v>477</v>
      </c>
    </row>
    <row r="185" spans="1:5" ht="25.5">
      <c r="A185" s="35" t="s">
        <v>57</v>
      </c>
      <c r="E185" s="40" t="s">
        <v>632</v>
      </c>
    </row>
    <row r="186" spans="1:5" ht="12.75">
      <c r="A186" t="s">
        <v>59</v>
      </c>
      <c r="E186" s="39" t="s">
        <v>412</v>
      </c>
    </row>
    <row r="187" spans="1:16" ht="12.75">
      <c r="A187" t="s">
        <v>49</v>
      </c>
      <c s="34" t="s">
        <v>220</v>
      </c>
      <c s="34" t="s">
        <v>479</v>
      </c>
      <c s="35" t="s">
        <v>51</v>
      </c>
      <c s="6" t="s">
        <v>480</v>
      </c>
      <c s="36" t="s">
        <v>110</v>
      </c>
      <c s="37">
        <v>34.7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409</v>
      </c>
      <c>
        <f>(M187*21)/100</f>
      </c>
      <c t="s">
        <v>27</v>
      </c>
    </row>
    <row r="188" spans="1:5" ht="38.25">
      <c r="A188" s="35" t="s">
        <v>55</v>
      </c>
      <c r="E188" s="39" t="s">
        <v>481</v>
      </c>
    </row>
    <row r="189" spans="1:5" ht="38.25">
      <c r="A189" s="35" t="s">
        <v>57</v>
      </c>
      <c r="E189" s="40" t="s">
        <v>633</v>
      </c>
    </row>
    <row r="190" spans="1:5" ht="12.75">
      <c r="A190" t="s">
        <v>59</v>
      </c>
      <c r="E190" s="39" t="s">
        <v>412</v>
      </c>
    </row>
    <row r="191" spans="1:13" ht="12.75">
      <c r="A191" t="s">
        <v>46</v>
      </c>
      <c r="C191" s="31" t="s">
        <v>80</v>
      </c>
      <c r="E191" s="33" t="s">
        <v>634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223</v>
      </c>
      <c s="34" t="s">
        <v>635</v>
      </c>
      <c s="35" t="s">
        <v>51</v>
      </c>
      <c s="6" t="s">
        <v>636</v>
      </c>
      <c s="36" t="s">
        <v>110</v>
      </c>
      <c s="37">
        <v>16.6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409</v>
      </c>
      <c>
        <f>(M192*21)/100</f>
      </c>
      <c t="s">
        <v>27</v>
      </c>
    </row>
    <row r="193" spans="1:5" ht="255">
      <c r="A193" s="35" t="s">
        <v>55</v>
      </c>
      <c r="E193" s="39" t="s">
        <v>637</v>
      </c>
    </row>
    <row r="194" spans="1:5" ht="25.5">
      <c r="A194" s="35" t="s">
        <v>57</v>
      </c>
      <c r="E194" s="40" t="s">
        <v>638</v>
      </c>
    </row>
    <row r="195" spans="1:5" ht="12.75">
      <c r="A195" t="s">
        <v>59</v>
      </c>
      <c r="E195" s="39" t="s">
        <v>412</v>
      </c>
    </row>
    <row r="196" spans="1:16" ht="12.75">
      <c r="A196" t="s">
        <v>49</v>
      </c>
      <c s="34" t="s">
        <v>226</v>
      </c>
      <c s="34" t="s">
        <v>639</v>
      </c>
      <c s="35" t="s">
        <v>51</v>
      </c>
      <c s="6" t="s">
        <v>640</v>
      </c>
      <c s="36" t="s">
        <v>63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409</v>
      </c>
      <c>
        <f>(M196*21)/100</f>
      </c>
      <c t="s">
        <v>27</v>
      </c>
    </row>
    <row r="197" spans="1:5" ht="89.25">
      <c r="A197" s="35" t="s">
        <v>55</v>
      </c>
      <c r="E197" s="39" t="s">
        <v>641</v>
      </c>
    </row>
    <row r="198" spans="1:5" ht="25.5">
      <c r="A198" s="35" t="s">
        <v>57</v>
      </c>
      <c r="E198" s="40" t="s">
        <v>642</v>
      </c>
    </row>
    <row r="199" spans="1:5" ht="12.75">
      <c r="A199" t="s">
        <v>59</v>
      </c>
      <c r="E199" s="39" t="s">
        <v>412</v>
      </c>
    </row>
    <row r="200" spans="1:16" ht="12.75">
      <c r="A200" t="s">
        <v>49</v>
      </c>
      <c s="34" t="s">
        <v>229</v>
      </c>
      <c s="34" t="s">
        <v>643</v>
      </c>
      <c s="35" t="s">
        <v>51</v>
      </c>
      <c s="6" t="s">
        <v>644</v>
      </c>
      <c s="36" t="s">
        <v>63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645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25.5">
      <c r="A202" s="35" t="s">
        <v>57</v>
      </c>
      <c r="E202" s="40" t="s">
        <v>646</v>
      </c>
    </row>
    <row r="203" spans="1:5" ht="12.75">
      <c r="A203" t="s">
        <v>59</v>
      </c>
      <c r="E203" s="39" t="s">
        <v>51</v>
      </c>
    </row>
    <row r="204" spans="1:16" ht="12.75">
      <c r="A204" t="s">
        <v>49</v>
      </c>
      <c s="34" t="s">
        <v>232</v>
      </c>
      <c s="34" t="s">
        <v>647</v>
      </c>
      <c s="35" t="s">
        <v>51</v>
      </c>
      <c s="6" t="s">
        <v>648</v>
      </c>
      <c s="36" t="s">
        <v>63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645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38.25">
      <c r="A206" s="35" t="s">
        <v>57</v>
      </c>
      <c r="E206" s="40" t="s">
        <v>649</v>
      </c>
    </row>
    <row r="207" spans="1:5" ht="12.75">
      <c r="A207" t="s">
        <v>59</v>
      </c>
      <c r="E207" s="39" t="s">
        <v>51</v>
      </c>
    </row>
    <row r="208" spans="1:13" ht="12.75">
      <c r="A208" t="s">
        <v>46</v>
      </c>
      <c r="C208" s="31" t="s">
        <v>83</v>
      </c>
      <c r="E208" s="33" t="s">
        <v>483</v>
      </c>
      <c r="J208" s="32">
        <f>0</f>
      </c>
      <c s="32">
        <f>0</f>
      </c>
      <c s="32">
        <f>0+L209+L213+L217+L221+L225+L229+L233+L237+L241+L245+L249+L253+L257+L261+L265+L269</f>
      </c>
      <c s="32">
        <f>0+M209+M213+M217+M221+M225+M229+M233+M237+M241+M245+M249+M253+M257+M261+M265+M269</f>
      </c>
    </row>
    <row r="209" spans="1:16" ht="12.75">
      <c r="A209" t="s">
        <v>49</v>
      </c>
      <c s="34" t="s">
        <v>236</v>
      </c>
      <c s="34" t="s">
        <v>113</v>
      </c>
      <c s="35" t="s">
        <v>51</v>
      </c>
      <c s="6" t="s">
        <v>114</v>
      </c>
      <c s="36" t="s">
        <v>63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409</v>
      </c>
      <c>
        <f>(M209*21)/100</f>
      </c>
      <c t="s">
        <v>27</v>
      </c>
    </row>
    <row r="210" spans="1:5" ht="127.5">
      <c r="A210" s="35" t="s">
        <v>55</v>
      </c>
      <c r="E210" s="39" t="s">
        <v>650</v>
      </c>
    </row>
    <row r="211" spans="1:5" ht="25.5">
      <c r="A211" s="35" t="s">
        <v>57</v>
      </c>
      <c r="E211" s="40" t="s">
        <v>651</v>
      </c>
    </row>
    <row r="212" spans="1:5" ht="12.75">
      <c r="A212" t="s">
        <v>59</v>
      </c>
      <c r="E212" s="39" t="s">
        <v>412</v>
      </c>
    </row>
    <row r="213" spans="1:16" ht="12.75">
      <c r="A213" t="s">
        <v>49</v>
      </c>
      <c s="34" t="s">
        <v>240</v>
      </c>
      <c s="34" t="s">
        <v>652</v>
      </c>
      <c s="35" t="s">
        <v>51</v>
      </c>
      <c s="6" t="s">
        <v>653</v>
      </c>
      <c s="36" t="s">
        <v>110</v>
      </c>
      <c s="37">
        <v>90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409</v>
      </c>
      <c>
        <f>(M213*21)/100</f>
      </c>
      <c t="s">
        <v>27</v>
      </c>
    </row>
    <row r="214" spans="1:5" ht="89.25">
      <c r="A214" s="35" t="s">
        <v>55</v>
      </c>
      <c r="E214" s="39" t="s">
        <v>654</v>
      </c>
    </row>
    <row r="215" spans="1:5" ht="25.5">
      <c r="A215" s="35" t="s">
        <v>57</v>
      </c>
      <c r="E215" s="40" t="s">
        <v>655</v>
      </c>
    </row>
    <row r="216" spans="1:5" ht="12.75">
      <c r="A216" t="s">
        <v>59</v>
      </c>
      <c r="E216" s="39" t="s">
        <v>412</v>
      </c>
    </row>
    <row r="217" spans="1:16" ht="12.75">
      <c r="A217" t="s">
        <v>49</v>
      </c>
      <c s="34" t="s">
        <v>243</v>
      </c>
      <c s="34" t="s">
        <v>656</v>
      </c>
      <c s="35" t="s">
        <v>51</v>
      </c>
      <c s="6" t="s">
        <v>657</v>
      </c>
      <c s="36" t="s">
        <v>63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409</v>
      </c>
      <c>
        <f>(M217*21)/100</f>
      </c>
      <c t="s">
        <v>27</v>
      </c>
    </row>
    <row r="218" spans="1:5" ht="127.5">
      <c r="A218" s="35" t="s">
        <v>55</v>
      </c>
      <c r="E218" s="39" t="s">
        <v>658</v>
      </c>
    </row>
    <row r="219" spans="1:5" ht="25.5">
      <c r="A219" s="35" t="s">
        <v>57</v>
      </c>
      <c r="E219" s="40" t="s">
        <v>659</v>
      </c>
    </row>
    <row r="220" spans="1:5" ht="12.75">
      <c r="A220" t="s">
        <v>59</v>
      </c>
      <c r="E220" s="39" t="s">
        <v>412</v>
      </c>
    </row>
    <row r="221" spans="1:16" ht="12.75">
      <c r="A221" t="s">
        <v>49</v>
      </c>
      <c s="34" t="s">
        <v>246</v>
      </c>
      <c s="34" t="s">
        <v>484</v>
      </c>
      <c s="35" t="s">
        <v>51</v>
      </c>
      <c s="6" t="s">
        <v>485</v>
      </c>
      <c s="36" t="s">
        <v>63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409</v>
      </c>
      <c>
        <f>(M221*21)/100</f>
      </c>
      <c t="s">
        <v>27</v>
      </c>
    </row>
    <row r="222" spans="1:5" ht="25.5">
      <c r="A222" s="35" t="s">
        <v>55</v>
      </c>
      <c r="E222" s="39" t="s">
        <v>486</v>
      </c>
    </row>
    <row r="223" spans="1:5" ht="25.5">
      <c r="A223" s="35" t="s">
        <v>57</v>
      </c>
      <c r="E223" s="40" t="s">
        <v>660</v>
      </c>
    </row>
    <row r="224" spans="1:5" ht="12.75">
      <c r="A224" t="s">
        <v>59</v>
      </c>
      <c r="E224" s="39" t="s">
        <v>412</v>
      </c>
    </row>
    <row r="225" spans="1:16" ht="25.5">
      <c r="A225" t="s">
        <v>49</v>
      </c>
      <c s="34" t="s">
        <v>249</v>
      </c>
      <c s="34" t="s">
        <v>661</v>
      </c>
      <c s="35" t="s">
        <v>51</v>
      </c>
      <c s="6" t="s">
        <v>662</v>
      </c>
      <c s="36" t="s">
        <v>302</v>
      </c>
      <c s="37">
        <v>1.774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409</v>
      </c>
      <c>
        <f>(M225*21)/100</f>
      </c>
      <c t="s">
        <v>27</v>
      </c>
    </row>
    <row r="226" spans="1:5" ht="38.25">
      <c r="A226" s="35" t="s">
        <v>55</v>
      </c>
      <c r="E226" s="39" t="s">
        <v>663</v>
      </c>
    </row>
    <row r="227" spans="1:5" ht="25.5">
      <c r="A227" s="35" t="s">
        <v>57</v>
      </c>
      <c r="E227" s="40" t="s">
        <v>664</v>
      </c>
    </row>
    <row r="228" spans="1:5" ht="12.75">
      <c r="A228" t="s">
        <v>59</v>
      </c>
      <c r="E228" s="39" t="s">
        <v>412</v>
      </c>
    </row>
    <row r="229" spans="1:16" ht="12.75">
      <c r="A229" t="s">
        <v>49</v>
      </c>
      <c s="34" t="s">
        <v>253</v>
      </c>
      <c s="34" t="s">
        <v>665</v>
      </c>
      <c s="35" t="s">
        <v>51</v>
      </c>
      <c s="6" t="s">
        <v>666</v>
      </c>
      <c s="36" t="s">
        <v>110</v>
      </c>
      <c s="37">
        <v>34.7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409</v>
      </c>
      <c>
        <f>(M229*21)/100</f>
      </c>
      <c t="s">
        <v>27</v>
      </c>
    </row>
    <row r="230" spans="1:5" ht="25.5">
      <c r="A230" s="35" t="s">
        <v>55</v>
      </c>
      <c r="E230" s="39" t="s">
        <v>667</v>
      </c>
    </row>
    <row r="231" spans="1:5" ht="25.5">
      <c r="A231" s="35" t="s">
        <v>57</v>
      </c>
      <c r="E231" s="40" t="s">
        <v>668</v>
      </c>
    </row>
    <row r="232" spans="1:5" ht="12.75">
      <c r="A232" t="s">
        <v>59</v>
      </c>
      <c r="E232" s="39" t="s">
        <v>412</v>
      </c>
    </row>
    <row r="233" spans="1:16" ht="12.75">
      <c r="A233" t="s">
        <v>49</v>
      </c>
      <c s="34" t="s">
        <v>256</v>
      </c>
      <c s="34" t="s">
        <v>669</v>
      </c>
      <c s="35" t="s">
        <v>51</v>
      </c>
      <c s="6" t="s">
        <v>670</v>
      </c>
      <c s="36" t="s">
        <v>302</v>
      </c>
      <c s="37">
        <v>39.27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409</v>
      </c>
      <c>
        <f>(M233*21)/100</f>
      </c>
      <c t="s">
        <v>27</v>
      </c>
    </row>
    <row r="234" spans="1:5" ht="267.75">
      <c r="A234" s="35" t="s">
        <v>55</v>
      </c>
      <c r="E234" s="39" t="s">
        <v>671</v>
      </c>
    </row>
    <row r="235" spans="1:5" ht="25.5">
      <c r="A235" s="35" t="s">
        <v>57</v>
      </c>
      <c r="E235" s="40" t="s">
        <v>672</v>
      </c>
    </row>
    <row r="236" spans="1:5" ht="12.75">
      <c r="A236" t="s">
        <v>59</v>
      </c>
      <c r="E236" s="39" t="s">
        <v>412</v>
      </c>
    </row>
    <row r="237" spans="1:16" ht="12.75">
      <c r="A237" t="s">
        <v>49</v>
      </c>
      <c s="34" t="s">
        <v>259</v>
      </c>
      <c s="34" t="s">
        <v>673</v>
      </c>
      <c s="35" t="s">
        <v>51</v>
      </c>
      <c s="6" t="s">
        <v>674</v>
      </c>
      <c s="36" t="s">
        <v>110</v>
      </c>
      <c s="37">
        <v>10.8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409</v>
      </c>
      <c>
        <f>(M237*21)/100</f>
      </c>
      <c t="s">
        <v>27</v>
      </c>
    </row>
    <row r="238" spans="1:5" ht="140.25">
      <c r="A238" s="35" t="s">
        <v>55</v>
      </c>
      <c r="E238" s="39" t="s">
        <v>675</v>
      </c>
    </row>
    <row r="239" spans="1:5" ht="25.5">
      <c r="A239" s="35" t="s">
        <v>57</v>
      </c>
      <c r="E239" s="40" t="s">
        <v>676</v>
      </c>
    </row>
    <row r="240" spans="1:5" ht="12.75">
      <c r="A240" t="s">
        <v>59</v>
      </c>
      <c r="E240" s="39" t="s">
        <v>412</v>
      </c>
    </row>
    <row r="241" spans="1:16" ht="12.75">
      <c r="A241" t="s">
        <v>49</v>
      </c>
      <c s="34" t="s">
        <v>260</v>
      </c>
      <c s="34" t="s">
        <v>116</v>
      </c>
      <c s="35" t="s">
        <v>51</v>
      </c>
      <c s="6" t="s">
        <v>117</v>
      </c>
      <c s="36" t="s">
        <v>63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409</v>
      </c>
      <c>
        <f>(M241*21)/100</f>
      </c>
      <c t="s">
        <v>27</v>
      </c>
    </row>
    <row r="242" spans="1:5" ht="127.5">
      <c r="A242" s="35" t="s">
        <v>55</v>
      </c>
      <c r="E242" s="39" t="s">
        <v>650</v>
      </c>
    </row>
    <row r="243" spans="1:5" ht="25.5">
      <c r="A243" s="35" t="s">
        <v>57</v>
      </c>
      <c r="E243" s="40" t="s">
        <v>677</v>
      </c>
    </row>
    <row r="244" spans="1:5" ht="12.75">
      <c r="A244" t="s">
        <v>59</v>
      </c>
      <c r="E244" s="39" t="s">
        <v>412</v>
      </c>
    </row>
    <row r="245" spans="1:16" ht="12.75">
      <c r="A245" t="s">
        <v>49</v>
      </c>
      <c s="34" t="s">
        <v>265</v>
      </c>
      <c s="34" t="s">
        <v>119</v>
      </c>
      <c s="35" t="s">
        <v>51</v>
      </c>
      <c s="6" t="s">
        <v>120</v>
      </c>
      <c s="36" t="s">
        <v>63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409</v>
      </c>
      <c>
        <f>(M245*21)/100</f>
      </c>
      <c t="s">
        <v>27</v>
      </c>
    </row>
    <row r="246" spans="1:5" ht="114.75">
      <c r="A246" s="35" t="s">
        <v>55</v>
      </c>
      <c r="E246" s="39" t="s">
        <v>678</v>
      </c>
    </row>
    <row r="247" spans="1:5" ht="25.5">
      <c r="A247" s="35" t="s">
        <v>57</v>
      </c>
      <c r="E247" s="40" t="s">
        <v>679</v>
      </c>
    </row>
    <row r="248" spans="1:5" ht="12.75">
      <c r="A248" t="s">
        <v>59</v>
      </c>
      <c r="E248" s="39" t="s">
        <v>412</v>
      </c>
    </row>
    <row r="249" spans="1:16" ht="12.75">
      <c r="A249" t="s">
        <v>49</v>
      </c>
      <c s="34" t="s">
        <v>268</v>
      </c>
      <c s="34" t="s">
        <v>492</v>
      </c>
      <c s="35" t="s">
        <v>51</v>
      </c>
      <c s="6" t="s">
        <v>493</v>
      </c>
      <c s="36" t="s">
        <v>106</v>
      </c>
      <c s="37">
        <v>105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409</v>
      </c>
      <c>
        <f>(M249*21)/100</f>
      </c>
      <c t="s">
        <v>27</v>
      </c>
    </row>
    <row r="250" spans="1:5" ht="140.25">
      <c r="A250" s="35" t="s">
        <v>55</v>
      </c>
      <c r="E250" s="39" t="s">
        <v>494</v>
      </c>
    </row>
    <row r="251" spans="1:5" ht="38.25">
      <c r="A251" s="35" t="s">
        <v>57</v>
      </c>
      <c r="E251" s="40" t="s">
        <v>680</v>
      </c>
    </row>
    <row r="252" spans="1:5" ht="12.75">
      <c r="A252" t="s">
        <v>59</v>
      </c>
      <c r="E252" s="39" t="s">
        <v>412</v>
      </c>
    </row>
    <row r="253" spans="1:16" ht="25.5">
      <c r="A253" t="s">
        <v>49</v>
      </c>
      <c s="34" t="s">
        <v>273</v>
      </c>
      <c s="34" t="s">
        <v>496</v>
      </c>
      <c s="35" t="s">
        <v>51</v>
      </c>
      <c s="6" t="s">
        <v>497</v>
      </c>
      <c s="36" t="s">
        <v>498</v>
      </c>
      <c s="37">
        <v>2100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409</v>
      </c>
      <c>
        <f>(M253*21)/100</f>
      </c>
      <c t="s">
        <v>27</v>
      </c>
    </row>
    <row r="254" spans="1:5" ht="127.5">
      <c r="A254" s="35" t="s">
        <v>55</v>
      </c>
      <c r="E254" s="39" t="s">
        <v>499</v>
      </c>
    </row>
    <row r="255" spans="1:5" ht="38.25">
      <c r="A255" s="35" t="s">
        <v>57</v>
      </c>
      <c r="E255" s="40" t="s">
        <v>681</v>
      </c>
    </row>
    <row r="256" spans="1:5" ht="12.75">
      <c r="A256" t="s">
        <v>59</v>
      </c>
      <c r="E256" s="39" t="s">
        <v>412</v>
      </c>
    </row>
    <row r="257" spans="1:16" ht="25.5">
      <c r="A257" t="s">
        <v>49</v>
      </c>
      <c s="34" t="s">
        <v>274</v>
      </c>
      <c s="34" t="s">
        <v>682</v>
      </c>
      <c s="35" t="s">
        <v>51</v>
      </c>
      <c s="6" t="s">
        <v>683</v>
      </c>
      <c s="36" t="s">
        <v>110</v>
      </c>
      <c s="37">
        <v>50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409</v>
      </c>
      <c>
        <f>(M257*21)/100</f>
      </c>
      <c t="s">
        <v>27</v>
      </c>
    </row>
    <row r="258" spans="1:5" ht="204">
      <c r="A258" s="35" t="s">
        <v>55</v>
      </c>
      <c r="E258" s="39" t="s">
        <v>684</v>
      </c>
    </row>
    <row r="259" spans="1:5" ht="25.5">
      <c r="A259" s="35" t="s">
        <v>57</v>
      </c>
      <c r="E259" s="40" t="s">
        <v>685</v>
      </c>
    </row>
    <row r="260" spans="1:5" ht="12.75">
      <c r="A260" t="s">
        <v>59</v>
      </c>
      <c r="E260" s="39" t="s">
        <v>412</v>
      </c>
    </row>
    <row r="261" spans="1:16" ht="25.5">
      <c r="A261" t="s">
        <v>49</v>
      </c>
      <c s="34" t="s">
        <v>277</v>
      </c>
      <c s="34" t="s">
        <v>686</v>
      </c>
      <c s="35" t="s">
        <v>51</v>
      </c>
      <c s="6" t="s">
        <v>687</v>
      </c>
      <c s="36" t="s">
        <v>507</v>
      </c>
      <c s="37">
        <v>219.619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409</v>
      </c>
      <c>
        <f>(M261*21)/100</f>
      </c>
      <c t="s">
        <v>27</v>
      </c>
    </row>
    <row r="262" spans="1:5" ht="102">
      <c r="A262" s="35" t="s">
        <v>55</v>
      </c>
      <c r="E262" s="39" t="s">
        <v>508</v>
      </c>
    </row>
    <row r="263" spans="1:5" ht="51">
      <c r="A263" s="35" t="s">
        <v>57</v>
      </c>
      <c r="E263" s="40" t="s">
        <v>688</v>
      </c>
    </row>
    <row r="264" spans="1:5" ht="12.75">
      <c r="A264" t="s">
        <v>59</v>
      </c>
      <c r="E264" s="39" t="s">
        <v>412</v>
      </c>
    </row>
    <row r="265" spans="1:16" ht="12.75">
      <c r="A265" t="s">
        <v>49</v>
      </c>
      <c s="34" t="s">
        <v>280</v>
      </c>
      <c s="34" t="s">
        <v>689</v>
      </c>
      <c s="35" t="s">
        <v>51</v>
      </c>
      <c s="6" t="s">
        <v>690</v>
      </c>
      <c s="36" t="s">
        <v>302</v>
      </c>
      <c s="37">
        <v>13.78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409</v>
      </c>
      <c>
        <f>(M265*21)/100</f>
      </c>
      <c t="s">
        <v>27</v>
      </c>
    </row>
    <row r="266" spans="1:5" ht="178.5">
      <c r="A266" s="35" t="s">
        <v>55</v>
      </c>
      <c r="E266" s="39" t="s">
        <v>512</v>
      </c>
    </row>
    <row r="267" spans="1:5" ht="25.5">
      <c r="A267" s="35" t="s">
        <v>57</v>
      </c>
      <c r="E267" s="40" t="s">
        <v>691</v>
      </c>
    </row>
    <row r="268" spans="1:5" ht="12.75">
      <c r="A268" t="s">
        <v>59</v>
      </c>
      <c r="E268" s="39" t="s">
        <v>412</v>
      </c>
    </row>
    <row r="269" spans="1:16" ht="25.5">
      <c r="A269" t="s">
        <v>49</v>
      </c>
      <c s="34" t="s">
        <v>283</v>
      </c>
      <c s="34" t="s">
        <v>692</v>
      </c>
      <c s="35" t="s">
        <v>51</v>
      </c>
      <c s="6" t="s">
        <v>693</v>
      </c>
      <c s="36" t="s">
        <v>507</v>
      </c>
      <c s="37">
        <v>62.01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409</v>
      </c>
      <c>
        <f>(M269*21)/100</f>
      </c>
      <c t="s">
        <v>27</v>
      </c>
    </row>
    <row r="270" spans="1:5" ht="127.5">
      <c r="A270" s="35" t="s">
        <v>55</v>
      </c>
      <c r="E270" s="39" t="s">
        <v>694</v>
      </c>
    </row>
    <row r="271" spans="1:5" ht="38.25">
      <c r="A271" s="35" t="s">
        <v>57</v>
      </c>
      <c r="E271" s="40" t="s">
        <v>695</v>
      </c>
    </row>
    <row r="272" spans="1:5" ht="12.75">
      <c r="A272" t="s">
        <v>59</v>
      </c>
      <c r="E272" s="39" t="s">
        <v>412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696</v>
      </c>
      <c r="E4" s="26" t="s">
        <v>697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700</v>
      </c>
      <c r="E8" s="30" t="s">
        <v>699</v>
      </c>
      <c r="J8" s="29">
        <f>0+J9+J30+J59+J72+J85+J94+J103</f>
      </c>
      <c s="29">
        <f>0+K9+K30+K59+K72+K85+K94+K103</f>
      </c>
      <c s="29">
        <f>0+L9+L30+L59+L72+L85+L94+L103</f>
      </c>
      <c s="29">
        <f>0+M9+M30+M59+M72+M85+M94+M103</f>
      </c>
    </row>
    <row r="9" spans="1:13" ht="12.75">
      <c r="A9" t="s">
        <v>46</v>
      </c>
      <c r="C9" s="31" t="s">
        <v>404</v>
      </c>
      <c r="E9" s="33" t="s">
        <v>405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517</v>
      </c>
      <c s="35" t="s">
        <v>51</v>
      </c>
      <c s="6" t="s">
        <v>518</v>
      </c>
      <c s="36" t="s">
        <v>408</v>
      </c>
      <c s="37">
        <v>164.61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409</v>
      </c>
      <c>
        <f>(M10*21)/100</f>
      </c>
      <c t="s">
        <v>27</v>
      </c>
    </row>
    <row r="11" spans="1:5" ht="140.25">
      <c r="A11" s="35" t="s">
        <v>55</v>
      </c>
      <c r="E11" s="39" t="s">
        <v>410</v>
      </c>
    </row>
    <row r="12" spans="1:5" ht="25.5">
      <c r="A12" s="35" t="s">
        <v>57</v>
      </c>
      <c r="E12" s="40" t="s">
        <v>701</v>
      </c>
    </row>
    <row r="13" spans="1:5" ht="12.75">
      <c r="A13" t="s">
        <v>59</v>
      </c>
      <c r="E13" s="39" t="s">
        <v>412</v>
      </c>
    </row>
    <row r="14" spans="1:16" ht="25.5">
      <c r="A14" t="s">
        <v>49</v>
      </c>
      <c s="34" t="s">
        <v>27</v>
      </c>
      <c s="34" t="s">
        <v>702</v>
      </c>
      <c s="35" t="s">
        <v>51</v>
      </c>
      <c s="6" t="s">
        <v>703</v>
      </c>
      <c s="36" t="s">
        <v>408</v>
      </c>
      <c s="37">
        <v>8.256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409</v>
      </c>
      <c>
        <f>(M14*21)/100</f>
      </c>
      <c t="s">
        <v>27</v>
      </c>
    </row>
    <row r="15" spans="1:5" ht="140.25">
      <c r="A15" s="35" t="s">
        <v>55</v>
      </c>
      <c r="E15" s="39" t="s">
        <v>410</v>
      </c>
    </row>
    <row r="16" spans="1:5" ht="38.25">
      <c r="A16" s="35" t="s">
        <v>57</v>
      </c>
      <c r="E16" s="40" t="s">
        <v>704</v>
      </c>
    </row>
    <row r="17" spans="1:5" ht="12.75">
      <c r="A17" t="s">
        <v>59</v>
      </c>
      <c r="E17" s="39" t="s">
        <v>412</v>
      </c>
    </row>
    <row r="18" spans="1:16" ht="25.5">
      <c r="A18" t="s">
        <v>49</v>
      </c>
      <c s="34" t="s">
        <v>26</v>
      </c>
      <c s="34" t="s">
        <v>524</v>
      </c>
      <c s="35" t="s">
        <v>51</v>
      </c>
      <c s="6" t="s">
        <v>525</v>
      </c>
      <c s="36" t="s">
        <v>408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409</v>
      </c>
      <c>
        <f>(M18*21)/100</f>
      </c>
      <c t="s">
        <v>27</v>
      </c>
    </row>
    <row r="19" spans="1:5" ht="140.25">
      <c r="A19" s="35" t="s">
        <v>55</v>
      </c>
      <c r="E19" s="39" t="s">
        <v>410</v>
      </c>
    </row>
    <row r="20" spans="1:5" ht="38.25">
      <c r="A20" s="35" t="s">
        <v>57</v>
      </c>
      <c r="E20" s="40" t="s">
        <v>705</v>
      </c>
    </row>
    <row r="21" spans="1:5" ht="12.75">
      <c r="A21" t="s">
        <v>59</v>
      </c>
      <c r="E21" s="39" t="s">
        <v>412</v>
      </c>
    </row>
    <row r="22" spans="1:16" ht="25.5">
      <c r="A22" t="s">
        <v>49</v>
      </c>
      <c s="34" t="s">
        <v>68</v>
      </c>
      <c s="34" t="s">
        <v>422</v>
      </c>
      <c s="35" t="s">
        <v>51</v>
      </c>
      <c s="6" t="s">
        <v>423</v>
      </c>
      <c s="36" t="s">
        <v>408</v>
      </c>
      <c s="37">
        <v>64.472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409</v>
      </c>
      <c>
        <f>(M22*21)/100</f>
      </c>
      <c t="s">
        <v>27</v>
      </c>
    </row>
    <row r="23" spans="1:5" ht="140.25">
      <c r="A23" s="35" t="s">
        <v>55</v>
      </c>
      <c r="E23" s="39" t="s">
        <v>410</v>
      </c>
    </row>
    <row r="24" spans="1:5" ht="38.25">
      <c r="A24" s="35" t="s">
        <v>57</v>
      </c>
      <c r="E24" s="40" t="s">
        <v>706</v>
      </c>
    </row>
    <row r="25" spans="1:5" ht="12.75">
      <c r="A25" t="s">
        <v>59</v>
      </c>
      <c r="E25" s="39" t="s">
        <v>412</v>
      </c>
    </row>
    <row r="26" spans="1:16" ht="25.5">
      <c r="A26" t="s">
        <v>49</v>
      </c>
      <c s="34" t="s">
        <v>71</v>
      </c>
      <c s="34" t="s">
        <v>707</v>
      </c>
      <c s="35" t="s">
        <v>51</v>
      </c>
      <c s="6" t="s">
        <v>708</v>
      </c>
      <c s="36" t="s">
        <v>408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409</v>
      </c>
      <c>
        <f>(M26*21)/100</f>
      </c>
      <c t="s">
        <v>27</v>
      </c>
    </row>
    <row r="27" spans="1:5" ht="140.25">
      <c r="A27" s="35" t="s">
        <v>55</v>
      </c>
      <c r="E27" s="39" t="s">
        <v>410</v>
      </c>
    </row>
    <row r="28" spans="1:5" ht="25.5">
      <c r="A28" s="35" t="s">
        <v>57</v>
      </c>
      <c r="E28" s="40" t="s">
        <v>709</v>
      </c>
    </row>
    <row r="29" spans="1:5" ht="12.75">
      <c r="A29" t="s">
        <v>59</v>
      </c>
      <c r="E29" s="39" t="s">
        <v>412</v>
      </c>
    </row>
    <row r="30" spans="1:13" ht="12.75">
      <c r="A30" t="s">
        <v>46</v>
      </c>
      <c r="C30" s="31" t="s">
        <v>47</v>
      </c>
      <c r="E30" s="33" t="s">
        <v>102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49</v>
      </c>
      <c s="34" t="s">
        <v>74</v>
      </c>
      <c s="34" t="s">
        <v>533</v>
      </c>
      <c s="35" t="s">
        <v>51</v>
      </c>
      <c s="6" t="s">
        <v>534</v>
      </c>
      <c s="36" t="s">
        <v>302</v>
      </c>
      <c s="37">
        <v>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409</v>
      </c>
      <c>
        <f>(M31*21)/100</f>
      </c>
      <c t="s">
        <v>27</v>
      </c>
    </row>
    <row r="32" spans="1:5" ht="38.25">
      <c r="A32" s="35" t="s">
        <v>55</v>
      </c>
      <c r="E32" s="39" t="s">
        <v>535</v>
      </c>
    </row>
    <row r="33" spans="1:5" ht="25.5">
      <c r="A33" s="35" t="s">
        <v>57</v>
      </c>
      <c r="E33" s="40" t="s">
        <v>710</v>
      </c>
    </row>
    <row r="34" spans="1:5" ht="12.75">
      <c r="A34" t="s">
        <v>59</v>
      </c>
      <c r="E34" s="39" t="s">
        <v>412</v>
      </c>
    </row>
    <row r="35" spans="1:16" ht="25.5">
      <c r="A35" t="s">
        <v>49</v>
      </c>
      <c s="34" t="s">
        <v>77</v>
      </c>
      <c s="34" t="s">
        <v>711</v>
      </c>
      <c s="35" t="s">
        <v>51</v>
      </c>
      <c s="6" t="s">
        <v>712</v>
      </c>
      <c s="36" t="s">
        <v>106</v>
      </c>
      <c s="37">
        <v>0.2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409</v>
      </c>
      <c>
        <f>(M35*21)/100</f>
      </c>
      <c t="s">
        <v>27</v>
      </c>
    </row>
    <row r="36" spans="1:5" ht="63.75">
      <c r="A36" s="35" t="s">
        <v>55</v>
      </c>
      <c r="E36" s="39" t="s">
        <v>713</v>
      </c>
    </row>
    <row r="37" spans="1:5" ht="25.5">
      <c r="A37" s="35" t="s">
        <v>57</v>
      </c>
      <c r="E37" s="40" t="s">
        <v>714</v>
      </c>
    </row>
    <row r="38" spans="1:5" ht="12.75">
      <c r="A38" t="s">
        <v>59</v>
      </c>
      <c r="E38" s="39" t="s">
        <v>412</v>
      </c>
    </row>
    <row r="39" spans="1:16" ht="12.75">
      <c r="A39" t="s">
        <v>49</v>
      </c>
      <c s="34" t="s">
        <v>80</v>
      </c>
      <c s="34" t="s">
        <v>715</v>
      </c>
      <c s="35" t="s">
        <v>51</v>
      </c>
      <c s="6" t="s">
        <v>716</v>
      </c>
      <c s="36" t="s">
        <v>110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409</v>
      </c>
      <c>
        <f>(M39*21)/100</f>
      </c>
      <c t="s">
        <v>27</v>
      </c>
    </row>
    <row r="40" spans="1:5" ht="38.25">
      <c r="A40" s="35" t="s">
        <v>55</v>
      </c>
      <c r="E40" s="39" t="s">
        <v>717</v>
      </c>
    </row>
    <row r="41" spans="1:5" ht="25.5">
      <c r="A41" s="35" t="s">
        <v>57</v>
      </c>
      <c r="E41" s="40" t="s">
        <v>718</v>
      </c>
    </row>
    <row r="42" spans="1:5" ht="12.75">
      <c r="A42" t="s">
        <v>59</v>
      </c>
      <c r="E42" s="39" t="s">
        <v>412</v>
      </c>
    </row>
    <row r="43" spans="1:16" ht="12.75">
      <c r="A43" t="s">
        <v>49</v>
      </c>
      <c s="34" t="s">
        <v>83</v>
      </c>
      <c s="34" t="s">
        <v>719</v>
      </c>
      <c s="35" t="s">
        <v>51</v>
      </c>
      <c s="6" t="s">
        <v>720</v>
      </c>
      <c s="36" t="s">
        <v>106</v>
      </c>
      <c s="37">
        <v>11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409</v>
      </c>
      <c>
        <f>(M43*21)/100</f>
      </c>
      <c t="s">
        <v>27</v>
      </c>
    </row>
    <row r="44" spans="1:5" ht="63.75">
      <c r="A44" s="35" t="s">
        <v>55</v>
      </c>
      <c r="E44" s="39" t="s">
        <v>551</v>
      </c>
    </row>
    <row r="45" spans="1:5" ht="63.75">
      <c r="A45" s="35" t="s">
        <v>57</v>
      </c>
      <c r="E45" s="40" t="s">
        <v>721</v>
      </c>
    </row>
    <row r="46" spans="1:5" ht="12.75">
      <c r="A46" t="s">
        <v>59</v>
      </c>
      <c r="E46" s="39" t="s">
        <v>412</v>
      </c>
    </row>
    <row r="47" spans="1:16" ht="12.75">
      <c r="A47" t="s">
        <v>49</v>
      </c>
      <c s="34" t="s">
        <v>89</v>
      </c>
      <c s="34" t="s">
        <v>722</v>
      </c>
      <c s="35" t="s">
        <v>51</v>
      </c>
      <c s="6" t="s">
        <v>723</v>
      </c>
      <c s="36" t="s">
        <v>106</v>
      </c>
      <c s="37">
        <v>80.175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409</v>
      </c>
      <c>
        <f>(M47*21)/100</f>
      </c>
      <c t="s">
        <v>27</v>
      </c>
    </row>
    <row r="48" spans="1:5" ht="318.75">
      <c r="A48" s="35" t="s">
        <v>55</v>
      </c>
      <c r="E48" s="39" t="s">
        <v>558</v>
      </c>
    </row>
    <row r="49" spans="1:5" ht="280.5">
      <c r="A49" s="35" t="s">
        <v>57</v>
      </c>
      <c r="E49" s="40" t="s">
        <v>724</v>
      </c>
    </row>
    <row r="50" spans="1:5" ht="12.75">
      <c r="A50" t="s">
        <v>59</v>
      </c>
      <c r="E50" s="39" t="s">
        <v>412</v>
      </c>
    </row>
    <row r="51" spans="1:16" ht="12.75">
      <c r="A51" t="s">
        <v>49</v>
      </c>
      <c s="34" t="s">
        <v>93</v>
      </c>
      <c s="34" t="s">
        <v>556</v>
      </c>
      <c s="35" t="s">
        <v>51</v>
      </c>
      <c s="6" t="s">
        <v>557</v>
      </c>
      <c s="36" t="s">
        <v>106</v>
      </c>
      <c s="37">
        <v>2.13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409</v>
      </c>
      <c>
        <f>(M51*21)/100</f>
      </c>
      <c t="s">
        <v>27</v>
      </c>
    </row>
    <row r="52" spans="1:5" ht="318.75">
      <c r="A52" s="35" t="s">
        <v>55</v>
      </c>
      <c r="E52" s="39" t="s">
        <v>558</v>
      </c>
    </row>
    <row r="53" spans="1:5" ht="76.5">
      <c r="A53" s="35" t="s">
        <v>57</v>
      </c>
      <c r="E53" s="40" t="s">
        <v>725</v>
      </c>
    </row>
    <row r="54" spans="1:5" ht="12.75">
      <c r="A54" t="s">
        <v>59</v>
      </c>
      <c r="E54" s="39" t="s">
        <v>412</v>
      </c>
    </row>
    <row r="55" spans="1:16" ht="12.75">
      <c r="A55" t="s">
        <v>49</v>
      </c>
      <c s="34" t="s">
        <v>96</v>
      </c>
      <c s="34" t="s">
        <v>726</v>
      </c>
      <c s="35" t="s">
        <v>51</v>
      </c>
      <c s="6" t="s">
        <v>727</v>
      </c>
      <c s="36" t="s">
        <v>106</v>
      </c>
      <c s="37">
        <v>65.707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409</v>
      </c>
      <c>
        <f>(M55*21)/100</f>
      </c>
      <c t="s">
        <v>27</v>
      </c>
    </row>
    <row r="56" spans="1:5" ht="229.5">
      <c r="A56" s="35" t="s">
        <v>55</v>
      </c>
      <c r="E56" s="39" t="s">
        <v>728</v>
      </c>
    </row>
    <row r="57" spans="1:5" ht="76.5">
      <c r="A57" s="35" t="s">
        <v>57</v>
      </c>
      <c r="E57" s="40" t="s">
        <v>729</v>
      </c>
    </row>
    <row r="58" spans="1:5" ht="12.75">
      <c r="A58" t="s">
        <v>59</v>
      </c>
      <c r="E58" s="39" t="s">
        <v>412</v>
      </c>
    </row>
    <row r="59" spans="1:13" ht="12.75">
      <c r="A59" t="s">
        <v>46</v>
      </c>
      <c r="C59" s="31" t="s">
        <v>27</v>
      </c>
      <c r="E59" s="33" t="s">
        <v>582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49</v>
      </c>
      <c s="34" t="s">
        <v>99</v>
      </c>
      <c s="34" t="s">
        <v>730</v>
      </c>
      <c s="35" t="s">
        <v>51</v>
      </c>
      <c s="6" t="s">
        <v>731</v>
      </c>
      <c s="36" t="s">
        <v>106</v>
      </c>
      <c s="37">
        <v>6.114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409</v>
      </c>
      <c>
        <f>(M60*21)/100</f>
      </c>
      <c t="s">
        <v>27</v>
      </c>
    </row>
    <row r="61" spans="1:5" ht="369.75">
      <c r="A61" s="35" t="s">
        <v>55</v>
      </c>
      <c r="E61" s="39" t="s">
        <v>732</v>
      </c>
    </row>
    <row r="62" spans="1:5" ht="89.25">
      <c r="A62" s="35" t="s">
        <v>57</v>
      </c>
      <c r="E62" s="40" t="s">
        <v>733</v>
      </c>
    </row>
    <row r="63" spans="1:5" ht="12.75">
      <c r="A63" t="s">
        <v>59</v>
      </c>
      <c r="E63" s="39" t="s">
        <v>412</v>
      </c>
    </row>
    <row r="64" spans="1:16" ht="12.75">
      <c r="A64" t="s">
        <v>49</v>
      </c>
      <c s="34" t="s">
        <v>103</v>
      </c>
      <c s="34" t="s">
        <v>734</v>
      </c>
      <c s="35" t="s">
        <v>51</v>
      </c>
      <c s="6" t="s">
        <v>735</v>
      </c>
      <c s="36" t="s">
        <v>408</v>
      </c>
      <c s="37">
        <v>0.443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409</v>
      </c>
      <c>
        <f>(M64*21)/100</f>
      </c>
      <c t="s">
        <v>27</v>
      </c>
    </row>
    <row r="65" spans="1:5" ht="267.75">
      <c r="A65" s="35" t="s">
        <v>55</v>
      </c>
      <c r="E65" s="39" t="s">
        <v>736</v>
      </c>
    </row>
    <row r="66" spans="1:5" ht="25.5">
      <c r="A66" s="35" t="s">
        <v>57</v>
      </c>
      <c r="E66" s="40" t="s">
        <v>737</v>
      </c>
    </row>
    <row r="67" spans="1:5" ht="12.75">
      <c r="A67" t="s">
        <v>59</v>
      </c>
      <c r="E67" s="39" t="s">
        <v>412</v>
      </c>
    </row>
    <row r="68" spans="1:16" ht="12.75">
      <c r="A68" t="s">
        <v>49</v>
      </c>
      <c s="34" t="s">
        <v>178</v>
      </c>
      <c s="34" t="s">
        <v>738</v>
      </c>
      <c s="35" t="s">
        <v>51</v>
      </c>
      <c s="6" t="s">
        <v>739</v>
      </c>
      <c s="36" t="s">
        <v>302</v>
      </c>
      <c s="37">
        <v>13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409</v>
      </c>
      <c>
        <f>(M68*21)/100</f>
      </c>
      <c t="s">
        <v>27</v>
      </c>
    </row>
    <row r="69" spans="1:5" ht="102">
      <c r="A69" s="35" t="s">
        <v>55</v>
      </c>
      <c r="E69" s="39" t="s">
        <v>740</v>
      </c>
    </row>
    <row r="70" spans="1:5" ht="12.75">
      <c r="A70" s="35" t="s">
        <v>57</v>
      </c>
      <c r="E70" s="40" t="s">
        <v>51</v>
      </c>
    </row>
    <row r="71" spans="1:5" ht="12.75">
      <c r="A71" t="s">
        <v>59</v>
      </c>
      <c r="E71" s="39" t="s">
        <v>412</v>
      </c>
    </row>
    <row r="72" spans="1:13" ht="12.75">
      <c r="A72" t="s">
        <v>46</v>
      </c>
      <c r="C72" s="31" t="s">
        <v>26</v>
      </c>
      <c r="E72" s="33" t="s">
        <v>591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107</v>
      </c>
      <c s="34" t="s">
        <v>741</v>
      </c>
      <c s="35" t="s">
        <v>51</v>
      </c>
      <c s="6" t="s">
        <v>742</v>
      </c>
      <c s="36" t="s">
        <v>106</v>
      </c>
      <c s="37">
        <v>1.428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409</v>
      </c>
      <c>
        <f>(M73*21)/100</f>
      </c>
      <c t="s">
        <v>27</v>
      </c>
    </row>
    <row r="74" spans="1:5" ht="382.5">
      <c r="A74" s="35" t="s">
        <v>55</v>
      </c>
      <c r="E74" s="39" t="s">
        <v>743</v>
      </c>
    </row>
    <row r="75" spans="1:5" ht="76.5">
      <c r="A75" s="35" t="s">
        <v>57</v>
      </c>
      <c r="E75" s="40" t="s">
        <v>744</v>
      </c>
    </row>
    <row r="76" spans="1:5" ht="12.75">
      <c r="A76" t="s">
        <v>59</v>
      </c>
      <c r="E76" s="39" t="s">
        <v>412</v>
      </c>
    </row>
    <row r="77" spans="1:16" ht="12.75">
      <c r="A77" t="s">
        <v>49</v>
      </c>
      <c s="34" t="s">
        <v>112</v>
      </c>
      <c s="34" t="s">
        <v>745</v>
      </c>
      <c s="35" t="s">
        <v>51</v>
      </c>
      <c s="6" t="s">
        <v>746</v>
      </c>
      <c s="36" t="s">
        <v>408</v>
      </c>
      <c s="37">
        <v>0.159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409</v>
      </c>
      <c>
        <f>(M77*21)/100</f>
      </c>
      <c t="s">
        <v>27</v>
      </c>
    </row>
    <row r="78" spans="1:5" ht="242.25">
      <c r="A78" s="35" t="s">
        <v>55</v>
      </c>
      <c r="E78" s="39" t="s">
        <v>747</v>
      </c>
    </row>
    <row r="79" spans="1:5" ht="25.5">
      <c r="A79" s="35" t="s">
        <v>57</v>
      </c>
      <c r="E79" s="40" t="s">
        <v>748</v>
      </c>
    </row>
    <row r="80" spans="1:5" ht="12.75">
      <c r="A80" t="s">
        <v>59</v>
      </c>
      <c r="E80" s="39" t="s">
        <v>412</v>
      </c>
    </row>
    <row r="81" spans="1:16" ht="12.75">
      <c r="A81" t="s">
        <v>49</v>
      </c>
      <c s="34" t="s">
        <v>115</v>
      </c>
      <c s="34" t="s">
        <v>749</v>
      </c>
      <c s="35" t="s">
        <v>51</v>
      </c>
      <c s="6" t="s">
        <v>750</v>
      </c>
      <c s="36" t="s">
        <v>751</v>
      </c>
      <c s="37">
        <v>244.55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409</v>
      </c>
      <c>
        <f>(M81*21)/100</f>
      </c>
      <c t="s">
        <v>27</v>
      </c>
    </row>
    <row r="82" spans="1:5" ht="293.25">
      <c r="A82" s="35" t="s">
        <v>55</v>
      </c>
      <c r="E82" s="39" t="s">
        <v>752</v>
      </c>
    </row>
    <row r="83" spans="1:5" ht="25.5">
      <c r="A83" s="35" t="s">
        <v>57</v>
      </c>
      <c r="E83" s="40" t="s">
        <v>753</v>
      </c>
    </row>
    <row r="84" spans="1:5" ht="12.75">
      <c r="A84" t="s">
        <v>59</v>
      </c>
      <c r="E84" s="39" t="s">
        <v>412</v>
      </c>
    </row>
    <row r="85" spans="1:13" ht="12.75">
      <c r="A85" t="s">
        <v>46</v>
      </c>
      <c r="C85" s="31" t="s">
        <v>68</v>
      </c>
      <c r="E85" s="33" t="s">
        <v>596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49</v>
      </c>
      <c s="34" t="s">
        <v>118</v>
      </c>
      <c s="34" t="s">
        <v>597</v>
      </c>
      <c s="35" t="s">
        <v>51</v>
      </c>
      <c s="6" t="s">
        <v>598</v>
      </c>
      <c s="36" t="s">
        <v>106</v>
      </c>
      <c s="37">
        <v>2.205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409</v>
      </c>
      <c>
        <f>(M86*21)/100</f>
      </c>
      <c t="s">
        <v>27</v>
      </c>
    </row>
    <row r="87" spans="1:5" ht="369.75">
      <c r="A87" s="35" t="s">
        <v>55</v>
      </c>
      <c r="E87" s="39" t="s">
        <v>599</v>
      </c>
    </row>
    <row r="88" spans="1:5" ht="38.25">
      <c r="A88" s="35" t="s">
        <v>57</v>
      </c>
      <c r="E88" s="40" t="s">
        <v>754</v>
      </c>
    </row>
    <row r="89" spans="1:5" ht="12.75">
      <c r="A89" t="s">
        <v>59</v>
      </c>
      <c r="E89" s="39" t="s">
        <v>412</v>
      </c>
    </row>
    <row r="90" spans="1:16" ht="12.75">
      <c r="A90" t="s">
        <v>49</v>
      </c>
      <c s="34" t="s">
        <v>165</v>
      </c>
      <c s="34" t="s">
        <v>755</v>
      </c>
      <c s="35" t="s">
        <v>51</v>
      </c>
      <c s="6" t="s">
        <v>756</v>
      </c>
      <c s="36" t="s">
        <v>106</v>
      </c>
      <c s="37">
        <v>20.89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409</v>
      </c>
      <c>
        <f>(M90*21)/100</f>
      </c>
      <c t="s">
        <v>27</v>
      </c>
    </row>
    <row r="91" spans="1:5" ht="102">
      <c r="A91" s="35" t="s">
        <v>55</v>
      </c>
      <c r="E91" s="39" t="s">
        <v>757</v>
      </c>
    </row>
    <row r="92" spans="1:5" ht="280.5">
      <c r="A92" s="35" t="s">
        <v>57</v>
      </c>
      <c r="E92" s="40" t="s">
        <v>758</v>
      </c>
    </row>
    <row r="93" spans="1:5" ht="12.75">
      <c r="A93" t="s">
        <v>59</v>
      </c>
      <c r="E93" s="39" t="s">
        <v>412</v>
      </c>
    </row>
    <row r="94" spans="1:13" ht="12.75">
      <c r="A94" t="s">
        <v>46</v>
      </c>
      <c r="C94" s="31" t="s">
        <v>759</v>
      </c>
      <c r="E94" s="33" t="s">
        <v>760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175</v>
      </c>
      <c s="34" t="s">
        <v>761</v>
      </c>
      <c s="35" t="s">
        <v>51</v>
      </c>
      <c s="6" t="s">
        <v>762</v>
      </c>
      <c s="36" t="s">
        <v>302</v>
      </c>
      <c s="37">
        <v>119.082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409</v>
      </c>
      <c>
        <f>(M95*21)/100</f>
      </c>
      <c t="s">
        <v>27</v>
      </c>
    </row>
    <row r="96" spans="1:5" ht="191.25">
      <c r="A96" s="35" t="s">
        <v>55</v>
      </c>
      <c r="E96" s="39" t="s">
        <v>763</v>
      </c>
    </row>
    <row r="97" spans="1:5" ht="38.25">
      <c r="A97" s="35" t="s">
        <v>57</v>
      </c>
      <c r="E97" s="40" t="s">
        <v>764</v>
      </c>
    </row>
    <row r="98" spans="1:5" ht="12.75">
      <c r="A98" t="s">
        <v>59</v>
      </c>
      <c r="E98" s="39" t="s">
        <v>412</v>
      </c>
    </row>
    <row r="99" spans="1:16" ht="25.5">
      <c r="A99" t="s">
        <v>49</v>
      </c>
      <c s="34" t="s">
        <v>181</v>
      </c>
      <c s="34" t="s">
        <v>765</v>
      </c>
      <c s="35" t="s">
        <v>51</v>
      </c>
      <c s="6" t="s">
        <v>766</v>
      </c>
      <c s="36" t="s">
        <v>302</v>
      </c>
      <c s="37">
        <v>59.541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409</v>
      </c>
      <c>
        <f>(M99*21)/100</f>
      </c>
      <c t="s">
        <v>27</v>
      </c>
    </row>
    <row r="100" spans="1:5" ht="191.25">
      <c r="A100" s="35" t="s">
        <v>55</v>
      </c>
      <c r="E100" s="39" t="s">
        <v>763</v>
      </c>
    </row>
    <row r="101" spans="1:5" ht="38.25">
      <c r="A101" s="35" t="s">
        <v>57</v>
      </c>
      <c r="E101" s="40" t="s">
        <v>767</v>
      </c>
    </row>
    <row r="102" spans="1:5" ht="12.75">
      <c r="A102" t="s">
        <v>59</v>
      </c>
      <c r="E102" s="39" t="s">
        <v>412</v>
      </c>
    </row>
    <row r="103" spans="1:13" ht="12.75">
      <c r="A103" t="s">
        <v>46</v>
      </c>
      <c r="C103" s="31" t="s">
        <v>83</v>
      </c>
      <c r="E103" s="33" t="s">
        <v>483</v>
      </c>
      <c r="J103" s="32">
        <f>0</f>
      </c>
      <c s="32">
        <f>0</f>
      </c>
      <c s="32">
        <f>0+L104+L108+L112</f>
      </c>
      <c s="32">
        <f>0+M104+M108+M112</f>
      </c>
    </row>
    <row r="104" spans="1:16" ht="12.75">
      <c r="A104" t="s">
        <v>49</v>
      </c>
      <c s="34" t="s">
        <v>168</v>
      </c>
      <c s="34" t="s">
        <v>768</v>
      </c>
      <c s="35" t="s">
        <v>51</v>
      </c>
      <c s="6" t="s">
        <v>769</v>
      </c>
      <c s="36" t="s">
        <v>110</v>
      </c>
      <c s="37">
        <v>7.96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409</v>
      </c>
      <c>
        <f>(M104*21)/100</f>
      </c>
      <c t="s">
        <v>27</v>
      </c>
    </row>
    <row r="105" spans="1:5" ht="63.75">
      <c r="A105" s="35" t="s">
        <v>55</v>
      </c>
      <c r="E105" s="39" t="s">
        <v>770</v>
      </c>
    </row>
    <row r="106" spans="1:5" ht="76.5">
      <c r="A106" s="35" t="s">
        <v>57</v>
      </c>
      <c r="E106" s="40" t="s">
        <v>771</v>
      </c>
    </row>
    <row r="107" spans="1:5" ht="12.75">
      <c r="A107" t="s">
        <v>59</v>
      </c>
      <c r="E107" s="39" t="s">
        <v>412</v>
      </c>
    </row>
    <row r="108" spans="1:16" ht="12.75">
      <c r="A108" t="s">
        <v>49</v>
      </c>
      <c s="34" t="s">
        <v>171</v>
      </c>
      <c s="34" t="s">
        <v>772</v>
      </c>
      <c s="35" t="s">
        <v>51</v>
      </c>
      <c s="6" t="s">
        <v>773</v>
      </c>
      <c s="36" t="s">
        <v>106</v>
      </c>
      <c s="37">
        <v>30.701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409</v>
      </c>
      <c>
        <f>(M108*21)/100</f>
      </c>
      <c t="s">
        <v>27</v>
      </c>
    </row>
    <row r="109" spans="1:5" ht="102">
      <c r="A109" s="35" t="s">
        <v>55</v>
      </c>
      <c r="E109" s="39" t="s">
        <v>774</v>
      </c>
    </row>
    <row r="110" spans="1:5" ht="114.75">
      <c r="A110" s="35" t="s">
        <v>57</v>
      </c>
      <c r="E110" s="40" t="s">
        <v>775</v>
      </c>
    </row>
    <row r="111" spans="1:5" ht="12.75">
      <c r="A111" t="s">
        <v>59</v>
      </c>
      <c r="E111" s="39" t="s">
        <v>412</v>
      </c>
    </row>
    <row r="112" spans="1:16" ht="12.75">
      <c r="A112" t="s">
        <v>49</v>
      </c>
      <c s="34" t="s">
        <v>174</v>
      </c>
      <c s="34" t="s">
        <v>776</v>
      </c>
      <c s="35" t="s">
        <v>51</v>
      </c>
      <c s="6" t="s">
        <v>777</v>
      </c>
      <c s="36" t="s">
        <v>106</v>
      </c>
      <c s="37">
        <v>6.264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409</v>
      </c>
      <c>
        <f>(M112*21)/100</f>
      </c>
      <c t="s">
        <v>27</v>
      </c>
    </row>
    <row r="113" spans="1:5" ht="102">
      <c r="A113" s="35" t="s">
        <v>55</v>
      </c>
      <c r="E113" s="39" t="s">
        <v>774</v>
      </c>
    </row>
    <row r="114" spans="1:5" ht="38.25">
      <c r="A114" s="35" t="s">
        <v>57</v>
      </c>
      <c r="E114" s="40" t="s">
        <v>778</v>
      </c>
    </row>
    <row r="115" spans="1:5" ht="12.75">
      <c r="A115" t="s">
        <v>59</v>
      </c>
      <c r="E115" s="39" t="s">
        <v>412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779</v>
      </c>
      <c r="E4" s="26" t="s">
        <v>780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783</v>
      </c>
      <c r="E8" s="30" t="s">
        <v>782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784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785</v>
      </c>
      <c s="35" t="s">
        <v>51</v>
      </c>
      <c s="6" t="s">
        <v>786</v>
      </c>
      <c s="36" t="s">
        <v>110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65</v>
      </c>
    </row>
    <row r="14" spans="1:16" ht="12.75">
      <c r="A14" t="s">
        <v>49</v>
      </c>
      <c s="34" t="s">
        <v>27</v>
      </c>
      <c s="34" t="s">
        <v>342</v>
      </c>
      <c s="35" t="s">
        <v>51</v>
      </c>
      <c s="6" t="s">
        <v>343</v>
      </c>
      <c s="36" t="s">
        <v>110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65</v>
      </c>
    </row>
    <row r="18" spans="1:16" ht="25.5">
      <c r="A18" t="s">
        <v>49</v>
      </c>
      <c s="34" t="s">
        <v>27</v>
      </c>
      <c s="34" t="s">
        <v>787</v>
      </c>
      <c s="35" t="s">
        <v>51</v>
      </c>
      <c s="6" t="s">
        <v>788</v>
      </c>
      <c s="36" t="s">
        <v>63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65</v>
      </c>
    </row>
    <row r="22" spans="1:16" ht="25.5">
      <c r="A22" t="s">
        <v>49</v>
      </c>
      <c s="34" t="s">
        <v>26</v>
      </c>
      <c s="34" t="s">
        <v>344</v>
      </c>
      <c s="35" t="s">
        <v>51</v>
      </c>
      <c s="6" t="s">
        <v>345</v>
      </c>
      <c s="36" t="s">
        <v>63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65</v>
      </c>
    </row>
    <row r="26" spans="1:16" ht="25.5">
      <c r="A26" t="s">
        <v>49</v>
      </c>
      <c s="34" t="s">
        <v>68</v>
      </c>
      <c s="34" t="s">
        <v>789</v>
      </c>
      <c s="35" t="s">
        <v>51</v>
      </c>
      <c s="6" t="s">
        <v>790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65</v>
      </c>
    </row>
    <row r="30" spans="1:16" ht="12.75">
      <c r="A30" t="s">
        <v>49</v>
      </c>
      <c s="34" t="s">
        <v>71</v>
      </c>
      <c s="34" t="s">
        <v>791</v>
      </c>
      <c s="35" t="s">
        <v>51</v>
      </c>
      <c s="6" t="s">
        <v>792</v>
      </c>
      <c s="36" t="s">
        <v>63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65</v>
      </c>
    </row>
    <row r="34" spans="1:16" ht="12.75">
      <c r="A34" t="s">
        <v>49</v>
      </c>
      <c s="34" t="s">
        <v>74</v>
      </c>
      <c s="34" t="s">
        <v>793</v>
      </c>
      <c s="35" t="s">
        <v>51</v>
      </c>
      <c s="6" t="s">
        <v>794</v>
      </c>
      <c s="36" t="s">
        <v>63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65</v>
      </c>
    </row>
    <row r="38" spans="1:16" ht="25.5">
      <c r="A38" t="s">
        <v>49</v>
      </c>
      <c s="34" t="s">
        <v>74</v>
      </c>
      <c s="34" t="s">
        <v>795</v>
      </c>
      <c s="35" t="s">
        <v>51</v>
      </c>
      <c s="6" t="s">
        <v>796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65</v>
      </c>
    </row>
    <row r="42" spans="1:16" ht="12.75">
      <c r="A42" t="s">
        <v>49</v>
      </c>
      <c s="34" t="s">
        <v>77</v>
      </c>
      <c s="34" t="s">
        <v>797</v>
      </c>
      <c s="35" t="s">
        <v>51</v>
      </c>
      <c s="6" t="s">
        <v>798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65</v>
      </c>
    </row>
    <row r="46" spans="1:16" ht="25.5">
      <c r="A46" t="s">
        <v>49</v>
      </c>
      <c s="34" t="s">
        <v>80</v>
      </c>
      <c s="34" t="s">
        <v>799</v>
      </c>
      <c s="35" t="s">
        <v>51</v>
      </c>
      <c s="6" t="s">
        <v>800</v>
      </c>
      <c s="36" t="s">
        <v>63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65</v>
      </c>
    </row>
    <row r="50" spans="1:16" ht="12.75">
      <c r="A50" t="s">
        <v>49</v>
      </c>
      <c s="34" t="s">
        <v>83</v>
      </c>
      <c s="34" t="s">
        <v>801</v>
      </c>
      <c s="35" t="s">
        <v>51</v>
      </c>
      <c s="6" t="s">
        <v>802</v>
      </c>
      <c s="36" t="s">
        <v>53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65</v>
      </c>
    </row>
    <row r="54" spans="1:16" ht="12.75">
      <c r="A54" t="s">
        <v>49</v>
      </c>
      <c s="34" t="s">
        <v>89</v>
      </c>
      <c s="34" t="s">
        <v>104</v>
      </c>
      <c s="35" t="s">
        <v>51</v>
      </c>
      <c s="6" t="s">
        <v>105</v>
      </c>
      <c s="36" t="s">
        <v>106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65</v>
      </c>
    </row>
    <row r="58" spans="1:16" ht="12.75">
      <c r="A58" t="s">
        <v>49</v>
      </c>
      <c s="34" t="s">
        <v>93</v>
      </c>
      <c s="34" t="s">
        <v>275</v>
      </c>
      <c s="35" t="s">
        <v>51</v>
      </c>
      <c s="6" t="s">
        <v>276</v>
      </c>
      <c s="36" t="s">
        <v>106</v>
      </c>
      <c s="37">
        <v>3.15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65</v>
      </c>
    </row>
    <row r="62" spans="1:16" ht="12.75">
      <c r="A62" t="s">
        <v>49</v>
      </c>
      <c s="34" t="s">
        <v>96</v>
      </c>
      <c s="34" t="s">
        <v>278</v>
      </c>
      <c s="35" t="s">
        <v>51</v>
      </c>
      <c s="6" t="s">
        <v>279</v>
      </c>
      <c s="36" t="s">
        <v>106</v>
      </c>
      <c s="37">
        <v>3.15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65</v>
      </c>
    </row>
    <row r="66" spans="1:16" ht="12.75">
      <c r="A66" t="s">
        <v>49</v>
      </c>
      <c s="34" t="s">
        <v>99</v>
      </c>
      <c s="34" t="s">
        <v>803</v>
      </c>
      <c s="35" t="s">
        <v>51</v>
      </c>
      <c s="6" t="s">
        <v>804</v>
      </c>
      <c s="36" t="s">
        <v>110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