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0\SSZT Praha východ\61_Oprava zabezp. zař. v žst. Nymburk_brzdy OKB\02_ke zveřejnění na E-ZAKu\"/>
    </mc:Choice>
  </mc:AlternateContent>
  <bookViews>
    <workbookView xWindow="0" yWindow="0" windowWidth="28800" windowHeight="12300"/>
  </bookViews>
  <sheets>
    <sheet name="Rekapitulace stavby" sheetId="1" r:id="rId1"/>
    <sheet name="60_a - Oprava zabezpečova..." sheetId="2" r:id="rId2"/>
    <sheet name="60_b - Oprava zabezpečova..." sheetId="3" r:id="rId3"/>
  </sheets>
  <definedNames>
    <definedName name="_xlnm._FilterDatabase" localSheetId="1" hidden="1">'60_a - Oprava zabezpečova...'!$C$118:$K$131</definedName>
    <definedName name="_xlnm._FilterDatabase" localSheetId="2" hidden="1">'60_b - Oprava zabezpečova...'!$C$118:$K$197</definedName>
    <definedName name="_xlnm.Print_Titles" localSheetId="1">'60_a - Oprava zabezpečova...'!$118:$118</definedName>
    <definedName name="_xlnm.Print_Titles" localSheetId="2">'60_b - Oprava zabezpečova...'!$118:$118</definedName>
    <definedName name="_xlnm.Print_Titles" localSheetId="0">'Rekapitulace stavby'!$92:$92</definedName>
    <definedName name="_xlnm.Print_Area" localSheetId="1">'60_a - Oprava zabezpečova...'!$C$4:$J$76,'60_a - Oprava zabezpečova...'!$C$82:$J$100,'60_a - Oprava zabezpečova...'!$C$106:$K$131</definedName>
    <definedName name="_xlnm.Print_Area" localSheetId="2">'60_b - Oprava zabezpečova...'!$C$4:$J$76,'60_b - Oprava zabezpečova...'!$C$82:$J$100,'60_b - Oprava zabezpečova...'!$C$106:$K$197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/>
  <c r="J23" i="3"/>
  <c r="J21" i="3"/>
  <c r="E21" i="3"/>
  <c r="J115" i="3"/>
  <c r="J20" i="3"/>
  <c r="J18" i="3"/>
  <c r="E18" i="3"/>
  <c r="F92" i="3"/>
  <c r="J17" i="3"/>
  <c r="J12" i="3"/>
  <c r="J113" i="3" s="1"/>
  <c r="E7" i="3"/>
  <c r="E109" i="3" s="1"/>
  <c r="J37" i="2"/>
  <c r="J36" i="2"/>
  <c r="AY95" i="1"/>
  <c r="J35" i="2"/>
  <c r="AX95" i="1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T120" i="2" s="1"/>
  <c r="R121" i="2"/>
  <c r="R120" i="2" s="1"/>
  <c r="P121" i="2"/>
  <c r="P120" i="2" s="1"/>
  <c r="F115" i="2"/>
  <c r="F113" i="2"/>
  <c r="E111" i="2"/>
  <c r="F91" i="2"/>
  <c r="F89" i="2"/>
  <c r="E87" i="2"/>
  <c r="J24" i="2"/>
  <c r="E24" i="2"/>
  <c r="J116" i="2"/>
  <c r="J23" i="2"/>
  <c r="J21" i="2"/>
  <c r="E21" i="2"/>
  <c r="J115" i="2"/>
  <c r="J20" i="2"/>
  <c r="J18" i="2"/>
  <c r="E18" i="2"/>
  <c r="F116" i="2"/>
  <c r="J17" i="2"/>
  <c r="J12" i="2"/>
  <c r="J113" i="2" s="1"/>
  <c r="E7" i="2"/>
  <c r="E85" i="2" s="1"/>
  <c r="L90" i="1"/>
  <c r="AM90" i="1"/>
  <c r="AM89" i="1"/>
  <c r="L89" i="1"/>
  <c r="AM87" i="1"/>
  <c r="L87" i="1"/>
  <c r="L85" i="1"/>
  <c r="L84" i="1"/>
  <c r="BK197" i="3"/>
  <c r="J194" i="3"/>
  <c r="BK192" i="3"/>
  <c r="BK190" i="3"/>
  <c r="J189" i="3"/>
  <c r="BK188" i="3"/>
  <c r="BK185" i="3"/>
  <c r="J184" i="3"/>
  <c r="BK181" i="3"/>
  <c r="J180" i="3"/>
  <c r="BK177" i="3"/>
  <c r="J176" i="3"/>
  <c r="BK175" i="3"/>
  <c r="BK173" i="3"/>
  <c r="BK171" i="3"/>
  <c r="BK170" i="3"/>
  <c r="BK169" i="3"/>
  <c r="BK168" i="3"/>
  <c r="J167" i="3"/>
  <c r="BK165" i="3"/>
  <c r="BK164" i="3"/>
  <c r="J163" i="3"/>
  <c r="J152" i="3"/>
  <c r="BK151" i="3"/>
  <c r="J150" i="3"/>
  <c r="J149" i="3"/>
  <c r="BK148" i="3"/>
  <c r="BK145" i="3"/>
  <c r="BK143" i="3"/>
  <c r="J142" i="3"/>
  <c r="BK141" i="3"/>
  <c r="BK139" i="3"/>
  <c r="J138" i="3"/>
  <c r="J136" i="3"/>
  <c r="BK135" i="3"/>
  <c r="BK134" i="3"/>
  <c r="BK133" i="3"/>
  <c r="J132" i="3"/>
  <c r="BK129" i="3"/>
  <c r="J125" i="3"/>
  <c r="J123" i="3"/>
  <c r="J122" i="3"/>
  <c r="BK128" i="2"/>
  <c r="J124" i="2"/>
  <c r="J197" i="3"/>
  <c r="BK196" i="3"/>
  <c r="J196" i="3"/>
  <c r="BK194" i="3"/>
  <c r="J191" i="3"/>
  <c r="J190" i="3"/>
  <c r="J188" i="3"/>
  <c r="J186" i="3"/>
  <c r="BK184" i="3"/>
  <c r="BK183" i="3"/>
  <c r="BK182" i="3"/>
  <c r="J181" i="3"/>
  <c r="J179" i="3"/>
  <c r="J178" i="3"/>
  <c r="J175" i="3"/>
  <c r="J174" i="3"/>
  <c r="J170" i="3"/>
  <c r="J169" i="3"/>
  <c r="BK166" i="3"/>
  <c r="J165" i="3"/>
  <c r="BK163" i="3"/>
  <c r="J130" i="2"/>
  <c r="BK126" i="2"/>
  <c r="BK121" i="2"/>
  <c r="J192" i="3"/>
  <c r="BK191" i="3"/>
  <c r="BK189" i="3"/>
  <c r="BK186" i="3"/>
  <c r="J185" i="3"/>
  <c r="J183" i="3"/>
  <c r="J182" i="3"/>
  <c r="BK178" i="3"/>
  <c r="J173" i="3"/>
  <c r="J172" i="3"/>
  <c r="J171" i="3"/>
  <c r="J168" i="3"/>
  <c r="BK167" i="3"/>
  <c r="J166" i="3"/>
  <c r="J164" i="3"/>
  <c r="BK162" i="3"/>
  <c r="J161" i="3"/>
  <c r="BK160" i="3"/>
  <c r="BK159" i="3"/>
  <c r="BK158" i="3"/>
  <c r="J157" i="3"/>
  <c r="J156" i="3"/>
  <c r="J155" i="3"/>
  <c r="J154" i="3"/>
  <c r="BK153" i="3"/>
  <c r="BK150" i="3"/>
  <c r="J148" i="3"/>
  <c r="J147" i="3"/>
  <c r="BK144" i="3"/>
  <c r="J143" i="3"/>
  <c r="BK140" i="3"/>
  <c r="BK137" i="3"/>
  <c r="BK136" i="3"/>
  <c r="J135" i="3"/>
  <c r="J133" i="3"/>
  <c r="BK132" i="3"/>
  <c r="J131" i="3"/>
  <c r="J128" i="3"/>
  <c r="BK127" i="3"/>
  <c r="BK125" i="3"/>
  <c r="BK124" i="3"/>
  <c r="BK123" i="3"/>
  <c r="BK122" i="3"/>
  <c r="BK124" i="2"/>
  <c r="J123" i="2"/>
  <c r="AS94" i="1"/>
  <c r="BK180" i="3"/>
  <c r="BK179" i="3"/>
  <c r="J177" i="3"/>
  <c r="BK176" i="3"/>
  <c r="BK174" i="3"/>
  <c r="BK172" i="3"/>
  <c r="J162" i="3"/>
  <c r="BK161" i="3"/>
  <c r="J160" i="3"/>
  <c r="J159" i="3"/>
  <c r="J158" i="3"/>
  <c r="BK157" i="3"/>
  <c r="BK156" i="3"/>
  <c r="BK155" i="3"/>
  <c r="BK154" i="3"/>
  <c r="J153" i="3"/>
  <c r="BK152" i="3"/>
  <c r="J151" i="3"/>
  <c r="BK149" i="3"/>
  <c r="BK147" i="3"/>
  <c r="J145" i="3"/>
  <c r="J144" i="3"/>
  <c r="BK142" i="3"/>
  <c r="J141" i="3"/>
  <c r="J140" i="3"/>
  <c r="J139" i="3"/>
  <c r="BK138" i="3"/>
  <c r="J137" i="3"/>
  <c r="J134" i="3"/>
  <c r="BK131" i="3"/>
  <c r="J129" i="3"/>
  <c r="BK128" i="3"/>
  <c r="J127" i="3"/>
  <c r="J124" i="3"/>
  <c r="BK130" i="2"/>
  <c r="J128" i="2"/>
  <c r="J126" i="2"/>
  <c r="BK123" i="2"/>
  <c r="J121" i="2"/>
  <c r="BK122" i="2" l="1"/>
  <c r="J122" i="2"/>
  <c r="J98" i="2"/>
  <c r="T122" i="2"/>
  <c r="T119" i="2" s="1"/>
  <c r="R125" i="2"/>
  <c r="R122" i="2"/>
  <c r="R119" i="2"/>
  <c r="T125" i="2"/>
  <c r="P126" i="3"/>
  <c r="BK125" i="2"/>
  <c r="J125" i="2"/>
  <c r="J99" i="2" s="1"/>
  <c r="BK126" i="3"/>
  <c r="J126" i="3"/>
  <c r="J99" i="3"/>
  <c r="R126" i="3"/>
  <c r="P122" i="2"/>
  <c r="P119" i="2"/>
  <c r="AU95" i="1"/>
  <c r="P125" i="2"/>
  <c r="BK121" i="3"/>
  <c r="J121" i="3"/>
  <c r="J98" i="3"/>
  <c r="P121" i="3"/>
  <c r="P120" i="3"/>
  <c r="P119" i="3"/>
  <c r="AU96" i="1"/>
  <c r="R121" i="3"/>
  <c r="R120" i="3"/>
  <c r="R119" i="3"/>
  <c r="T121" i="3"/>
  <c r="T120" i="3" s="1"/>
  <c r="T126" i="3"/>
  <c r="E109" i="2"/>
  <c r="BE123" i="2"/>
  <c r="BE124" i="2"/>
  <c r="BE128" i="2"/>
  <c r="J89" i="3"/>
  <c r="J91" i="3"/>
  <c r="F116" i="3"/>
  <c r="BE127" i="3"/>
  <c r="BE129" i="3"/>
  <c r="BE136" i="3"/>
  <c r="BE137" i="3"/>
  <c r="BE141" i="3"/>
  <c r="BE145" i="3"/>
  <c r="BE148" i="3"/>
  <c r="BE152" i="3"/>
  <c r="BE155" i="3"/>
  <c r="BE157" i="3"/>
  <c r="BE159" i="3"/>
  <c r="BE165" i="3"/>
  <c r="BE166" i="3"/>
  <c r="BE168" i="3"/>
  <c r="BE170" i="3"/>
  <c r="F92" i="2"/>
  <c r="BE126" i="2"/>
  <c r="BK120" i="2"/>
  <c r="J120" i="2"/>
  <c r="J97" i="2" s="1"/>
  <c r="E85" i="3"/>
  <c r="J92" i="3"/>
  <c r="BE122" i="3"/>
  <c r="BE123" i="3"/>
  <c r="BE124" i="3"/>
  <c r="BE128" i="3"/>
  <c r="BE131" i="3"/>
  <c r="BE135" i="3"/>
  <c r="BE143" i="3"/>
  <c r="BE147" i="3"/>
  <c r="BE149" i="3"/>
  <c r="BE151" i="3"/>
  <c r="BE154" i="3"/>
  <c r="BE156" i="3"/>
  <c r="BE158" i="3"/>
  <c r="BE160" i="3"/>
  <c r="BE161" i="3"/>
  <c r="BE162" i="3"/>
  <c r="BE169" i="3"/>
  <c r="BE173" i="3"/>
  <c r="BE174" i="3"/>
  <c r="BE175" i="3"/>
  <c r="BE179" i="3"/>
  <c r="BE180" i="3"/>
  <c r="BE181" i="3"/>
  <c r="BE182" i="3"/>
  <c r="BE185" i="3"/>
  <c r="BE188" i="3"/>
  <c r="J91" i="2"/>
  <c r="BE167" i="3"/>
  <c r="BE171" i="3"/>
  <c r="BE172" i="3"/>
  <c r="BE176" i="3"/>
  <c r="BE183" i="3"/>
  <c r="BE186" i="3"/>
  <c r="BE190" i="3"/>
  <c r="BE191" i="3"/>
  <c r="BE192" i="3"/>
  <c r="BE194" i="3"/>
  <c r="J89" i="2"/>
  <c r="J92" i="2"/>
  <c r="BE121" i="2"/>
  <c r="BE130" i="2"/>
  <c r="BE125" i="3"/>
  <c r="BE132" i="3"/>
  <c r="BE133" i="3"/>
  <c r="BE134" i="3"/>
  <c r="BE138" i="3"/>
  <c r="BE139" i="3"/>
  <c r="BE140" i="3"/>
  <c r="BE142" i="3"/>
  <c r="BE144" i="3"/>
  <c r="BE150" i="3"/>
  <c r="BE153" i="3"/>
  <c r="BE163" i="3"/>
  <c r="BE164" i="3"/>
  <c r="BE177" i="3"/>
  <c r="BE178" i="3"/>
  <c r="BE184" i="3"/>
  <c r="BE189" i="3"/>
  <c r="BE196" i="3"/>
  <c r="BE197" i="3"/>
  <c r="F36" i="2"/>
  <c r="BC95" i="1" s="1"/>
  <c r="F34" i="2"/>
  <c r="BA95" i="1"/>
  <c r="F37" i="2"/>
  <c r="BD95" i="1" s="1"/>
  <c r="J34" i="3"/>
  <c r="AW96" i="1"/>
  <c r="F34" i="3"/>
  <c r="BA96" i="1" s="1"/>
  <c r="F37" i="3"/>
  <c r="BD96" i="1"/>
  <c r="J34" i="2"/>
  <c r="AW95" i="1" s="1"/>
  <c r="F35" i="3"/>
  <c r="BB96" i="1"/>
  <c r="F35" i="2"/>
  <c r="BB95" i="1" s="1"/>
  <c r="F36" i="3"/>
  <c r="BC96" i="1"/>
  <c r="T119" i="3" l="1"/>
  <c r="BK119" i="2"/>
  <c r="J119" i="2"/>
  <c r="J96" i="2"/>
  <c r="BK120" i="3"/>
  <c r="J120" i="3" s="1"/>
  <c r="J97" i="3" s="1"/>
  <c r="J33" i="2"/>
  <c r="AV95" i="1" s="1"/>
  <c r="AT95" i="1" s="1"/>
  <c r="BC94" i="1"/>
  <c r="W32" i="1"/>
  <c r="BA94" i="1"/>
  <c r="AW94" i="1" s="1"/>
  <c r="AK30" i="1" s="1"/>
  <c r="F33" i="2"/>
  <c r="AZ95" i="1" s="1"/>
  <c r="BB94" i="1"/>
  <c r="W31" i="1"/>
  <c r="BD94" i="1"/>
  <c r="W33" i="1" s="1"/>
  <c r="J33" i="3"/>
  <c r="AV96" i="1"/>
  <c r="AT96" i="1"/>
  <c r="AU94" i="1"/>
  <c r="F33" i="3"/>
  <c r="AZ96" i="1"/>
  <c r="BK119" i="3" l="1"/>
  <c r="J119" i="3"/>
  <c r="AZ94" i="1"/>
  <c r="W29" i="1"/>
  <c r="AX94" i="1"/>
  <c r="J30" i="2"/>
  <c r="AG95" i="1"/>
  <c r="AN95" i="1"/>
  <c r="W30" i="1"/>
  <c r="AY94" i="1"/>
  <c r="J30" i="3"/>
  <c r="AG96" i="1"/>
  <c r="AN96" i="1"/>
  <c r="J39" i="3" l="1"/>
  <c r="J96" i="3"/>
  <c r="J39" i="2"/>
  <c r="AV94" i="1"/>
  <c r="AK29" i="1" s="1"/>
  <c r="AG94" i="1"/>
  <c r="AK26" i="1"/>
  <c r="AK35" i="1" l="1"/>
  <c r="AT94" i="1"/>
  <c r="AN94" i="1" l="1"/>
</calcChain>
</file>

<file path=xl/sharedStrings.xml><?xml version="1.0" encoding="utf-8"?>
<sst xmlns="http://schemas.openxmlformats.org/spreadsheetml/2006/main" count="1569" uniqueCount="444">
  <si>
    <t>Export Komplet</t>
  </si>
  <si>
    <t/>
  </si>
  <si>
    <t>2.0</t>
  </si>
  <si>
    <t>ZAMOK</t>
  </si>
  <si>
    <t>False</t>
  </si>
  <si>
    <t>{4e5a5161-6f84-4c21-95d0-6a29a54bea85}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</si>
  <si>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</si>
  <si>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</si>
  <si>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</si>
  <si>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</si>
  <si>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</si>
  <si>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</si>
  <si>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</si>
  <si>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</si>
  <si>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</si>
  <si>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</si>
  <si>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</si>
  <si>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v žst. Nymburk seř. n. - brzdy OKB</t>
  </si>
  <si>
    <t>KSO:</t>
  </si>
  <si>
    <t>CC-CZ:</t>
  </si>
  <si>
    <t>Místo:</t>
  </si>
  <si>
    <t>SSZT Nymburk</t>
  </si>
  <si>
    <t>Datum:</t>
  </si>
  <si>
    <t>27. 4. 2020</t>
  </si>
  <si>
    <t>Zadavatel:</t>
  </si>
  <si>
    <t>IČ:</t>
  </si>
  <si>
    <t>70994234</t>
  </si>
  <si>
    <t>SŽDC,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</si>
  <si>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</si>
  <si>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</si>
  <si>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</si>
  <si>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</si>
  <si>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</si>
  <si>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</si>
  <si>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</si>
  <si>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</si>
  <si>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Šustr Ondřej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</si>
  <si>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</si>
  <si>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</si>
  <si>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</si>
  <si>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</si>
  <si>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</si>
  <si>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</si>
  <si>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</si>
  <si>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</si>
  <si>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</si>
  <si>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</si>
  <si>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</si>
  <si>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</si>
  <si>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</si>
  <si>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</si>
  <si>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</si>
  <si>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</si>
  <si>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</si>
  <si>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</si>
  <si>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</si>
  <si>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</si>
  <si>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</si>
  <si>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</si>
  <si>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</si>
  <si>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</si>
  <si>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</si>
  <si>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</si>
  <si>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</si>
  <si>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</si>
  <si>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</si>
  <si>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</si>
  <si>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</si>
  <si>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</si>
  <si>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</si>
  <si>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</si>
  <si>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</si>
  <si>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</si>
  <si>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</si>
  <si>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</si>
  <si>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</si>
  <si>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</si>
  <si>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</si>
  <si>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</si>
  <si>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</si>
  <si>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</si>
  <si>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</si>
  <si>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</si>
  <si>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60_a</t>
  </si>
  <si>
    <t>Oprava zabezpečovacího zařízení v žst. Nymburk seř. n. - brzdy OKB - VON</t>
  </si>
  <si>
    <t>VON</t>
  </si>
  <si>
    <t>1</t>
  </si>
  <si>
    <t>{73d8afaa-4036-4670-859c-488e2aa85371}</t>
  </si>
  <si>
    <t>2</t>
  </si>
  <si>
    <t>60_b</t>
  </si>
  <si>
    <t>Oprava zabezpečovacího zařízení v žst. Nymburk seř. n. - brzdy OKB - Technologie</t>
  </si>
  <si>
    <t>PRO</t>
  </si>
  <si>
    <t>{96da1633-082e-40bc-bd8a-3165cca810cd}</t>
  </si>
  <si>
    <t>KRYCÍ LIST SOUPISU PRACÍ</t>
  </si>
  <si>
    <t>Objekt:</t>
  </si>
  <si>
    <t>60_a - Oprava zabezpečovacího zařízení v žst. Nymburk seř. n. - brzdy OKB - VON</t>
  </si>
  <si>
    <t>REKAPITULACE ČLENĚNÍ SOUPISU PRACÍ</t>
  </si>
  <si>
    <t>Kód dílu - Popis</t>
  </si>
  <si>
    <t>Cena celkem [CZK]</t>
  </si>
  <si>
    <t>Náklady ze soupisu prací</t>
  </si>
  <si>
    <t>-1</t>
  </si>
  <si>
    <t>HZS - Hodinové zúčtovací sazby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</si>
  <si>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</si>
  <si>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</si>
  <si>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</si>
  <si>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</si>
  <si>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</si>
  <si>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</si>
  <si>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</si>
  <si>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</si>
  <si>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</si>
  <si>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</si>
  <si>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</si>
  <si>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</si>
  <si>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</si>
  <si>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</si>
  <si>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</si>
  <si>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HZS</t>
  </si>
  <si>
    <t>Hodinové zúčtovací sazby</t>
  </si>
  <si>
    <t>4</t>
  </si>
  <si>
    <t>ROZPOCET</t>
  </si>
  <si>
    <t>K</t>
  </si>
  <si>
    <t>HZS3212</t>
  </si>
  <si>
    <t>Hodinové zúčtovací sazby montáží technologických zařízení  na stavebních objektech montér vzduchotechniky odborný, specialista výrobce kompresoru pro uvedení do provozu</t>
  </si>
  <si>
    <t>hod</t>
  </si>
  <si>
    <t>CS ÚRS 2019 02</t>
  </si>
  <si>
    <t>512</t>
  </si>
  <si>
    <t>279782183</t>
  </si>
  <si>
    <t>OST</t>
  </si>
  <si>
    <t>Ostatní</t>
  </si>
  <si>
    <t>7498152020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</si>
  <si>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</si>
  <si>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kus</t>
  </si>
  <si>
    <t>Sborník UOŽI 01 2020</t>
  </si>
  <si>
    <t>958802653</t>
  </si>
  <si>
    <t>7498152025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</si>
  <si>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</si>
  <si>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1884156325</t>
  </si>
  <si>
    <t>VRN</t>
  </si>
  <si>
    <t>Vedlejší rozpočtové náklady</t>
  </si>
  <si>
    <t>5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</si>
  <si>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</si>
  <si>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</si>
  <si>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%</t>
  </si>
  <si>
    <t>1057800344</t>
  </si>
  <si>
    <t>P</t>
  </si>
  <si>
    <t>Poznámka k položce:_x000D_
Základna pro výpočet - dotyčné práce</t>
  </si>
  <si>
    <t>6</t>
  </si>
  <si>
    <t>024101401</t>
  </si>
  <si>
    <t>Inženýrská činnost koordinační a kompletační činnost</t>
  </si>
  <si>
    <t>45506969</t>
  </si>
  <si>
    <t>Poznámka k položce:_x000D_
Základna pro výpočet - ZRN</t>
  </si>
  <si>
    <t>7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</si>
  <si>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</si>
  <si>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</si>
  <si>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-1637753993</t>
  </si>
  <si>
    <t>60_b - Oprava zabezpečovacího zařízení v žst. Nymburk seř. n. - brzdy OKB - Technologie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</si>
  <si>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</si>
  <si>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</si>
  <si>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</si>
  <si>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</si>
  <si>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</si>
  <si>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66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</si>
  <si>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</si>
  <si>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</si>
  <si>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m2</t>
  </si>
  <si>
    <t>-1866476107</t>
  </si>
  <si>
    <t>67</t>
  </si>
  <si>
    <t>M</t>
  </si>
  <si>
    <t>5955101014</t>
  </si>
  <si>
    <t>Kamenivo drcené štěrkodrť frakce 0/8</t>
  </si>
  <si>
    <t>t</t>
  </si>
  <si>
    <t>-860359666</t>
  </si>
  <si>
    <t>63</t>
  </si>
  <si>
    <t>5913300020</t>
  </si>
  <si>
    <t>Demontáž silničních panelů komunikace trvalá. Poznámka: 1. V cenách jsou započteny náklady na odstranění panelů, úpravu plochy a naložení na dopravní prostředek.</t>
  </si>
  <si>
    <t>1070438835</t>
  </si>
  <si>
    <t>65</t>
  </si>
  <si>
    <t>5913305020</t>
  </si>
  <si>
    <t>Montáž silničních panelů komunikace trvalá. Poznámka: 1. V cenách jsou započteny náklady na úpravu podkladní vrstvy a uložení panelů. 2. V cenách nejsou obsaženy náklady na dodávku materiálu.</t>
  </si>
  <si>
    <t>-928892392</t>
  </si>
  <si>
    <t>52</t>
  </si>
  <si>
    <t>7491256010</t>
  </si>
  <si>
    <t>Montáž elektrických přímotopů konvektorů přímotopných s termostatem do 3000 W - včetně zapojení a osazení</t>
  </si>
  <si>
    <t>-2144009847</t>
  </si>
  <si>
    <t>53</t>
  </si>
  <si>
    <t>7491206720</t>
  </si>
  <si>
    <t>Elektroinstalační materiál Elektrické přímotopy Panel stropní (700 W, IP44)</t>
  </si>
  <si>
    <t>128</t>
  </si>
  <si>
    <t>-1774573984</t>
  </si>
  <si>
    <t>74</t>
  </si>
  <si>
    <t>7593000150</t>
  </si>
  <si>
    <t>Dobíječe, usměrňovače, napáječe Usměrňovač D400 G24/60, oceloplechová prosklená nástěnná skříň 600x600x250, základní stavová indikace opticky</t>
  </si>
  <si>
    <t>-1407208899</t>
  </si>
  <si>
    <t>Poznámka k položce:_x000D_
EPRONA  s technologií SmartPack 2 (ROP 108.44)</t>
  </si>
  <si>
    <t>61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</si>
  <si>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</si>
  <si>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</si>
  <si>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m</t>
  </si>
  <si>
    <t>-1016926799</t>
  </si>
  <si>
    <t>62</t>
  </si>
  <si>
    <t>7491600180</t>
  </si>
  <si>
    <t>Uzemnění Vnější Uzemňovací vedení v zemi, páskem FeZn do 120 mm2</t>
  </si>
  <si>
    <t>1100292435</t>
  </si>
  <si>
    <t>57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</si>
  <si>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</si>
  <si>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trubice, zakončení stínění apod.</t>
  </si>
  <si>
    <t>-1571457142</t>
  </si>
  <si>
    <t>55</t>
  </si>
  <si>
    <t>7493654022</t>
  </si>
  <si>
    <t>Montáž rozpojovacích skříní SR a SD venkovních na pojistkové lišty nebo na pojistkové spodky do 400 A pro připojení kabelů (i kabelové smyčky) do 240 mm2 kompaktní pilíř s 4 - 5 sadami pojistkových lišt - včetně elektrovýzbroje, neobsahuje cenu za zemní práce</t>
  </si>
  <si>
    <t>161922562</t>
  </si>
  <si>
    <t>56</t>
  </si>
  <si>
    <t>7493600630</t>
  </si>
  <si>
    <t>Kabelové a zásuvkové skříně, elektroměrové rozvaděče Rozpojovací jisticí skříně - řadové (SR) se 4 sadami pojistkových spodků velikosti 2 kompaktní pilíř včetně základu</t>
  </si>
  <si>
    <t>-86326207</t>
  </si>
  <si>
    <t>54</t>
  </si>
  <si>
    <t>7590127025</t>
  </si>
  <si>
    <t>Demontáž skříně ŠM, PSK, SKP, SPP, KS - včetně odpojení zařízení od kabelových rozvodů</t>
  </si>
  <si>
    <t>11945217</t>
  </si>
  <si>
    <t>58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</si>
  <si>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</si>
  <si>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</si>
  <si>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1121617675</t>
  </si>
  <si>
    <t>59</t>
  </si>
  <si>
    <t>7492501840</t>
  </si>
  <si>
    <t>Kabely, vodiče, šňůry Cu - nn Kabel silový 4 a 5-žílový Cu, plastová izolace CYKY 3J50+35 (3Bx50+35)</t>
  </si>
  <si>
    <t>916011025</t>
  </si>
  <si>
    <t>7494008460</t>
  </si>
  <si>
    <t>Pojistkové systémy Výkonové pojistkové vložky Pojistkové vložky Nožové pojistkové vložky, velikost 2 In 160A, Un AC 500 V / DC 440 V, velikost 2, gG - charakteristika pro všeobecné použití, Cd/Pb free</t>
  </si>
  <si>
    <t>431130943</t>
  </si>
  <si>
    <t>64</t>
  </si>
  <si>
    <t>5963125005</t>
  </si>
  <si>
    <t>Panel železobetonový silniční rozměru 300x150x15</t>
  </si>
  <si>
    <t>239314489</t>
  </si>
  <si>
    <t>7591915010</t>
  </si>
  <si>
    <t>Montáž balené automatické kompresorovny - určení místa umístění, usazení kontejneru na základy, připojení k rozvodům vzduchu, zatažení kabelů kontroly a ovládání, případný nátěr, přezkoušení</t>
  </si>
  <si>
    <t>-1784384739</t>
  </si>
  <si>
    <t>7591915020</t>
  </si>
  <si>
    <t>Montáž šroubového kompresoru - usazení kompresoru, připojení k rozvodům vzduchu, zatažení kabelů kontroly a ovládání, případný nátěr, přezkoušení</t>
  </si>
  <si>
    <t>106277653</t>
  </si>
  <si>
    <t>7591910040</t>
  </si>
  <si>
    <t>Spádoviště - kompresorovny Šroubový kompresor 18kW, stacionární vzduchem chlazený šroubový kompresor se vstřikem oleje, elektrickým motorem.</t>
  </si>
  <si>
    <t>749888609</t>
  </si>
  <si>
    <t>7591915025</t>
  </si>
  <si>
    <t>Montáž řídící jednotky kompresoru - umístění, usazení řídící jednotky kompresoru, připojení k rozvodům NN, kompresoru, aktivace a kontrola ovládání, přezkoušení</t>
  </si>
  <si>
    <t>1950146156</t>
  </si>
  <si>
    <t>8</t>
  </si>
  <si>
    <t>7591910070</t>
  </si>
  <si>
    <t>Spádoviště - kompresorovny Řídící jednotka kompresoru, elektronický řídící systém pro šroubové kompresory od 7,5 až po 160 kW.</t>
  </si>
  <si>
    <t>-175267097</t>
  </si>
  <si>
    <t>Poznámka k položce:_x000D_
LED displej ukazuje všechny analogové hodnoty, jako jsou tlak a teplota. Rovněž lze zobrazit všechny načítané hodiny, jako jsou doba chodu, doba zatížení, časování vzduchového filtru a jiné časovače pro obsluhu a údržbu.</t>
  </si>
  <si>
    <t>9</t>
  </si>
  <si>
    <t>7591915035</t>
  </si>
  <si>
    <t>Montáž předfiltru - zahrnuje umístění a připojení k rozvodům tlakového vzduchu</t>
  </si>
  <si>
    <t>-685729129</t>
  </si>
  <si>
    <t>10</t>
  </si>
  <si>
    <t>7591910090</t>
  </si>
  <si>
    <t>Spádoviště - kompresorovny Předfiltr, 200 m3/hod., 8 bar, připojení G 1", filtrační vložka Q, max. velikost částic 3 mikrometry</t>
  </si>
  <si>
    <t>519722250</t>
  </si>
  <si>
    <t>11</t>
  </si>
  <si>
    <t>7591915040</t>
  </si>
  <si>
    <t>Montáž separátoru oleje a vody - zahrnuje umístění a připojení k rozvodům tlakového vzduchu</t>
  </si>
  <si>
    <t>-965450716</t>
  </si>
  <si>
    <t>12</t>
  </si>
  <si>
    <t>7591910100</t>
  </si>
  <si>
    <t>Spádoviště - kompresorovny Separátoru oleje a vody, výkon 175m3/hod., provozní teplota +10 - +50°C, obsah ropných látek max. 5mg/l</t>
  </si>
  <si>
    <t>859506590</t>
  </si>
  <si>
    <t>13</t>
  </si>
  <si>
    <t>7591915045</t>
  </si>
  <si>
    <t>Montáž automatického odváděče kondenzátu - zahrnuje umístění a připojení k rozvodům tlakového vzduchu</t>
  </si>
  <si>
    <t>-1355878478</t>
  </si>
  <si>
    <t>14</t>
  </si>
  <si>
    <t>7591910110</t>
  </si>
  <si>
    <t>Spádoviště - kompresorovny Automatického odváděče kondenzátu, max. výkon kompresoru 6,5m3/min,  max. výkon sušičky 13m3/min, max. výkon filtru 65m3/min, provozní přetlak (MPa) 1,6.</t>
  </si>
  <si>
    <t>-1929816503</t>
  </si>
  <si>
    <t>7591915050</t>
  </si>
  <si>
    <t>Montáž protideštové žaluzie</t>
  </si>
  <si>
    <t>75358735</t>
  </si>
  <si>
    <t>16</t>
  </si>
  <si>
    <t>7591910120</t>
  </si>
  <si>
    <t>Spádoviště - kompresorovny Protidešťová žaluzie, 500 x 1000 mm, s pozinkovaného plechu, tl. 0,5 - 0,8 mm</t>
  </si>
  <si>
    <t>764642206</t>
  </si>
  <si>
    <t>17</t>
  </si>
  <si>
    <t>7591915055</t>
  </si>
  <si>
    <t>Montáž regulační klapky</t>
  </si>
  <si>
    <t>-669125617</t>
  </si>
  <si>
    <t>18</t>
  </si>
  <si>
    <t>7591910130</t>
  </si>
  <si>
    <t>Spádoviště - kompresorovny Regulační klapka,čtyřhraná,  500 x 1000 mm, s pozinkovaného plechu, pro instalaci do čtyřhranného vzduchotechnického potrubí</t>
  </si>
  <si>
    <t>1130069341</t>
  </si>
  <si>
    <t>19</t>
  </si>
  <si>
    <t>7591915060</t>
  </si>
  <si>
    <t>Montáž servopohonu regulační klapky</t>
  </si>
  <si>
    <t>-1194954862</t>
  </si>
  <si>
    <t>20</t>
  </si>
  <si>
    <t>7591910140</t>
  </si>
  <si>
    <t>Spádoviště - kompresorovny Servopohon regulační klapky</t>
  </si>
  <si>
    <t>744043117</t>
  </si>
  <si>
    <t>7591915065</t>
  </si>
  <si>
    <t>Montáž potrubí vzduchotechniky</t>
  </si>
  <si>
    <t>178976442</t>
  </si>
  <si>
    <t>22</t>
  </si>
  <si>
    <t>7591910150</t>
  </si>
  <si>
    <t>Spádoviště - kompresorovny Potrubí vzduchotechniky, trouba 700 x 600mm s temperací do kompresorové stanice</t>
  </si>
  <si>
    <t>-1200815291</t>
  </si>
  <si>
    <t>23</t>
  </si>
  <si>
    <t>7591915070</t>
  </si>
  <si>
    <t>Montáž pružné vložky k potrubí VZT - zahrnuje umístění a připojení k rozvodům tlakového vzduchu</t>
  </si>
  <si>
    <t>1684655941</t>
  </si>
  <si>
    <t>24</t>
  </si>
  <si>
    <t>7591910160</t>
  </si>
  <si>
    <t>Spádoviště - kompresorovny Pružná vložka k potrubí VZT, 700 x 600mm</t>
  </si>
  <si>
    <t>1898366934</t>
  </si>
  <si>
    <t>25</t>
  </si>
  <si>
    <t>7591915075</t>
  </si>
  <si>
    <t>Montáž střešního ventilátoru - zahrnuje umístění a připojení k rozvodům tlakového vzduchu, k NN</t>
  </si>
  <si>
    <t>-788788277</t>
  </si>
  <si>
    <t>26</t>
  </si>
  <si>
    <t>7591910170</t>
  </si>
  <si>
    <t>Spádoviště - kompresorovny Střešní ventilátor, s nízkou tlakovou ztrátou.</t>
  </si>
  <si>
    <t>1271545958</t>
  </si>
  <si>
    <t>27</t>
  </si>
  <si>
    <t>7591915080</t>
  </si>
  <si>
    <t>Montáž samočinné žaluzie pro ventilátor - zahrnuje umístění a připojení k rozvodům tlakového vzduchu, k NN</t>
  </si>
  <si>
    <t>-1951373565</t>
  </si>
  <si>
    <t>28</t>
  </si>
  <si>
    <t>7591910180</t>
  </si>
  <si>
    <t>Spádoviště - kompresorovny Samočinná žaluzie pro ventilátor, do venkovního prostředí, pozinkovaný plech, tl. 0,5 - 0,8mm</t>
  </si>
  <si>
    <t>-571562174</t>
  </si>
  <si>
    <t>29</t>
  </si>
  <si>
    <t>7591915085</t>
  </si>
  <si>
    <t>Montáž síta na výtlaku - zahrnuje umístění a připojení k rozvodům tlakového vzduchu</t>
  </si>
  <si>
    <t>-1279542983</t>
  </si>
  <si>
    <t>30</t>
  </si>
  <si>
    <t>7591910190</t>
  </si>
  <si>
    <t>Spádoviště - kompresorovny Síto na výtlaku, do venkovního prostředí, olemování,  pozinkovaný plech, tl. 0,5 - 0,8mm</t>
  </si>
  <si>
    <t>-1140852976</t>
  </si>
  <si>
    <t>31</t>
  </si>
  <si>
    <t>7591915090</t>
  </si>
  <si>
    <t>Montáž prostorového termostatu - zahrnuje umístění a připojení k rozvodům tlakového vzduchu, k NN</t>
  </si>
  <si>
    <t>-1266396283</t>
  </si>
  <si>
    <t>32</t>
  </si>
  <si>
    <t>7591910200</t>
  </si>
  <si>
    <t>Spádoviště - kompresorovny Prostorový termostat, rozsah regulace teploty:  +5 °C - 80 °C</t>
  </si>
  <si>
    <t>-1022834437</t>
  </si>
  <si>
    <t>33</t>
  </si>
  <si>
    <t>7591915095</t>
  </si>
  <si>
    <t>Montáž tlakového čidla - zahrnuje umístění a připojení k rozvodům tlakového vzduchu, k NN</t>
  </si>
  <si>
    <t>-240100654</t>
  </si>
  <si>
    <t>34</t>
  </si>
  <si>
    <t>7591910210</t>
  </si>
  <si>
    <t>Spádoviště - kompresorovny Tlakové čidlo</t>
  </si>
  <si>
    <t>36348083</t>
  </si>
  <si>
    <t>35</t>
  </si>
  <si>
    <t>7591915100</t>
  </si>
  <si>
    <t>Montáž rozvodů stlačeného vzduchu plastových - zahrnuje umístění a připojení k rozvodům tlakového vzduchu</t>
  </si>
  <si>
    <t>-1895516751</t>
  </si>
  <si>
    <t>76</t>
  </si>
  <si>
    <t>7591910220</t>
  </si>
  <si>
    <t>Spádoviště - kompresorovny Trubka DN 16 plast, plastové potrubí výtlaku, PN 12,5 odolné proti vlivům ropných produktů.</t>
  </si>
  <si>
    <t>ÚOŽI 2019 01</t>
  </si>
  <si>
    <t>1379932668</t>
  </si>
  <si>
    <t>77</t>
  </si>
  <si>
    <t>7591910240</t>
  </si>
  <si>
    <t>Spádoviště - kompresorovny Trubka DN 63 plast, plastové potrubí výtlaku, PN 12,5 odolné proti vlivům ropných produktů.</t>
  </si>
  <si>
    <t>-837241601</t>
  </si>
  <si>
    <t>78</t>
  </si>
  <si>
    <t>7591910260</t>
  </si>
  <si>
    <t>Spádoviště - kompresorovny Trubka DN 110 plast, plastové potrubí výtlaku, PN 12,5 odolné proti vlivům ropných produktů.</t>
  </si>
  <si>
    <t>879245121</t>
  </si>
  <si>
    <t>39</t>
  </si>
  <si>
    <t>7591915110</t>
  </si>
  <si>
    <t>Montáž armatur - zahrnuje umístění a připojení k rozvodům tlakového vzduchu, k NN</t>
  </si>
  <si>
    <t>-2058135537</t>
  </si>
  <si>
    <t>40</t>
  </si>
  <si>
    <t>7591910320</t>
  </si>
  <si>
    <t>Spádoviště - kompresorovny Společný obtok filtru a kondenzační sušičky, armatura pro obtok filtru a kondenzační sušičky</t>
  </si>
  <si>
    <t>1772403975</t>
  </si>
  <si>
    <t>41</t>
  </si>
  <si>
    <t>7591910330</t>
  </si>
  <si>
    <t>Spádoviště - kompresorovny Kulový kohout G 1", armatura rozvodu stlačeného vzduchu s vnitřními závity typ VR, PN16, CrNi</t>
  </si>
  <si>
    <t>-514315161</t>
  </si>
  <si>
    <t>42</t>
  </si>
  <si>
    <t>7591910340</t>
  </si>
  <si>
    <t>Spádoviště - kompresorovny Kulový kohout kolem filtru a sušičky G 1 1/2" , armatura rozvodu stlačeného vzduchu,  s vnitřními závity typ VR, PN16, CrNi</t>
  </si>
  <si>
    <t>-755411240</t>
  </si>
  <si>
    <t>43</t>
  </si>
  <si>
    <t>7591910350</t>
  </si>
  <si>
    <t>Spádoviště - kompresorovny Kulový kohout G 1/2" uvnitř kompresorové stanice pro servisní práce, armatura rozvodu stlačeného vzduchu s vnitřními závity typ VR, PN16, CrNi</t>
  </si>
  <si>
    <t>-496794934</t>
  </si>
  <si>
    <t>44</t>
  </si>
  <si>
    <t>7591915115</t>
  </si>
  <si>
    <t>Montáž manometru - zahrnuje umístění a připojení k rozvodům tlakového vzduchu</t>
  </si>
  <si>
    <t>332555135</t>
  </si>
  <si>
    <t>45</t>
  </si>
  <si>
    <t>7591910370</t>
  </si>
  <si>
    <t>Spádoviště - kompresorovny Manometr na výtlaku, 0-10bar, připojení 1/2"</t>
  </si>
  <si>
    <t>705424961</t>
  </si>
  <si>
    <t>46</t>
  </si>
  <si>
    <t>7591915120</t>
  </si>
  <si>
    <t>Montáž řídící jednotky kompresorovny - zahrnuje nastavení a zprovozněnění</t>
  </si>
  <si>
    <t>-959963121</t>
  </si>
  <si>
    <t>47</t>
  </si>
  <si>
    <t>7591910400</t>
  </si>
  <si>
    <t>Spádoviště - kompresorovny Řídící jednotka kompresorovny pro 3 kompresory, řídící počítač s programovatelným sw vybavením pro řízení klimatizace a spolupráce kompresorů.</t>
  </si>
  <si>
    <t>-677783750</t>
  </si>
  <si>
    <t>49</t>
  </si>
  <si>
    <t>7591910430</t>
  </si>
  <si>
    <t>Spádoviště - kompresorovny Rozvaděč pro kompresorovou stanici s 3 kompresory, elektro rozvaděč pro  2 ks kompresory 15 kW, 400 V, 3 F, 1 ks  kondenzační sušička, 1 ks střešního ventilátoru na 220 V + termostat , 3 ks stropní ohřívací panely</t>
  </si>
  <si>
    <t>1277259015</t>
  </si>
  <si>
    <t>Poznámka k položce:_x000D_
osvětlení KS - 2 zářivky, 1 ks venkovní osvětlení,1 ks venkovní zvuková výstražná signalizace,1 ks  zásuvka 380 V a 1 ks zásuvka 220 V, 2 ks servopohon pro sání,propojení termostatu s ventilátorem, propojení termostatu s pneumatickým válcem - výtlak, 1 ks  rozvodů elektro v KS</t>
  </si>
  <si>
    <t>48</t>
  </si>
  <si>
    <t>7591915125</t>
  </si>
  <si>
    <t>Montáž rozvaděče</t>
  </si>
  <si>
    <t>697398922</t>
  </si>
  <si>
    <t>50</t>
  </si>
  <si>
    <t>7591915140</t>
  </si>
  <si>
    <t>Montáž rozvodů elektro v kompresorové stanici pro 3 kompresory</t>
  </si>
  <si>
    <t>-1972825881</t>
  </si>
  <si>
    <t>51</t>
  </si>
  <si>
    <t>7591910460</t>
  </si>
  <si>
    <t>Spádoviště - kompresorovny Kabelové rozvody elektro v kompresorové stanici pro 3 kompresory, kompletní kabelové rozvody kompresorové stanice</t>
  </si>
  <si>
    <t>342171480</t>
  </si>
  <si>
    <t>7591917010</t>
  </si>
  <si>
    <t>Demontáž balené automatické kompresorovny - zahrnuje odpojení zařízení od kabelových rozvodů</t>
  </si>
  <si>
    <t>-1235689236</t>
  </si>
  <si>
    <t>72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</si>
  <si>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</si>
  <si>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</si>
  <si>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806106847</t>
  </si>
  <si>
    <t>Poznámka k položce:_x000D_
Měrnou jednotkou je t přepravovaného materiálu.</t>
  </si>
  <si>
    <t>73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</si>
  <si>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</si>
  <si>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</si>
  <si>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-913493387</t>
  </si>
  <si>
    <t>68</t>
  </si>
  <si>
    <t>9909000100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</si>
  <si>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</si>
  <si>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-867196041</t>
  </si>
  <si>
    <t>69</t>
  </si>
  <si>
    <t>9909000500</t>
  </si>
  <si>
    <t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</si>
  <si>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-306456565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</si>
</sst>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19"/>
      <c r="AQ5" s="19"/>
      <c r="AR5" s="17"/>
      <c r="BE5" s="23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1" t="s">
        <v>17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19"/>
      <c r="AQ6" s="19"/>
      <c r="AR6" s="17"/>
      <c r="BE6" s="23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7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3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3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7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37"/>
      <c r="BS13" s="14" t="s">
        <v>6</v>
      </c>
    </row>
    <row r="14" spans="1:74" ht="12.75">
      <c r="B14" s="18"/>
      <c r="C14" s="19"/>
      <c r="D14" s="19"/>
      <c r="E14" s="242" t="s">
        <v>31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3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7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37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7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37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7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7"/>
    </row>
    <row r="23" spans="1:71" s="1" customFormat="1" ht="16.5" customHeight="1">
      <c r="B23" s="18"/>
      <c r="C23" s="19"/>
      <c r="D23" s="19"/>
      <c r="E23" s="244" t="s">
        <v>1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19"/>
      <c r="AP23" s="19"/>
      <c r="AQ23" s="19"/>
      <c r="AR23" s="17"/>
      <c r="BE23" s="23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7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5">
        <f>ROUND(AG94,2)</f>
        <v>0</v>
      </c>
      <c r="AL26" s="246"/>
      <c r="AM26" s="246"/>
      <c r="AN26" s="246"/>
      <c r="AO26" s="246"/>
      <c r="AP26" s="33"/>
      <c r="AQ26" s="33"/>
      <c r="AR26" s="36"/>
      <c r="BE26" s="23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7" t="s">
        <v>39</v>
      </c>
      <c r="M28" s="247"/>
      <c r="N28" s="247"/>
      <c r="O28" s="247"/>
      <c r="P28" s="247"/>
      <c r="Q28" s="33"/>
      <c r="R28" s="33"/>
      <c r="S28" s="33"/>
      <c r="T28" s="33"/>
      <c r="U28" s="33"/>
      <c r="V28" s="33"/>
      <c r="W28" s="247" t="s">
        <v>40</v>
      </c>
      <c r="X28" s="247"/>
      <c r="Y28" s="247"/>
      <c r="Z28" s="247"/>
      <c r="AA28" s="247"/>
      <c r="AB28" s="247"/>
      <c r="AC28" s="247"/>
      <c r="AD28" s="247"/>
      <c r="AE28" s="247"/>
      <c r="AF28" s="33"/>
      <c r="AG28" s="33"/>
      <c r="AH28" s="33"/>
      <c r="AI28" s="33"/>
      <c r="AJ28" s="33"/>
      <c r="AK28" s="247" t="s">
        <v>41</v>
      </c>
      <c r="AL28" s="247"/>
      <c r="AM28" s="247"/>
      <c r="AN28" s="247"/>
      <c r="AO28" s="247"/>
      <c r="AP28" s="33"/>
      <c r="AQ28" s="33"/>
      <c r="AR28" s="36"/>
      <c r="BE28" s="237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50">
        <v>0.21</v>
      </c>
      <c r="M29" s="249"/>
      <c r="N29" s="249"/>
      <c r="O29" s="249"/>
      <c r="P29" s="249"/>
      <c r="Q29" s="38"/>
      <c r="R29" s="38"/>
      <c r="S29" s="38"/>
      <c r="T29" s="38"/>
      <c r="U29" s="38"/>
      <c r="V29" s="38"/>
      <c r="W29" s="248">
        <f>ROUND(AZ94, 2)</f>
        <v>0</v>
      </c>
      <c r="X29" s="249"/>
      <c r="Y29" s="249"/>
      <c r="Z29" s="249"/>
      <c r="AA29" s="249"/>
      <c r="AB29" s="249"/>
      <c r="AC29" s="249"/>
      <c r="AD29" s="249"/>
      <c r="AE29" s="249"/>
      <c r="AF29" s="38"/>
      <c r="AG29" s="38"/>
      <c r="AH29" s="38"/>
      <c r="AI29" s="38"/>
      <c r="AJ29" s="38"/>
      <c r="AK29" s="248">
        <f>ROUND(AV94, 2)</f>
        <v>0</v>
      </c>
      <c r="AL29" s="249"/>
      <c r="AM29" s="249"/>
      <c r="AN29" s="249"/>
      <c r="AO29" s="249"/>
      <c r="AP29" s="38"/>
      <c r="AQ29" s="38"/>
      <c r="AR29" s="39"/>
      <c r="BE29" s="238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50">
        <v>0.15</v>
      </c>
      <c r="M30" s="249"/>
      <c r="N30" s="249"/>
      <c r="O30" s="249"/>
      <c r="P30" s="249"/>
      <c r="Q30" s="38"/>
      <c r="R30" s="38"/>
      <c r="S30" s="38"/>
      <c r="T30" s="38"/>
      <c r="U30" s="38"/>
      <c r="V30" s="38"/>
      <c r="W30" s="248">
        <f>ROUND(BA94, 2)</f>
        <v>0</v>
      </c>
      <c r="X30" s="249"/>
      <c r="Y30" s="249"/>
      <c r="Z30" s="249"/>
      <c r="AA30" s="249"/>
      <c r="AB30" s="249"/>
      <c r="AC30" s="249"/>
      <c r="AD30" s="249"/>
      <c r="AE30" s="249"/>
      <c r="AF30" s="38"/>
      <c r="AG30" s="38"/>
      <c r="AH30" s="38"/>
      <c r="AI30" s="38"/>
      <c r="AJ30" s="38"/>
      <c r="AK30" s="248">
        <f>ROUND(AW94, 2)</f>
        <v>0</v>
      </c>
      <c r="AL30" s="249"/>
      <c r="AM30" s="249"/>
      <c r="AN30" s="249"/>
      <c r="AO30" s="249"/>
      <c r="AP30" s="38"/>
      <c r="AQ30" s="38"/>
      <c r="AR30" s="39"/>
      <c r="BE30" s="238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50">
        <v>0.21</v>
      </c>
      <c r="M31" s="249"/>
      <c r="N31" s="249"/>
      <c r="O31" s="249"/>
      <c r="P31" s="249"/>
      <c r="Q31" s="38"/>
      <c r="R31" s="38"/>
      <c r="S31" s="38"/>
      <c r="T31" s="38"/>
      <c r="U31" s="38"/>
      <c r="V31" s="38"/>
      <c r="W31" s="248">
        <f>ROUND(BB94, 2)</f>
        <v>0</v>
      </c>
      <c r="X31" s="249"/>
      <c r="Y31" s="249"/>
      <c r="Z31" s="249"/>
      <c r="AA31" s="249"/>
      <c r="AB31" s="249"/>
      <c r="AC31" s="249"/>
      <c r="AD31" s="249"/>
      <c r="AE31" s="249"/>
      <c r="AF31" s="38"/>
      <c r="AG31" s="38"/>
      <c r="AH31" s="38"/>
      <c r="AI31" s="38"/>
      <c r="AJ31" s="38"/>
      <c r="AK31" s="248">
        <v>0</v>
      </c>
      <c r="AL31" s="249"/>
      <c r="AM31" s="249"/>
      <c r="AN31" s="249"/>
      <c r="AO31" s="249"/>
      <c r="AP31" s="38"/>
      <c r="AQ31" s="38"/>
      <c r="AR31" s="39"/>
      <c r="BE31" s="238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50">
        <v>0.15</v>
      </c>
      <c r="M32" s="249"/>
      <c r="N32" s="249"/>
      <c r="O32" s="249"/>
      <c r="P32" s="249"/>
      <c r="Q32" s="38"/>
      <c r="R32" s="38"/>
      <c r="S32" s="38"/>
      <c r="T32" s="38"/>
      <c r="U32" s="38"/>
      <c r="V32" s="38"/>
      <c r="W32" s="248">
        <f>ROUND(BC94, 2)</f>
        <v>0</v>
      </c>
      <c r="X32" s="249"/>
      <c r="Y32" s="249"/>
      <c r="Z32" s="249"/>
      <c r="AA32" s="249"/>
      <c r="AB32" s="249"/>
      <c r="AC32" s="249"/>
      <c r="AD32" s="249"/>
      <c r="AE32" s="249"/>
      <c r="AF32" s="38"/>
      <c r="AG32" s="38"/>
      <c r="AH32" s="38"/>
      <c r="AI32" s="38"/>
      <c r="AJ32" s="38"/>
      <c r="AK32" s="248">
        <v>0</v>
      </c>
      <c r="AL32" s="249"/>
      <c r="AM32" s="249"/>
      <c r="AN32" s="249"/>
      <c r="AO32" s="249"/>
      <c r="AP32" s="38"/>
      <c r="AQ32" s="38"/>
      <c r="AR32" s="39"/>
      <c r="BE32" s="238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50">
        <v>0</v>
      </c>
      <c r="M33" s="249"/>
      <c r="N33" s="249"/>
      <c r="O33" s="249"/>
      <c r="P33" s="249"/>
      <c r="Q33" s="38"/>
      <c r="R33" s="38"/>
      <c r="S33" s="38"/>
      <c r="T33" s="38"/>
      <c r="U33" s="38"/>
      <c r="V33" s="38"/>
      <c r="W33" s="248">
        <f>ROUND(BD94, 2)</f>
        <v>0</v>
      </c>
      <c r="X33" s="249"/>
      <c r="Y33" s="249"/>
      <c r="Z33" s="249"/>
      <c r="AA33" s="249"/>
      <c r="AB33" s="249"/>
      <c r="AC33" s="249"/>
      <c r="AD33" s="249"/>
      <c r="AE33" s="249"/>
      <c r="AF33" s="38"/>
      <c r="AG33" s="38"/>
      <c r="AH33" s="38"/>
      <c r="AI33" s="38"/>
      <c r="AJ33" s="38"/>
      <c r="AK33" s="248">
        <v>0</v>
      </c>
      <c r="AL33" s="249"/>
      <c r="AM33" s="249"/>
      <c r="AN33" s="249"/>
      <c r="AO33" s="249"/>
      <c r="AP33" s="38"/>
      <c r="AQ33" s="38"/>
      <c r="AR33" s="39"/>
      <c r="BE33" s="23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7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51" t="s">
        <v>50</v>
      </c>
      <c r="Y35" s="252"/>
      <c r="Z35" s="252"/>
      <c r="AA35" s="252"/>
      <c r="AB35" s="252"/>
      <c r="AC35" s="42"/>
      <c r="AD35" s="42"/>
      <c r="AE35" s="42"/>
      <c r="AF35" s="42"/>
      <c r="AG35" s="42"/>
      <c r="AH35" s="42"/>
      <c r="AI35" s="42"/>
      <c r="AJ35" s="42"/>
      <c r="AK35" s="253">
        <f>SUM(AK26:AK33)</f>
        <v>0</v>
      </c>
      <c r="AL35" s="252"/>
      <c r="AM35" s="252"/>
      <c r="AN35" s="252"/>
      <c r="AO35" s="254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60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55" t="str">
        <f>K6</f>
        <v>Oprava zabezpečovacího zařízení v žst. Nymburk seř. n. - brzdy OKB</v>
      </c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256"/>
      <c r="AF85" s="256"/>
      <c r="AG85" s="256"/>
      <c r="AH85" s="256"/>
      <c r="AI85" s="256"/>
      <c r="AJ85" s="256"/>
      <c r="AK85" s="256"/>
      <c r="AL85" s="256"/>
      <c r="AM85" s="256"/>
      <c r="AN85" s="256"/>
      <c r="AO85" s="256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SSZT Nymburk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57" t="str">
        <f>IF(AN8= "","",AN8)</f>
        <v>27. 4. 2020</v>
      </c>
      <c r="AN87" s="257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SŽDC, s.o.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58" t="str">
        <f>IF(E17="","",E17)</f>
        <v xml:space="preserve"> </v>
      </c>
      <c r="AN89" s="259"/>
      <c r="AO89" s="259"/>
      <c r="AP89" s="259"/>
      <c r="AQ89" s="33"/>
      <c r="AR89" s="36"/>
      <c r="AS89" s="260" t="s">
        <v>58</v>
      </c>
      <c r="AT89" s="261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58" t="str">
        <f>IF(E20="","",E20)</f>
        <v>Ing. Šustr Ondřej</v>
      </c>
      <c r="AN90" s="259"/>
      <c r="AO90" s="259"/>
      <c r="AP90" s="259"/>
      <c r="AQ90" s="33"/>
      <c r="AR90" s="36"/>
      <c r="AS90" s="262"/>
      <c r="AT90" s="263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64"/>
      <c r="AT91" s="265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66" t="s">
        <v>59</v>
      </c>
      <c r="D92" s="267"/>
      <c r="E92" s="267"/>
      <c r="F92" s="267"/>
      <c r="G92" s="267"/>
      <c r="H92" s="70"/>
      <c r="I92" s="268" t="s">
        <v>60</v>
      </c>
      <c r="J92" s="267"/>
      <c r="K92" s="267"/>
      <c r="L92" s="267"/>
      <c r="M92" s="267"/>
      <c r="N92" s="267"/>
      <c r="O92" s="267"/>
      <c r="P92" s="267"/>
      <c r="Q92" s="267"/>
      <c r="R92" s="267"/>
      <c r="S92" s="267"/>
      <c r="T92" s="267"/>
      <c r="U92" s="267"/>
      <c r="V92" s="267"/>
      <c r="W92" s="267"/>
      <c r="X92" s="267"/>
      <c r="Y92" s="267"/>
      <c r="Z92" s="267"/>
      <c r="AA92" s="267"/>
      <c r="AB92" s="267"/>
      <c r="AC92" s="267"/>
      <c r="AD92" s="267"/>
      <c r="AE92" s="267"/>
      <c r="AF92" s="267"/>
      <c r="AG92" s="269" t="s">
        <v>61</v>
      </c>
      <c r="AH92" s="267"/>
      <c r="AI92" s="267"/>
      <c r="AJ92" s="267"/>
      <c r="AK92" s="267"/>
      <c r="AL92" s="267"/>
      <c r="AM92" s="267"/>
      <c r="AN92" s="268" t="s">
        <v>62</v>
      </c>
      <c r="AO92" s="267"/>
      <c r="AP92" s="270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74">
        <f>ROUND(SUM(AG95:AG96),2)</f>
        <v>0</v>
      </c>
      <c r="AH94" s="274"/>
      <c r="AI94" s="274"/>
      <c r="AJ94" s="274"/>
      <c r="AK94" s="274"/>
      <c r="AL94" s="274"/>
      <c r="AM94" s="274"/>
      <c r="AN94" s="275">
        <f>SUM(AG94,AT94)</f>
        <v>0</v>
      </c>
      <c r="AO94" s="275"/>
      <c r="AP94" s="275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77</v>
      </c>
      <c r="BT94" s="88" t="s">
        <v>78</v>
      </c>
      <c r="BU94" s="89" t="s">
        <v>79</v>
      </c>
      <c r="BV94" s="88" t="s">
        <v>80</v>
      </c>
      <c r="BW94" s="88" t="s">
        <v>5</v>
      </c>
      <c r="BX94" s="88" t="s">
        <v>81</v>
      </c>
      <c r="CL94" s="88" t="s">
        <v>1</v>
      </c>
    </row>
    <row r="95" spans="1:91" s="7" customFormat="1" ht="24.75" customHeight="1">
      <c r="A95" s="90" t="s">
        <v>82</v>
      </c>
      <c r="B95" s="91"/>
      <c r="C95" s="92"/>
      <c r="D95" s="273" t="s">
        <v>83</v>
      </c>
      <c r="E95" s="273"/>
      <c r="F95" s="273"/>
      <c r="G95" s="273"/>
      <c r="H95" s="273"/>
      <c r="I95" s="93"/>
      <c r="J95" s="273" t="s">
        <v>84</v>
      </c>
      <c r="K95" s="273"/>
      <c r="L95" s="273"/>
      <c r="M95" s="273"/>
      <c r="N95" s="273"/>
      <c r="O95" s="273"/>
      <c r="P95" s="273"/>
      <c r="Q95" s="273"/>
      <c r="R95" s="273"/>
      <c r="S95" s="273"/>
      <c r="T95" s="273"/>
      <c r="U95" s="273"/>
      <c r="V95" s="273"/>
      <c r="W95" s="273"/>
      <c r="X95" s="273"/>
      <c r="Y95" s="273"/>
      <c r="Z95" s="273"/>
      <c r="AA95" s="273"/>
      <c r="AB95" s="273"/>
      <c r="AC95" s="273"/>
      <c r="AD95" s="273"/>
      <c r="AE95" s="273"/>
      <c r="AF95" s="273"/>
      <c r="AG95" s="271">
        <f>'60_a - Oprava zabezpečova...'!J30</f>
        <v>0</v>
      </c>
      <c r="AH95" s="272"/>
      <c r="AI95" s="272"/>
      <c r="AJ95" s="272"/>
      <c r="AK95" s="272"/>
      <c r="AL95" s="272"/>
      <c r="AM95" s="272"/>
      <c r="AN95" s="271">
        <f>SUM(AG95,AT95)</f>
        <v>0</v>
      </c>
      <c r="AO95" s="272"/>
      <c r="AP95" s="272"/>
      <c r="AQ95" s="94" t="s">
        <v>85</v>
      </c>
      <c r="AR95" s="95"/>
      <c r="AS95" s="96">
        <v>0</v>
      </c>
      <c r="AT95" s="97">
        <f>ROUND(SUM(AV95:AW95),2)</f>
        <v>0</v>
      </c>
      <c r="AU95" s="98">
        <f>'60_a - Oprava zabezpečova...'!P119</f>
        <v>0</v>
      </c>
      <c r="AV95" s="97">
        <f>'60_a - Oprava zabezpečova...'!J33</f>
        <v>0</v>
      </c>
      <c r="AW95" s="97">
        <f>'60_a - Oprava zabezpečova...'!J34</f>
        <v>0</v>
      </c>
      <c r="AX95" s="97">
        <f>'60_a - Oprava zabezpečova...'!J35</f>
        <v>0</v>
      </c>
      <c r="AY95" s="97">
        <f>'60_a - Oprava zabezpečova...'!J36</f>
        <v>0</v>
      </c>
      <c r="AZ95" s="97">
        <f>'60_a - Oprava zabezpečova...'!F33</f>
        <v>0</v>
      </c>
      <c r="BA95" s="97">
        <f>'60_a - Oprava zabezpečova...'!F34</f>
        <v>0</v>
      </c>
      <c r="BB95" s="97">
        <f>'60_a - Oprava zabezpečova...'!F35</f>
        <v>0</v>
      </c>
      <c r="BC95" s="97">
        <f>'60_a - Oprava zabezpečova...'!F36</f>
        <v>0</v>
      </c>
      <c r="BD95" s="99">
        <f>'60_a - Oprava zabezpečova...'!F37</f>
        <v>0</v>
      </c>
      <c r="BT95" s="100" t="s">
        <v>86</v>
      </c>
      <c r="BV95" s="100" t="s">
        <v>80</v>
      </c>
      <c r="BW95" s="100" t="s">
        <v>87</v>
      </c>
      <c r="BX95" s="100" t="s">
        <v>5</v>
      </c>
      <c r="CL95" s="100" t="s">
        <v>1</v>
      </c>
      <c r="CM95" s="100" t="s">
        <v>88</v>
      </c>
    </row>
    <row r="96" spans="1:91" s="7" customFormat="1" ht="37.5" customHeight="1">
      <c r="A96" s="90" t="s">
        <v>82</v>
      </c>
      <c r="B96" s="91"/>
      <c r="C96" s="92"/>
      <c r="D96" s="273" t="s">
        <v>89</v>
      </c>
      <c r="E96" s="273"/>
      <c r="F96" s="273"/>
      <c r="G96" s="273"/>
      <c r="H96" s="273"/>
      <c r="I96" s="93"/>
      <c r="J96" s="273" t="s">
        <v>90</v>
      </c>
      <c r="K96" s="273"/>
      <c r="L96" s="273"/>
      <c r="M96" s="273"/>
      <c r="N96" s="273"/>
      <c r="O96" s="273"/>
      <c r="P96" s="273"/>
      <c r="Q96" s="273"/>
      <c r="R96" s="273"/>
      <c r="S96" s="273"/>
      <c r="T96" s="273"/>
      <c r="U96" s="273"/>
      <c r="V96" s="273"/>
      <c r="W96" s="273"/>
      <c r="X96" s="273"/>
      <c r="Y96" s="273"/>
      <c r="Z96" s="273"/>
      <c r="AA96" s="273"/>
      <c r="AB96" s="273"/>
      <c r="AC96" s="273"/>
      <c r="AD96" s="273"/>
      <c r="AE96" s="273"/>
      <c r="AF96" s="273"/>
      <c r="AG96" s="271">
        <f>'60_b - Oprava zabezpečova...'!J30</f>
        <v>0</v>
      </c>
      <c r="AH96" s="272"/>
      <c r="AI96" s="272"/>
      <c r="AJ96" s="272"/>
      <c r="AK96" s="272"/>
      <c r="AL96" s="272"/>
      <c r="AM96" s="272"/>
      <c r="AN96" s="271">
        <f>SUM(AG96,AT96)</f>
        <v>0</v>
      </c>
      <c r="AO96" s="272"/>
      <c r="AP96" s="272"/>
      <c r="AQ96" s="94" t="s">
        <v>91</v>
      </c>
      <c r="AR96" s="95"/>
      <c r="AS96" s="101">
        <v>0</v>
      </c>
      <c r="AT96" s="102">
        <f>ROUND(SUM(AV96:AW96),2)</f>
        <v>0</v>
      </c>
      <c r="AU96" s="103">
        <f>'60_b - Oprava zabezpečova...'!P119</f>
        <v>0</v>
      </c>
      <c r="AV96" s="102">
        <f>'60_b - Oprava zabezpečova...'!J33</f>
        <v>0</v>
      </c>
      <c r="AW96" s="102">
        <f>'60_b - Oprava zabezpečova...'!J34</f>
        <v>0</v>
      </c>
      <c r="AX96" s="102">
        <f>'60_b - Oprava zabezpečova...'!J35</f>
        <v>0</v>
      </c>
      <c r="AY96" s="102">
        <f>'60_b - Oprava zabezpečova...'!J36</f>
        <v>0</v>
      </c>
      <c r="AZ96" s="102">
        <f>'60_b - Oprava zabezpečova...'!F33</f>
        <v>0</v>
      </c>
      <c r="BA96" s="102">
        <f>'60_b - Oprava zabezpečova...'!F34</f>
        <v>0</v>
      </c>
      <c r="BB96" s="102">
        <f>'60_b - Oprava zabezpečova...'!F35</f>
        <v>0</v>
      </c>
      <c r="BC96" s="102">
        <f>'60_b - Oprava zabezpečova...'!F36</f>
        <v>0</v>
      </c>
      <c r="BD96" s="104">
        <f>'60_b - Oprava zabezpečova...'!F37</f>
        <v>0</v>
      </c>
      <c r="BT96" s="100" t="s">
        <v>86</v>
      </c>
      <c r="BV96" s="100" t="s">
        <v>80</v>
      </c>
      <c r="BW96" s="100" t="s">
        <v>92</v>
      </c>
      <c r="BX96" s="100" t="s">
        <v>5</v>
      </c>
      <c r="CL96" s="100" t="s">
        <v>1</v>
      </c>
      <c r="CM96" s="100" t="s">
        <v>88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RF6PDdECY0LiHwEQCpZlt+cEGz9zI2W/Fr2VKlJrrCh52OF/0ci43JNSqmovPG8gYY9vccWqRtS/wEkqs65r/A==" saltValue="11VQSbiirTZaGMhpwzUHtOUasMvoik/gp/rrsmvQ2Y6f0EHhf7ZCSnhcrT8sSOth2aWcwkUve8RHOmh5OocJ0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60_a - Oprava zabezpečova...'!C2" display="/"/>
    <hyperlink ref="A96" location="'60_b - Oprava zabezpečov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87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88</v>
      </c>
    </row>
    <row r="4" spans="1:46" s="1" customFormat="1" ht="24.95" customHeight="1">
      <c r="B4" s="17"/>
      <c r="D4" s="109" t="s">
        <v>93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7" t="str">
        <f>'Rekapitulace stavby'!K6</f>
        <v>Oprava zabezpečovacího zařízení v žst. Nymburk seř. n. - brzdy OKB</v>
      </c>
      <c r="F7" s="278"/>
      <c r="G7" s="278"/>
      <c r="H7" s="278"/>
      <c r="I7" s="105"/>
      <c r="L7" s="17"/>
    </row>
    <row r="8" spans="1:46" s="2" customFormat="1" ht="12" customHeight="1">
      <c r="A8" s="31"/>
      <c r="B8" s="36"/>
      <c r="C8" s="31"/>
      <c r="D8" s="111" t="s">
        <v>94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24.75" customHeight="1">
      <c r="A9" s="31"/>
      <c r="B9" s="36"/>
      <c r="C9" s="31"/>
      <c r="D9" s="31"/>
      <c r="E9" s="279" t="s">
        <v>95</v>
      </c>
      <c r="F9" s="280"/>
      <c r="G9" s="280"/>
      <c r="H9" s="280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stavby'!AN8</f>
        <v>27. 4. 2020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27</v>
      </c>
      <c r="F15" s="31"/>
      <c r="G15" s="31"/>
      <c r="H15" s="31"/>
      <c r="I15" s="114" t="s">
        <v>28</v>
      </c>
      <c r="J15" s="113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30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1" t="str">
        <f>'Rekapitulace stavby'!E14</f>
        <v>Vyplň údaj</v>
      </c>
      <c r="F18" s="282"/>
      <c r="G18" s="282"/>
      <c r="H18" s="282"/>
      <c r="I18" s="114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32</v>
      </c>
      <c r="E20" s="31"/>
      <c r="F20" s="31"/>
      <c r="G20" s="31"/>
      <c r="H20" s="31"/>
      <c r="I20" s="114" t="s">
        <v>25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28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35</v>
      </c>
      <c r="E23" s="31"/>
      <c r="F23" s="31"/>
      <c r="G23" s="31"/>
      <c r="H23" s="31"/>
      <c r="I23" s="114" t="s">
        <v>25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>Ing. Šustr Ondřej</v>
      </c>
      <c r="F24" s="31"/>
      <c r="G24" s="31"/>
      <c r="H24" s="31"/>
      <c r="I24" s="114" t="s">
        <v>28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37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3" t="s">
        <v>1</v>
      </c>
      <c r="F27" s="283"/>
      <c r="G27" s="283"/>
      <c r="H27" s="283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38</v>
      </c>
      <c r="E30" s="31"/>
      <c r="F30" s="31"/>
      <c r="G30" s="31"/>
      <c r="H30" s="31"/>
      <c r="I30" s="112"/>
      <c r="J30" s="12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40</v>
      </c>
      <c r="G32" s="31"/>
      <c r="H32" s="31"/>
      <c r="I32" s="125" t="s">
        <v>39</v>
      </c>
      <c r="J32" s="12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42</v>
      </c>
      <c r="E33" s="111" t="s">
        <v>43</v>
      </c>
      <c r="F33" s="127">
        <f>ROUND((SUM(BE119:BE131)),  2)</f>
        <v>0</v>
      </c>
      <c r="G33" s="31"/>
      <c r="H33" s="31"/>
      <c r="I33" s="128">
        <v>0.21</v>
      </c>
      <c r="J33" s="127">
        <f>ROUND(((SUM(BE119:BE131))*I33),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44</v>
      </c>
      <c r="F34" s="127">
        <f>ROUND((SUM(BF119:BF131)),  2)</f>
        <v>0</v>
      </c>
      <c r="G34" s="31"/>
      <c r="H34" s="31"/>
      <c r="I34" s="128">
        <v>0.15</v>
      </c>
      <c r="J34" s="127">
        <f>ROUND(((SUM(BF119:BF131))*I34),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45</v>
      </c>
      <c r="F35" s="127">
        <f>ROUND((SUM(BG119:BG131)),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46</v>
      </c>
      <c r="F36" s="127">
        <f>ROUND((SUM(BH119:BH131)),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47</v>
      </c>
      <c r="F37" s="127">
        <f>ROUND((SUM(BI119:BI131)),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48</v>
      </c>
      <c r="E39" s="131"/>
      <c r="F39" s="13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51</v>
      </c>
      <c r="E50" s="138"/>
      <c r="F50" s="138"/>
      <c r="G50" s="137" t="s">
        <v>52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53</v>
      </c>
      <c r="E61" s="141"/>
      <c r="F61" s="142" t="s">
        <v>54</v>
      </c>
      <c r="G61" s="140" t="s">
        <v>53</v>
      </c>
      <c r="H61" s="141"/>
      <c r="I61" s="143"/>
      <c r="J61" s="144" t="s">
        <v>54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55</v>
      </c>
      <c r="E65" s="145"/>
      <c r="F65" s="145"/>
      <c r="G65" s="137" t="s">
        <v>56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53</v>
      </c>
      <c r="E76" s="141"/>
      <c r="F76" s="142" t="s">
        <v>54</v>
      </c>
      <c r="G76" s="140" t="s">
        <v>53</v>
      </c>
      <c r="H76" s="141"/>
      <c r="I76" s="143"/>
      <c r="J76" s="144" t="s">
        <v>54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96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4" t="str">
        <f>E7</f>
        <v>Oprava zabezpečovacího zařízení v žst. Nymburk seř. n. - brzdy OKB</v>
      </c>
      <c r="F85" s="285"/>
      <c r="G85" s="285"/>
      <c r="H85" s="285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24.75" customHeight="1">
      <c r="A87" s="31"/>
      <c r="B87" s="32"/>
      <c r="C87" s="33"/>
      <c r="D87" s="33"/>
      <c r="E87" s="255" t="str">
        <f>E9</f>
        <v>60_a - Oprava zabezpečovacího zařízení v žst. Nymburk seř. n. - brzdy OKB - VON</v>
      </c>
      <c r="F87" s="286"/>
      <c r="G87" s="286"/>
      <c r="H87" s="286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SSZT Nymburk</v>
      </c>
      <c r="G89" s="33"/>
      <c r="H89" s="33"/>
      <c r="I89" s="114" t="s">
        <v>22</v>
      </c>
      <c r="J89" s="63" t="str">
        <f>IF(J12="","",J12)</f>
        <v>27. 4. 2020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SŽDC, s.o.</v>
      </c>
      <c r="G91" s="33"/>
      <c r="H91" s="33"/>
      <c r="I91" s="114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114" t="s">
        <v>35</v>
      </c>
      <c r="J92" s="29" t="str">
        <f>E24</f>
        <v>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97</v>
      </c>
      <c r="D94" s="154"/>
      <c r="E94" s="154"/>
      <c r="F94" s="154"/>
      <c r="G94" s="154"/>
      <c r="H94" s="154"/>
      <c r="I94" s="155"/>
      <c r="J94" s="156" t="s">
        <v>98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99</v>
      </c>
      <c r="D96" s="33"/>
      <c r="E96" s="33"/>
      <c r="F96" s="33"/>
      <c r="G96" s="33"/>
      <c r="H96" s="33"/>
      <c r="I96" s="112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100</v>
      </c>
    </row>
    <row r="97" spans="1:31" s="9" customFormat="1" ht="24.95" customHeight="1">
      <c r="B97" s="158"/>
      <c r="C97" s="159"/>
      <c r="D97" s="160" t="s">
        <v>101</v>
      </c>
      <c r="E97" s="161"/>
      <c r="F97" s="161"/>
      <c r="G97" s="161"/>
      <c r="H97" s="161"/>
      <c r="I97" s="162"/>
      <c r="J97" s="163">
        <f>J120</f>
        <v>0</v>
      </c>
      <c r="K97" s="159"/>
      <c r="L97" s="164"/>
    </row>
    <row r="98" spans="1:31" s="9" customFormat="1" ht="24.95" customHeight="1">
      <c r="B98" s="158"/>
      <c r="C98" s="159"/>
      <c r="D98" s="160" t="s">
        <v>102</v>
      </c>
      <c r="E98" s="161"/>
      <c r="F98" s="161"/>
      <c r="G98" s="161"/>
      <c r="H98" s="161"/>
      <c r="I98" s="162"/>
      <c r="J98" s="163">
        <f>J122</f>
        <v>0</v>
      </c>
      <c r="K98" s="159"/>
      <c r="L98" s="164"/>
    </row>
    <row r="99" spans="1:31" s="9" customFormat="1" ht="24.95" customHeight="1">
      <c r="B99" s="158"/>
      <c r="C99" s="159"/>
      <c r="D99" s="160" t="s">
        <v>103</v>
      </c>
      <c r="E99" s="161"/>
      <c r="F99" s="161"/>
      <c r="G99" s="161"/>
      <c r="H99" s="161"/>
      <c r="I99" s="162"/>
      <c r="J99" s="163">
        <f>J125</f>
        <v>0</v>
      </c>
      <c r="K99" s="159"/>
      <c r="L99" s="164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12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49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2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104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84" t="str">
        <f>E7</f>
        <v>Oprava zabezpečovacího zařízení v žst. Nymburk seř. n. - brzdy OKB</v>
      </c>
      <c r="F109" s="285"/>
      <c r="G109" s="285"/>
      <c r="H109" s="285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94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75" customHeight="1">
      <c r="A111" s="31"/>
      <c r="B111" s="32"/>
      <c r="C111" s="33"/>
      <c r="D111" s="33"/>
      <c r="E111" s="255" t="str">
        <f>E9</f>
        <v>60_a - Oprava zabezpečovacího zařízení v žst. Nymburk seř. n. - brzdy OKB - VON</v>
      </c>
      <c r="F111" s="286"/>
      <c r="G111" s="286"/>
      <c r="H111" s="286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SSZT Nymburk</v>
      </c>
      <c r="G113" s="33"/>
      <c r="H113" s="33"/>
      <c r="I113" s="114" t="s">
        <v>22</v>
      </c>
      <c r="J113" s="63" t="str">
        <f>IF(J12="","",J12)</f>
        <v>27. 4. 2020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SŽDC, s.o.</v>
      </c>
      <c r="G115" s="33"/>
      <c r="H115" s="33"/>
      <c r="I115" s="114" t="s">
        <v>32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114" t="s">
        <v>35</v>
      </c>
      <c r="J116" s="29" t="str">
        <f>E24</f>
        <v>Ing. Šustr Ondřej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0" customFormat="1" ht="29.25" customHeight="1">
      <c r="A118" s="165"/>
      <c r="B118" s="166"/>
      <c r="C118" s="167" t="s">
        <v>105</v>
      </c>
      <c r="D118" s="168" t="s">
        <v>63</v>
      </c>
      <c r="E118" s="168" t="s">
        <v>59</v>
      </c>
      <c r="F118" s="168" t="s">
        <v>60</v>
      </c>
      <c r="G118" s="168" t="s">
        <v>106</v>
      </c>
      <c r="H118" s="168" t="s">
        <v>107</v>
      </c>
      <c r="I118" s="169" t="s">
        <v>108</v>
      </c>
      <c r="J118" s="168" t="s">
        <v>98</v>
      </c>
      <c r="K118" s="170" t="s">
        <v>109</v>
      </c>
      <c r="L118" s="171"/>
      <c r="M118" s="72" t="s">
        <v>1</v>
      </c>
      <c r="N118" s="73" t="s">
        <v>42</v>
      </c>
      <c r="O118" s="73" t="s">
        <v>110</v>
      </c>
      <c r="P118" s="73" t="s">
        <v>111</v>
      </c>
      <c r="Q118" s="73" t="s">
        <v>112</v>
      </c>
      <c r="R118" s="73" t="s">
        <v>113</v>
      </c>
      <c r="S118" s="73" t="s">
        <v>114</v>
      </c>
      <c r="T118" s="74" t="s">
        <v>115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9" customHeight="1">
      <c r="A119" s="31"/>
      <c r="B119" s="32"/>
      <c r="C119" s="79" t="s">
        <v>116</v>
      </c>
      <c r="D119" s="33"/>
      <c r="E119" s="33"/>
      <c r="F119" s="33"/>
      <c r="G119" s="33"/>
      <c r="H119" s="33"/>
      <c r="I119" s="112"/>
      <c r="J119" s="172">
        <f>BK119</f>
        <v>0</v>
      </c>
      <c r="K119" s="33"/>
      <c r="L119" s="36"/>
      <c r="M119" s="75"/>
      <c r="N119" s="173"/>
      <c r="O119" s="76"/>
      <c r="P119" s="174">
        <f>P120+P122+P125</f>
        <v>0</v>
      </c>
      <c r="Q119" s="76"/>
      <c r="R119" s="174">
        <f>R120+R122+R125</f>
        <v>0</v>
      </c>
      <c r="S119" s="76"/>
      <c r="T119" s="175">
        <f>T120+T122+T125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77</v>
      </c>
      <c r="AU119" s="14" t="s">
        <v>100</v>
      </c>
      <c r="BK119" s="176">
        <f>BK120+BK122+BK125</f>
        <v>0</v>
      </c>
    </row>
    <row r="120" spans="1:65" s="11" customFormat="1" ht="25.9" customHeight="1">
      <c r="B120" s="177"/>
      <c r="C120" s="178"/>
      <c r="D120" s="179" t="s">
        <v>77</v>
      </c>
      <c r="E120" s="180" t="s">
        <v>117</v>
      </c>
      <c r="F120" s="180" t="s">
        <v>118</v>
      </c>
      <c r="G120" s="178"/>
      <c r="H120" s="178"/>
      <c r="I120" s="181"/>
      <c r="J120" s="182">
        <f>BK120</f>
        <v>0</v>
      </c>
      <c r="K120" s="178"/>
      <c r="L120" s="183"/>
      <c r="M120" s="184"/>
      <c r="N120" s="185"/>
      <c r="O120" s="185"/>
      <c r="P120" s="186">
        <f>P121</f>
        <v>0</v>
      </c>
      <c r="Q120" s="185"/>
      <c r="R120" s="186">
        <f>R121</f>
        <v>0</v>
      </c>
      <c r="S120" s="185"/>
      <c r="T120" s="187">
        <f>T121</f>
        <v>0</v>
      </c>
      <c r="AR120" s="188" t="s">
        <v>119</v>
      </c>
      <c r="AT120" s="189" t="s">
        <v>77</v>
      </c>
      <c r="AU120" s="189" t="s">
        <v>78</v>
      </c>
      <c r="AY120" s="188" t="s">
        <v>120</v>
      </c>
      <c r="BK120" s="190">
        <f>BK121</f>
        <v>0</v>
      </c>
    </row>
    <row r="121" spans="1:65" s="2" customFormat="1" ht="44.25" customHeight="1">
      <c r="A121" s="31"/>
      <c r="B121" s="32"/>
      <c r="C121" s="191" t="s">
        <v>119</v>
      </c>
      <c r="D121" s="191" t="s">
        <v>121</v>
      </c>
      <c r="E121" s="192" t="s">
        <v>122</v>
      </c>
      <c r="F121" s="193" t="s">
        <v>123</v>
      </c>
      <c r="G121" s="194" t="s">
        <v>124</v>
      </c>
      <c r="H121" s="195">
        <v>8</v>
      </c>
      <c r="I121" s="196"/>
      <c r="J121" s="197">
        <f>ROUND(I121*H121,2)</f>
        <v>0</v>
      </c>
      <c r="K121" s="193" t="s">
        <v>125</v>
      </c>
      <c r="L121" s="36"/>
      <c r="M121" s="198" t="s">
        <v>1</v>
      </c>
      <c r="N121" s="199" t="s">
        <v>43</v>
      </c>
      <c r="O121" s="68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202" t="s">
        <v>126</v>
      </c>
      <c r="AT121" s="202" t="s">
        <v>121</v>
      </c>
      <c r="AU121" s="202" t="s">
        <v>86</v>
      </c>
      <c r="AY121" s="14" t="s">
        <v>120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4" t="s">
        <v>86</v>
      </c>
      <c r="BK121" s="203">
        <f>ROUND(I121*H121,2)</f>
        <v>0</v>
      </c>
      <c r="BL121" s="14" t="s">
        <v>126</v>
      </c>
      <c r="BM121" s="202" t="s">
        <v>127</v>
      </c>
    </row>
    <row r="122" spans="1:65" s="11" customFormat="1" ht="25.9" customHeight="1">
      <c r="B122" s="177"/>
      <c r="C122" s="178"/>
      <c r="D122" s="179" t="s">
        <v>77</v>
      </c>
      <c r="E122" s="180" t="s">
        <v>128</v>
      </c>
      <c r="F122" s="180" t="s">
        <v>129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SUM(P123:P124)</f>
        <v>0</v>
      </c>
      <c r="Q122" s="185"/>
      <c r="R122" s="186">
        <f>SUM(R123:R124)</f>
        <v>0</v>
      </c>
      <c r="S122" s="185"/>
      <c r="T122" s="187">
        <f>SUM(T123:T124)</f>
        <v>0</v>
      </c>
      <c r="AR122" s="188" t="s">
        <v>119</v>
      </c>
      <c r="AT122" s="189" t="s">
        <v>77</v>
      </c>
      <c r="AU122" s="189" t="s">
        <v>78</v>
      </c>
      <c r="AY122" s="188" t="s">
        <v>120</v>
      </c>
      <c r="BK122" s="190">
        <f>SUM(BK123:BK124)</f>
        <v>0</v>
      </c>
    </row>
    <row r="123" spans="1:65" s="2" customFormat="1" ht="89.25" customHeight="1">
      <c r="A123" s="31"/>
      <c r="B123" s="32"/>
      <c r="C123" s="191" t="s">
        <v>86</v>
      </c>
      <c r="D123" s="191" t="s">
        <v>121</v>
      </c>
      <c r="E123" s="192" t="s">
        <v>130</v>
      </c>
      <c r="F123" s="193" t="s">
        <v>131</v>
      </c>
      <c r="G123" s="194" t="s">
        <v>132</v>
      </c>
      <c r="H123" s="195">
        <v>1</v>
      </c>
      <c r="I123" s="196"/>
      <c r="J123" s="197">
        <f>ROUND(I123*H123,2)</f>
        <v>0</v>
      </c>
      <c r="K123" s="193" t="s">
        <v>133</v>
      </c>
      <c r="L123" s="36"/>
      <c r="M123" s="198" t="s">
        <v>1</v>
      </c>
      <c r="N123" s="199" t="s">
        <v>43</v>
      </c>
      <c r="O123" s="68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2" t="s">
        <v>126</v>
      </c>
      <c r="AT123" s="202" t="s">
        <v>121</v>
      </c>
      <c r="AU123" s="202" t="s">
        <v>86</v>
      </c>
      <c r="AY123" s="14" t="s">
        <v>120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4" t="s">
        <v>86</v>
      </c>
      <c r="BK123" s="203">
        <f>ROUND(I123*H123,2)</f>
        <v>0</v>
      </c>
      <c r="BL123" s="14" t="s">
        <v>126</v>
      </c>
      <c r="BM123" s="202" t="s">
        <v>134</v>
      </c>
    </row>
    <row r="124" spans="1:65" s="2" customFormat="1" ht="89.25" customHeight="1">
      <c r="A124" s="31"/>
      <c r="B124" s="32"/>
      <c r="C124" s="191" t="s">
        <v>88</v>
      </c>
      <c r="D124" s="191" t="s">
        <v>121</v>
      </c>
      <c r="E124" s="192" t="s">
        <v>135</v>
      </c>
      <c r="F124" s="193" t="s">
        <v>136</v>
      </c>
      <c r="G124" s="194" t="s">
        <v>132</v>
      </c>
      <c r="H124" s="195">
        <v>1</v>
      </c>
      <c r="I124" s="196"/>
      <c r="J124" s="197">
        <f>ROUND(I124*H124,2)</f>
        <v>0</v>
      </c>
      <c r="K124" s="193" t="s">
        <v>133</v>
      </c>
      <c r="L124" s="36"/>
      <c r="M124" s="198" t="s">
        <v>1</v>
      </c>
      <c r="N124" s="199" t="s">
        <v>43</v>
      </c>
      <c r="O124" s="68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2" t="s">
        <v>126</v>
      </c>
      <c r="AT124" s="202" t="s">
        <v>121</v>
      </c>
      <c r="AU124" s="202" t="s">
        <v>86</v>
      </c>
      <c r="AY124" s="14" t="s">
        <v>120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4" t="s">
        <v>86</v>
      </c>
      <c r="BK124" s="203">
        <f>ROUND(I124*H124,2)</f>
        <v>0</v>
      </c>
      <c r="BL124" s="14" t="s">
        <v>126</v>
      </c>
      <c r="BM124" s="202" t="s">
        <v>137</v>
      </c>
    </row>
    <row r="125" spans="1:65" s="11" customFormat="1" ht="25.9" customHeight="1">
      <c r="B125" s="177"/>
      <c r="C125" s="178"/>
      <c r="D125" s="179" t="s">
        <v>77</v>
      </c>
      <c r="E125" s="180" t="s">
        <v>138</v>
      </c>
      <c r="F125" s="180" t="s">
        <v>139</v>
      </c>
      <c r="G125" s="178"/>
      <c r="H125" s="178"/>
      <c r="I125" s="181"/>
      <c r="J125" s="182">
        <f>BK125</f>
        <v>0</v>
      </c>
      <c r="K125" s="178"/>
      <c r="L125" s="183"/>
      <c r="M125" s="184"/>
      <c r="N125" s="185"/>
      <c r="O125" s="185"/>
      <c r="P125" s="186">
        <f>SUM(P126:P131)</f>
        <v>0</v>
      </c>
      <c r="Q125" s="185"/>
      <c r="R125" s="186">
        <f>SUM(R126:R131)</f>
        <v>0</v>
      </c>
      <c r="S125" s="185"/>
      <c r="T125" s="187">
        <f>SUM(T126:T131)</f>
        <v>0</v>
      </c>
      <c r="AR125" s="188" t="s">
        <v>140</v>
      </c>
      <c r="AT125" s="189" t="s">
        <v>77</v>
      </c>
      <c r="AU125" s="189" t="s">
        <v>78</v>
      </c>
      <c r="AY125" s="188" t="s">
        <v>120</v>
      </c>
      <c r="BK125" s="190">
        <f>SUM(BK126:BK131)</f>
        <v>0</v>
      </c>
    </row>
    <row r="126" spans="1:65" s="2" customFormat="1" ht="66.75" customHeight="1">
      <c r="A126" s="31"/>
      <c r="B126" s="32"/>
      <c r="C126" s="191" t="s">
        <v>140</v>
      </c>
      <c r="D126" s="191" t="s">
        <v>121</v>
      </c>
      <c r="E126" s="192" t="s">
        <v>141</v>
      </c>
      <c r="F126" s="193" t="s">
        <v>142</v>
      </c>
      <c r="G126" s="194" t="s">
        <v>143</v>
      </c>
      <c r="H126" s="204"/>
      <c r="I126" s="196"/>
      <c r="J126" s="197">
        <f>ROUND(I126*H126,2)</f>
        <v>0</v>
      </c>
      <c r="K126" s="193" t="s">
        <v>133</v>
      </c>
      <c r="L126" s="36"/>
      <c r="M126" s="198" t="s">
        <v>1</v>
      </c>
      <c r="N126" s="199" t="s">
        <v>43</v>
      </c>
      <c r="O126" s="68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2" t="s">
        <v>119</v>
      </c>
      <c r="AT126" s="202" t="s">
        <v>121</v>
      </c>
      <c r="AU126" s="202" t="s">
        <v>86</v>
      </c>
      <c r="AY126" s="14" t="s">
        <v>120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4" t="s">
        <v>86</v>
      </c>
      <c r="BK126" s="203">
        <f>ROUND(I126*H126,2)</f>
        <v>0</v>
      </c>
      <c r="BL126" s="14" t="s">
        <v>119</v>
      </c>
      <c r="BM126" s="202" t="s">
        <v>144</v>
      </c>
    </row>
    <row r="127" spans="1:65" s="2" customFormat="1" ht="19.5">
      <c r="A127" s="31"/>
      <c r="B127" s="32"/>
      <c r="C127" s="33"/>
      <c r="D127" s="205" t="s">
        <v>145</v>
      </c>
      <c r="E127" s="33"/>
      <c r="F127" s="206" t="s">
        <v>146</v>
      </c>
      <c r="G127" s="33"/>
      <c r="H127" s="33"/>
      <c r="I127" s="112"/>
      <c r="J127" s="33"/>
      <c r="K127" s="33"/>
      <c r="L127" s="36"/>
      <c r="M127" s="207"/>
      <c r="N127" s="208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145</v>
      </c>
      <c r="AU127" s="14" t="s">
        <v>86</v>
      </c>
    </row>
    <row r="128" spans="1:65" s="2" customFormat="1" ht="21.75" customHeight="1">
      <c r="A128" s="31"/>
      <c r="B128" s="32"/>
      <c r="C128" s="191" t="s">
        <v>147</v>
      </c>
      <c r="D128" s="191" t="s">
        <v>121</v>
      </c>
      <c r="E128" s="192" t="s">
        <v>148</v>
      </c>
      <c r="F128" s="193" t="s">
        <v>149</v>
      </c>
      <c r="G128" s="194" t="s">
        <v>143</v>
      </c>
      <c r="H128" s="204"/>
      <c r="I128" s="196"/>
      <c r="J128" s="197">
        <f>ROUND(I128*H128,2)</f>
        <v>0</v>
      </c>
      <c r="K128" s="193" t="s">
        <v>133</v>
      </c>
      <c r="L128" s="36"/>
      <c r="M128" s="198" t="s">
        <v>1</v>
      </c>
      <c r="N128" s="199" t="s">
        <v>43</v>
      </c>
      <c r="O128" s="68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2" t="s">
        <v>119</v>
      </c>
      <c r="AT128" s="202" t="s">
        <v>121</v>
      </c>
      <c r="AU128" s="202" t="s">
        <v>86</v>
      </c>
      <c r="AY128" s="14" t="s">
        <v>120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4" t="s">
        <v>86</v>
      </c>
      <c r="BK128" s="203">
        <f>ROUND(I128*H128,2)</f>
        <v>0</v>
      </c>
      <c r="BL128" s="14" t="s">
        <v>119</v>
      </c>
      <c r="BM128" s="202" t="s">
        <v>150</v>
      </c>
    </row>
    <row r="129" spans="1:65" s="2" customFormat="1" ht="19.5">
      <c r="A129" s="31"/>
      <c r="B129" s="32"/>
      <c r="C129" s="33"/>
      <c r="D129" s="205" t="s">
        <v>145</v>
      </c>
      <c r="E129" s="33"/>
      <c r="F129" s="206" t="s">
        <v>151</v>
      </c>
      <c r="G129" s="33"/>
      <c r="H129" s="33"/>
      <c r="I129" s="112"/>
      <c r="J129" s="33"/>
      <c r="K129" s="33"/>
      <c r="L129" s="36"/>
      <c r="M129" s="207"/>
      <c r="N129" s="208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145</v>
      </c>
      <c r="AU129" s="14" t="s">
        <v>86</v>
      </c>
    </row>
    <row r="130" spans="1:65" s="2" customFormat="1" ht="55.5" customHeight="1">
      <c r="A130" s="31"/>
      <c r="B130" s="32"/>
      <c r="C130" s="191" t="s">
        <v>152</v>
      </c>
      <c r="D130" s="191" t="s">
        <v>121</v>
      </c>
      <c r="E130" s="192" t="s">
        <v>153</v>
      </c>
      <c r="F130" s="193" t="s">
        <v>154</v>
      </c>
      <c r="G130" s="194" t="s">
        <v>143</v>
      </c>
      <c r="H130" s="204"/>
      <c r="I130" s="196"/>
      <c r="J130" s="197">
        <f>ROUND(I130*H130,2)</f>
        <v>0</v>
      </c>
      <c r="K130" s="193" t="s">
        <v>133</v>
      </c>
      <c r="L130" s="36"/>
      <c r="M130" s="198" t="s">
        <v>1</v>
      </c>
      <c r="N130" s="199" t="s">
        <v>43</v>
      </c>
      <c r="O130" s="68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2" t="s">
        <v>119</v>
      </c>
      <c r="AT130" s="202" t="s">
        <v>121</v>
      </c>
      <c r="AU130" s="202" t="s">
        <v>86</v>
      </c>
      <c r="AY130" s="14" t="s">
        <v>120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4" t="s">
        <v>86</v>
      </c>
      <c r="BK130" s="203">
        <f>ROUND(I130*H130,2)</f>
        <v>0</v>
      </c>
      <c r="BL130" s="14" t="s">
        <v>119</v>
      </c>
      <c r="BM130" s="202" t="s">
        <v>155</v>
      </c>
    </row>
    <row r="131" spans="1:65" s="2" customFormat="1" ht="19.5">
      <c r="A131" s="31"/>
      <c r="B131" s="32"/>
      <c r="C131" s="33"/>
      <c r="D131" s="205" t="s">
        <v>145</v>
      </c>
      <c r="E131" s="33"/>
      <c r="F131" s="206" t="s">
        <v>151</v>
      </c>
      <c r="G131" s="33"/>
      <c r="H131" s="33"/>
      <c r="I131" s="112"/>
      <c r="J131" s="33"/>
      <c r="K131" s="33"/>
      <c r="L131" s="36"/>
      <c r="M131" s="209"/>
      <c r="N131" s="210"/>
      <c r="O131" s="211"/>
      <c r="P131" s="211"/>
      <c r="Q131" s="211"/>
      <c r="R131" s="211"/>
      <c r="S131" s="211"/>
      <c r="T131" s="212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145</v>
      </c>
      <c r="AU131" s="14" t="s">
        <v>86</v>
      </c>
    </row>
    <row r="132" spans="1:65" s="2" customFormat="1" ht="6.95" customHeight="1">
      <c r="A132" s="31"/>
      <c r="B132" s="51"/>
      <c r="C132" s="52"/>
      <c r="D132" s="52"/>
      <c r="E132" s="52"/>
      <c r="F132" s="52"/>
      <c r="G132" s="52"/>
      <c r="H132" s="52"/>
      <c r="I132" s="149"/>
      <c r="J132" s="52"/>
      <c r="K132" s="52"/>
      <c r="L132" s="36"/>
      <c r="M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</sheetData>
  <sheetProtection algorithmName="SHA-512" hashValue="fvwbqUwgx/sGih3uqh23qEWLBgzelh3iZkHMPbpDr9rBYtmvhaP2r2bp0Ty8dOXUstOlfPxo8do0eiMU8DMC/A==" saltValue="2O4eCuo6/qsnNGLLQvqMYLeAMJeHxXKpUbU3Lb77Bd6YeiiZuqPK0MAhR+M/w6jdojJdn93qc9OGJHKTssXm5w==" spinCount="100000" sheet="1" objects="1" scenarios="1" formatColumns="0" formatRows="0" autoFilter="0"/>
  <autoFilter ref="C118:K13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4" t="s">
        <v>92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88</v>
      </c>
    </row>
    <row r="4" spans="1:46" s="1" customFormat="1" ht="24.95" customHeight="1">
      <c r="B4" s="17"/>
      <c r="D4" s="109" t="s">
        <v>93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7" t="str">
        <f>'Rekapitulace stavby'!K6</f>
        <v>Oprava zabezpečovacího zařízení v žst. Nymburk seř. n. - brzdy OKB</v>
      </c>
      <c r="F7" s="278"/>
      <c r="G7" s="278"/>
      <c r="H7" s="278"/>
      <c r="I7" s="105"/>
      <c r="L7" s="17"/>
    </row>
    <row r="8" spans="1:46" s="2" customFormat="1" ht="12" customHeight="1">
      <c r="A8" s="31"/>
      <c r="B8" s="36"/>
      <c r="C8" s="31"/>
      <c r="D8" s="111" t="s">
        <v>94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24.75" customHeight="1">
      <c r="A9" s="31"/>
      <c r="B9" s="36"/>
      <c r="C9" s="31"/>
      <c r="D9" s="31"/>
      <c r="E9" s="279" t="s">
        <v>156</v>
      </c>
      <c r="F9" s="280"/>
      <c r="G9" s="280"/>
      <c r="H9" s="280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stavby'!AN8</f>
        <v>27. 4. 2020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27</v>
      </c>
      <c r="F15" s="31"/>
      <c r="G15" s="31"/>
      <c r="H15" s="31"/>
      <c r="I15" s="114" t="s">
        <v>28</v>
      </c>
      <c r="J15" s="113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30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1" t="str">
        <f>'Rekapitulace stavby'!E14</f>
        <v>Vyplň údaj</v>
      </c>
      <c r="F18" s="282"/>
      <c r="G18" s="282"/>
      <c r="H18" s="282"/>
      <c r="I18" s="114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32</v>
      </c>
      <c r="E20" s="31"/>
      <c r="F20" s="31"/>
      <c r="G20" s="31"/>
      <c r="H20" s="31"/>
      <c r="I20" s="114" t="s">
        <v>25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28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35</v>
      </c>
      <c r="E23" s="31"/>
      <c r="F23" s="31"/>
      <c r="G23" s="31"/>
      <c r="H23" s="31"/>
      <c r="I23" s="114" t="s">
        <v>25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>Ing. Šustr Ondřej</v>
      </c>
      <c r="F24" s="31"/>
      <c r="G24" s="31"/>
      <c r="H24" s="31"/>
      <c r="I24" s="114" t="s">
        <v>28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37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3" t="s">
        <v>1</v>
      </c>
      <c r="F27" s="283"/>
      <c r="G27" s="283"/>
      <c r="H27" s="283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38</v>
      </c>
      <c r="E30" s="31"/>
      <c r="F30" s="31"/>
      <c r="G30" s="31"/>
      <c r="H30" s="31"/>
      <c r="I30" s="112"/>
      <c r="J30" s="12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40</v>
      </c>
      <c r="G32" s="31"/>
      <c r="H32" s="31"/>
      <c r="I32" s="125" t="s">
        <v>39</v>
      </c>
      <c r="J32" s="12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42</v>
      </c>
      <c r="E33" s="111" t="s">
        <v>43</v>
      </c>
      <c r="F33" s="127">
        <f>ROUND((SUM(BE119:BE197)),  2)</f>
        <v>0</v>
      </c>
      <c r="G33" s="31"/>
      <c r="H33" s="31"/>
      <c r="I33" s="128">
        <v>0.21</v>
      </c>
      <c r="J33" s="127">
        <f>ROUND(((SUM(BE119:BE197))*I33),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44</v>
      </c>
      <c r="F34" s="127">
        <f>ROUND((SUM(BF119:BF197)),  2)</f>
        <v>0</v>
      </c>
      <c r="G34" s="31"/>
      <c r="H34" s="31"/>
      <c r="I34" s="128">
        <v>0.15</v>
      </c>
      <c r="J34" s="127">
        <f>ROUND(((SUM(BF119:BF197))*I34),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45</v>
      </c>
      <c r="F35" s="127">
        <f>ROUND((SUM(BG119:BG197)),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46</v>
      </c>
      <c r="F36" s="127">
        <f>ROUND((SUM(BH119:BH197)),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47</v>
      </c>
      <c r="F37" s="127">
        <f>ROUND((SUM(BI119:BI197)),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48</v>
      </c>
      <c r="E39" s="131"/>
      <c r="F39" s="13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51</v>
      </c>
      <c r="E50" s="138"/>
      <c r="F50" s="138"/>
      <c r="G50" s="137" t="s">
        <v>52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53</v>
      </c>
      <c r="E61" s="141"/>
      <c r="F61" s="142" t="s">
        <v>54</v>
      </c>
      <c r="G61" s="140" t="s">
        <v>53</v>
      </c>
      <c r="H61" s="141"/>
      <c r="I61" s="143"/>
      <c r="J61" s="144" t="s">
        <v>54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55</v>
      </c>
      <c r="E65" s="145"/>
      <c r="F65" s="145"/>
      <c r="G65" s="137" t="s">
        <v>56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53</v>
      </c>
      <c r="E76" s="141"/>
      <c r="F76" s="142" t="s">
        <v>54</v>
      </c>
      <c r="G76" s="140" t="s">
        <v>53</v>
      </c>
      <c r="H76" s="141"/>
      <c r="I76" s="143"/>
      <c r="J76" s="144" t="s">
        <v>54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96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4" t="str">
        <f>E7</f>
        <v>Oprava zabezpečovacího zařízení v žst. Nymburk seř. n. - brzdy OKB</v>
      </c>
      <c r="F85" s="285"/>
      <c r="G85" s="285"/>
      <c r="H85" s="285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24.75" customHeight="1">
      <c r="A87" s="31"/>
      <c r="B87" s="32"/>
      <c r="C87" s="33"/>
      <c r="D87" s="33"/>
      <c r="E87" s="255" t="str">
        <f>E9</f>
        <v>60_b - Oprava zabezpečovacího zařízení v žst. Nymburk seř. n. - brzdy OKB - Technologie</v>
      </c>
      <c r="F87" s="286"/>
      <c r="G87" s="286"/>
      <c r="H87" s="286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SSZT Nymburk</v>
      </c>
      <c r="G89" s="33"/>
      <c r="H89" s="33"/>
      <c r="I89" s="114" t="s">
        <v>22</v>
      </c>
      <c r="J89" s="63" t="str">
        <f>IF(J12="","",J12)</f>
        <v>27. 4. 2020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SŽDC, s.o.</v>
      </c>
      <c r="G91" s="33"/>
      <c r="H91" s="33"/>
      <c r="I91" s="114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114" t="s">
        <v>35</v>
      </c>
      <c r="J92" s="29" t="str">
        <f>E24</f>
        <v>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97</v>
      </c>
      <c r="D94" s="154"/>
      <c r="E94" s="154"/>
      <c r="F94" s="154"/>
      <c r="G94" s="154"/>
      <c r="H94" s="154"/>
      <c r="I94" s="155"/>
      <c r="J94" s="156" t="s">
        <v>98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99</v>
      </c>
      <c r="D96" s="33"/>
      <c r="E96" s="33"/>
      <c r="F96" s="33"/>
      <c r="G96" s="33"/>
      <c r="H96" s="33"/>
      <c r="I96" s="112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100</v>
      </c>
    </row>
    <row r="97" spans="1:31" s="9" customFormat="1" ht="24.95" customHeight="1">
      <c r="B97" s="158"/>
      <c r="C97" s="159"/>
      <c r="D97" s="160" t="s">
        <v>157</v>
      </c>
      <c r="E97" s="161"/>
      <c r="F97" s="161"/>
      <c r="G97" s="161"/>
      <c r="H97" s="161"/>
      <c r="I97" s="162"/>
      <c r="J97" s="163">
        <f>J120</f>
        <v>0</v>
      </c>
      <c r="K97" s="159"/>
      <c r="L97" s="164"/>
    </row>
    <row r="98" spans="1:31" s="12" customFormat="1" ht="19.899999999999999" customHeight="1">
      <c r="B98" s="213"/>
      <c r="C98" s="214"/>
      <c r="D98" s="215" t="s">
        <v>158</v>
      </c>
      <c r="E98" s="216"/>
      <c r="F98" s="216"/>
      <c r="G98" s="216"/>
      <c r="H98" s="216"/>
      <c r="I98" s="217"/>
      <c r="J98" s="218">
        <f>J121</f>
        <v>0</v>
      </c>
      <c r="K98" s="214"/>
      <c r="L98" s="219"/>
    </row>
    <row r="99" spans="1:31" s="9" customFormat="1" ht="24.95" customHeight="1">
      <c r="B99" s="158"/>
      <c r="C99" s="159"/>
      <c r="D99" s="160" t="s">
        <v>102</v>
      </c>
      <c r="E99" s="161"/>
      <c r="F99" s="161"/>
      <c r="G99" s="161"/>
      <c r="H99" s="161"/>
      <c r="I99" s="162"/>
      <c r="J99" s="163">
        <f>J126</f>
        <v>0</v>
      </c>
      <c r="K99" s="159"/>
      <c r="L99" s="164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12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49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2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104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84" t="str">
        <f>E7</f>
        <v>Oprava zabezpečovacího zařízení v žst. Nymburk seř. n. - brzdy OKB</v>
      </c>
      <c r="F109" s="285"/>
      <c r="G109" s="285"/>
      <c r="H109" s="285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94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75" customHeight="1">
      <c r="A111" s="31"/>
      <c r="B111" s="32"/>
      <c r="C111" s="33"/>
      <c r="D111" s="33"/>
      <c r="E111" s="255" t="str">
        <f>E9</f>
        <v>60_b - Oprava zabezpečovacího zařízení v žst. Nymburk seř. n. - brzdy OKB - Technologie</v>
      </c>
      <c r="F111" s="286"/>
      <c r="G111" s="286"/>
      <c r="H111" s="286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SSZT Nymburk</v>
      </c>
      <c r="G113" s="33"/>
      <c r="H113" s="33"/>
      <c r="I113" s="114" t="s">
        <v>22</v>
      </c>
      <c r="J113" s="63" t="str">
        <f>IF(J12="","",J12)</f>
        <v>27. 4. 2020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SŽDC, s.o.</v>
      </c>
      <c r="G115" s="33"/>
      <c r="H115" s="33"/>
      <c r="I115" s="114" t="s">
        <v>32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114" t="s">
        <v>35</v>
      </c>
      <c r="J116" s="29" t="str">
        <f>E24</f>
        <v>Ing. Šustr Ondřej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0" customFormat="1" ht="29.25" customHeight="1">
      <c r="A118" s="165"/>
      <c r="B118" s="166"/>
      <c r="C118" s="167" t="s">
        <v>105</v>
      </c>
      <c r="D118" s="168" t="s">
        <v>63</v>
      </c>
      <c r="E118" s="168" t="s">
        <v>59</v>
      </c>
      <c r="F118" s="168" t="s">
        <v>60</v>
      </c>
      <c r="G118" s="168" t="s">
        <v>106</v>
      </c>
      <c r="H118" s="168" t="s">
        <v>107</v>
      </c>
      <c r="I118" s="169" t="s">
        <v>108</v>
      </c>
      <c r="J118" s="168" t="s">
        <v>98</v>
      </c>
      <c r="K118" s="170" t="s">
        <v>109</v>
      </c>
      <c r="L118" s="171"/>
      <c r="M118" s="72" t="s">
        <v>1</v>
      </c>
      <c r="N118" s="73" t="s">
        <v>42</v>
      </c>
      <c r="O118" s="73" t="s">
        <v>110</v>
      </c>
      <c r="P118" s="73" t="s">
        <v>111</v>
      </c>
      <c r="Q118" s="73" t="s">
        <v>112</v>
      </c>
      <c r="R118" s="73" t="s">
        <v>113</v>
      </c>
      <c r="S118" s="73" t="s">
        <v>114</v>
      </c>
      <c r="T118" s="74" t="s">
        <v>115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9" customHeight="1">
      <c r="A119" s="31"/>
      <c r="B119" s="32"/>
      <c r="C119" s="79" t="s">
        <v>116</v>
      </c>
      <c r="D119" s="33"/>
      <c r="E119" s="33"/>
      <c r="F119" s="33"/>
      <c r="G119" s="33"/>
      <c r="H119" s="33"/>
      <c r="I119" s="112"/>
      <c r="J119" s="172">
        <f>BK119</f>
        <v>0</v>
      </c>
      <c r="K119" s="33"/>
      <c r="L119" s="36"/>
      <c r="M119" s="75"/>
      <c r="N119" s="173"/>
      <c r="O119" s="76"/>
      <c r="P119" s="174">
        <f>P120+P126</f>
        <v>0</v>
      </c>
      <c r="Q119" s="76"/>
      <c r="R119" s="174">
        <f>R120+R126</f>
        <v>17.96</v>
      </c>
      <c r="S119" s="76"/>
      <c r="T119" s="175">
        <f>T120+T126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77</v>
      </c>
      <c r="AU119" s="14" t="s">
        <v>100</v>
      </c>
      <c r="BK119" s="176">
        <f>BK120+BK126</f>
        <v>0</v>
      </c>
    </row>
    <row r="120" spans="1:65" s="11" customFormat="1" ht="25.9" customHeight="1">
      <c r="B120" s="177"/>
      <c r="C120" s="178"/>
      <c r="D120" s="179" t="s">
        <v>77</v>
      </c>
      <c r="E120" s="180" t="s">
        <v>159</v>
      </c>
      <c r="F120" s="180" t="s">
        <v>160</v>
      </c>
      <c r="G120" s="178"/>
      <c r="H120" s="178"/>
      <c r="I120" s="181"/>
      <c r="J120" s="182">
        <f>BK120</f>
        <v>0</v>
      </c>
      <c r="K120" s="178"/>
      <c r="L120" s="183"/>
      <c r="M120" s="184"/>
      <c r="N120" s="185"/>
      <c r="O120" s="185"/>
      <c r="P120" s="186">
        <f>P121</f>
        <v>0</v>
      </c>
      <c r="Q120" s="185"/>
      <c r="R120" s="186">
        <f>R121</f>
        <v>5</v>
      </c>
      <c r="S120" s="185"/>
      <c r="T120" s="187">
        <f>T121</f>
        <v>0</v>
      </c>
      <c r="AR120" s="188" t="s">
        <v>86</v>
      </c>
      <c r="AT120" s="189" t="s">
        <v>77</v>
      </c>
      <c r="AU120" s="189" t="s">
        <v>78</v>
      </c>
      <c r="AY120" s="188" t="s">
        <v>120</v>
      </c>
      <c r="BK120" s="190">
        <f>BK121</f>
        <v>0</v>
      </c>
    </row>
    <row r="121" spans="1:65" s="11" customFormat="1" ht="22.9" customHeight="1">
      <c r="B121" s="177"/>
      <c r="C121" s="178"/>
      <c r="D121" s="179" t="s">
        <v>77</v>
      </c>
      <c r="E121" s="220" t="s">
        <v>140</v>
      </c>
      <c r="F121" s="220" t="s">
        <v>161</v>
      </c>
      <c r="G121" s="178"/>
      <c r="H121" s="178"/>
      <c r="I121" s="181"/>
      <c r="J121" s="221">
        <f>BK121</f>
        <v>0</v>
      </c>
      <c r="K121" s="178"/>
      <c r="L121" s="183"/>
      <c r="M121" s="184"/>
      <c r="N121" s="185"/>
      <c r="O121" s="185"/>
      <c r="P121" s="186">
        <f>SUM(P122:P125)</f>
        <v>0</v>
      </c>
      <c r="Q121" s="185"/>
      <c r="R121" s="186">
        <f>SUM(R122:R125)</f>
        <v>5</v>
      </c>
      <c r="S121" s="185"/>
      <c r="T121" s="187">
        <f>SUM(T122:T125)</f>
        <v>0</v>
      </c>
      <c r="AR121" s="188" t="s">
        <v>86</v>
      </c>
      <c r="AT121" s="189" t="s">
        <v>77</v>
      </c>
      <c r="AU121" s="189" t="s">
        <v>86</v>
      </c>
      <c r="AY121" s="188" t="s">
        <v>120</v>
      </c>
      <c r="BK121" s="190">
        <f>SUM(BK122:BK125)</f>
        <v>0</v>
      </c>
    </row>
    <row r="122" spans="1:65" s="2" customFormat="1" ht="55.5" customHeight="1">
      <c r="A122" s="31"/>
      <c r="B122" s="32"/>
      <c r="C122" s="191" t="s">
        <v>162</v>
      </c>
      <c r="D122" s="191" t="s">
        <v>121</v>
      </c>
      <c r="E122" s="192" t="s">
        <v>163</v>
      </c>
      <c r="F122" s="193" t="s">
        <v>164</v>
      </c>
      <c r="G122" s="194" t="s">
        <v>165</v>
      </c>
      <c r="H122" s="195">
        <v>36</v>
      </c>
      <c r="I122" s="196"/>
      <c r="J122" s="197">
        <f>ROUND(I122*H122,2)</f>
        <v>0</v>
      </c>
      <c r="K122" s="193" t="s">
        <v>133</v>
      </c>
      <c r="L122" s="36"/>
      <c r="M122" s="198" t="s">
        <v>1</v>
      </c>
      <c r="N122" s="199" t="s">
        <v>43</v>
      </c>
      <c r="O122" s="68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02" t="s">
        <v>86</v>
      </c>
      <c r="AT122" s="202" t="s">
        <v>121</v>
      </c>
      <c r="AU122" s="202" t="s">
        <v>88</v>
      </c>
      <c r="AY122" s="14" t="s">
        <v>120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4" t="s">
        <v>86</v>
      </c>
      <c r="BK122" s="203">
        <f>ROUND(I122*H122,2)</f>
        <v>0</v>
      </c>
      <c r="BL122" s="14" t="s">
        <v>86</v>
      </c>
      <c r="BM122" s="202" t="s">
        <v>166</v>
      </c>
    </row>
    <row r="123" spans="1:65" s="2" customFormat="1" ht="21.75" customHeight="1">
      <c r="A123" s="31"/>
      <c r="B123" s="32"/>
      <c r="C123" s="222" t="s">
        <v>167</v>
      </c>
      <c r="D123" s="222" t="s">
        <v>168</v>
      </c>
      <c r="E123" s="223" t="s">
        <v>169</v>
      </c>
      <c r="F123" s="224" t="s">
        <v>170</v>
      </c>
      <c r="G123" s="225" t="s">
        <v>171</v>
      </c>
      <c r="H123" s="226">
        <v>5</v>
      </c>
      <c r="I123" s="227"/>
      <c r="J123" s="228">
        <f>ROUND(I123*H123,2)</f>
        <v>0</v>
      </c>
      <c r="K123" s="224" t="s">
        <v>133</v>
      </c>
      <c r="L123" s="229"/>
      <c r="M123" s="230" t="s">
        <v>1</v>
      </c>
      <c r="N123" s="231" t="s">
        <v>43</v>
      </c>
      <c r="O123" s="68"/>
      <c r="P123" s="200">
        <f>O123*H123</f>
        <v>0</v>
      </c>
      <c r="Q123" s="200">
        <v>1</v>
      </c>
      <c r="R123" s="200">
        <f>Q123*H123</f>
        <v>5</v>
      </c>
      <c r="S123" s="200">
        <v>0</v>
      </c>
      <c r="T123" s="201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2" t="s">
        <v>88</v>
      </c>
      <c r="AT123" s="202" t="s">
        <v>168</v>
      </c>
      <c r="AU123" s="202" t="s">
        <v>88</v>
      </c>
      <c r="AY123" s="14" t="s">
        <v>120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4" t="s">
        <v>86</v>
      </c>
      <c r="BK123" s="203">
        <f>ROUND(I123*H123,2)</f>
        <v>0</v>
      </c>
      <c r="BL123" s="14" t="s">
        <v>86</v>
      </c>
      <c r="BM123" s="202" t="s">
        <v>172</v>
      </c>
    </row>
    <row r="124" spans="1:65" s="2" customFormat="1" ht="44.25" customHeight="1">
      <c r="A124" s="31"/>
      <c r="B124" s="32"/>
      <c r="C124" s="191" t="s">
        <v>173</v>
      </c>
      <c r="D124" s="191" t="s">
        <v>121</v>
      </c>
      <c r="E124" s="192" t="s">
        <v>174</v>
      </c>
      <c r="F124" s="193" t="s">
        <v>175</v>
      </c>
      <c r="G124" s="194" t="s">
        <v>165</v>
      </c>
      <c r="H124" s="195">
        <v>36</v>
      </c>
      <c r="I124" s="196"/>
      <c r="J124" s="197">
        <f>ROUND(I124*H124,2)</f>
        <v>0</v>
      </c>
      <c r="K124" s="193" t="s">
        <v>133</v>
      </c>
      <c r="L124" s="36"/>
      <c r="M124" s="198" t="s">
        <v>1</v>
      </c>
      <c r="N124" s="199" t="s">
        <v>43</v>
      </c>
      <c r="O124" s="68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2" t="s">
        <v>86</v>
      </c>
      <c r="AT124" s="202" t="s">
        <v>121</v>
      </c>
      <c r="AU124" s="202" t="s">
        <v>88</v>
      </c>
      <c r="AY124" s="14" t="s">
        <v>120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4" t="s">
        <v>86</v>
      </c>
      <c r="BK124" s="203">
        <f>ROUND(I124*H124,2)</f>
        <v>0</v>
      </c>
      <c r="BL124" s="14" t="s">
        <v>86</v>
      </c>
      <c r="BM124" s="202" t="s">
        <v>176</v>
      </c>
    </row>
    <row r="125" spans="1:65" s="2" customFormat="1" ht="44.25" customHeight="1">
      <c r="A125" s="31"/>
      <c r="B125" s="32"/>
      <c r="C125" s="191" t="s">
        <v>177</v>
      </c>
      <c r="D125" s="191" t="s">
        <v>121</v>
      </c>
      <c r="E125" s="192" t="s">
        <v>178</v>
      </c>
      <c r="F125" s="193" t="s">
        <v>179</v>
      </c>
      <c r="G125" s="194" t="s">
        <v>165</v>
      </c>
      <c r="H125" s="195">
        <v>36</v>
      </c>
      <c r="I125" s="196"/>
      <c r="J125" s="197">
        <f>ROUND(I125*H125,2)</f>
        <v>0</v>
      </c>
      <c r="K125" s="193" t="s">
        <v>133</v>
      </c>
      <c r="L125" s="36"/>
      <c r="M125" s="198" t="s">
        <v>1</v>
      </c>
      <c r="N125" s="199" t="s">
        <v>43</v>
      </c>
      <c r="O125" s="68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2" t="s">
        <v>86</v>
      </c>
      <c r="AT125" s="202" t="s">
        <v>121</v>
      </c>
      <c r="AU125" s="202" t="s">
        <v>88</v>
      </c>
      <c r="AY125" s="14" t="s">
        <v>120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4" t="s">
        <v>86</v>
      </c>
      <c r="BK125" s="203">
        <f>ROUND(I125*H125,2)</f>
        <v>0</v>
      </c>
      <c r="BL125" s="14" t="s">
        <v>86</v>
      </c>
      <c r="BM125" s="202" t="s">
        <v>180</v>
      </c>
    </row>
    <row r="126" spans="1:65" s="11" customFormat="1" ht="25.9" customHeight="1">
      <c r="B126" s="177"/>
      <c r="C126" s="178"/>
      <c r="D126" s="179" t="s">
        <v>77</v>
      </c>
      <c r="E126" s="180" t="s">
        <v>128</v>
      </c>
      <c r="F126" s="180" t="s">
        <v>129</v>
      </c>
      <c r="G126" s="178"/>
      <c r="H126" s="178"/>
      <c r="I126" s="181"/>
      <c r="J126" s="182">
        <f>BK126</f>
        <v>0</v>
      </c>
      <c r="K126" s="178"/>
      <c r="L126" s="183"/>
      <c r="M126" s="184"/>
      <c r="N126" s="185"/>
      <c r="O126" s="185"/>
      <c r="P126" s="186">
        <f>SUM(P127:P197)</f>
        <v>0</v>
      </c>
      <c r="Q126" s="185"/>
      <c r="R126" s="186">
        <f>SUM(R127:R197)</f>
        <v>12.96</v>
      </c>
      <c r="S126" s="185"/>
      <c r="T126" s="187">
        <f>SUM(T127:T197)</f>
        <v>0</v>
      </c>
      <c r="AR126" s="188" t="s">
        <v>119</v>
      </c>
      <c r="AT126" s="189" t="s">
        <v>77</v>
      </c>
      <c r="AU126" s="189" t="s">
        <v>78</v>
      </c>
      <c r="AY126" s="188" t="s">
        <v>120</v>
      </c>
      <c r="BK126" s="190">
        <f>SUM(BK127:BK197)</f>
        <v>0</v>
      </c>
    </row>
    <row r="127" spans="1:65" s="2" customFormat="1" ht="33" customHeight="1">
      <c r="A127" s="31"/>
      <c r="B127" s="32"/>
      <c r="C127" s="191" t="s">
        <v>181</v>
      </c>
      <c r="D127" s="191" t="s">
        <v>121</v>
      </c>
      <c r="E127" s="192" t="s">
        <v>182</v>
      </c>
      <c r="F127" s="193" t="s">
        <v>183</v>
      </c>
      <c r="G127" s="194" t="s">
        <v>132</v>
      </c>
      <c r="H127" s="195">
        <v>6</v>
      </c>
      <c r="I127" s="196"/>
      <c r="J127" s="197">
        <f>ROUND(I127*H127,2)</f>
        <v>0</v>
      </c>
      <c r="K127" s="193" t="s">
        <v>133</v>
      </c>
      <c r="L127" s="36"/>
      <c r="M127" s="198" t="s">
        <v>1</v>
      </c>
      <c r="N127" s="199" t="s">
        <v>43</v>
      </c>
      <c r="O127" s="68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2" t="s">
        <v>86</v>
      </c>
      <c r="AT127" s="202" t="s">
        <v>121</v>
      </c>
      <c r="AU127" s="202" t="s">
        <v>86</v>
      </c>
      <c r="AY127" s="14" t="s">
        <v>120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4" t="s">
        <v>86</v>
      </c>
      <c r="BK127" s="203">
        <f>ROUND(I127*H127,2)</f>
        <v>0</v>
      </c>
      <c r="BL127" s="14" t="s">
        <v>86</v>
      </c>
      <c r="BM127" s="202" t="s">
        <v>184</v>
      </c>
    </row>
    <row r="128" spans="1:65" s="2" customFormat="1" ht="21.75" customHeight="1">
      <c r="A128" s="31"/>
      <c r="B128" s="32"/>
      <c r="C128" s="222" t="s">
        <v>185</v>
      </c>
      <c r="D128" s="222" t="s">
        <v>168</v>
      </c>
      <c r="E128" s="223" t="s">
        <v>186</v>
      </c>
      <c r="F128" s="224" t="s">
        <v>187</v>
      </c>
      <c r="G128" s="225" t="s">
        <v>132</v>
      </c>
      <c r="H128" s="226">
        <v>6</v>
      </c>
      <c r="I128" s="227"/>
      <c r="J128" s="228">
        <f>ROUND(I128*H128,2)</f>
        <v>0</v>
      </c>
      <c r="K128" s="224" t="s">
        <v>1</v>
      </c>
      <c r="L128" s="229"/>
      <c r="M128" s="230" t="s">
        <v>1</v>
      </c>
      <c r="N128" s="231" t="s">
        <v>43</v>
      </c>
      <c r="O128" s="68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2" t="s">
        <v>188</v>
      </c>
      <c r="AT128" s="202" t="s">
        <v>168</v>
      </c>
      <c r="AU128" s="202" t="s">
        <v>86</v>
      </c>
      <c r="AY128" s="14" t="s">
        <v>120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4" t="s">
        <v>86</v>
      </c>
      <c r="BK128" s="203">
        <f>ROUND(I128*H128,2)</f>
        <v>0</v>
      </c>
      <c r="BL128" s="14" t="s">
        <v>188</v>
      </c>
      <c r="BM128" s="202" t="s">
        <v>189</v>
      </c>
    </row>
    <row r="129" spans="1:65" s="2" customFormat="1" ht="33" customHeight="1">
      <c r="A129" s="31"/>
      <c r="B129" s="32"/>
      <c r="C129" s="222" t="s">
        <v>190</v>
      </c>
      <c r="D129" s="222" t="s">
        <v>168</v>
      </c>
      <c r="E129" s="223" t="s">
        <v>191</v>
      </c>
      <c r="F129" s="224" t="s">
        <v>192</v>
      </c>
      <c r="G129" s="225" t="s">
        <v>132</v>
      </c>
      <c r="H129" s="226">
        <v>2</v>
      </c>
      <c r="I129" s="227"/>
      <c r="J129" s="228">
        <f>ROUND(I129*H129,2)</f>
        <v>0</v>
      </c>
      <c r="K129" s="224" t="s">
        <v>133</v>
      </c>
      <c r="L129" s="229"/>
      <c r="M129" s="230" t="s">
        <v>1</v>
      </c>
      <c r="N129" s="231" t="s">
        <v>43</v>
      </c>
      <c r="O129" s="68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2" t="s">
        <v>88</v>
      </c>
      <c r="AT129" s="202" t="s">
        <v>168</v>
      </c>
      <c r="AU129" s="202" t="s">
        <v>86</v>
      </c>
      <c r="AY129" s="14" t="s">
        <v>120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4" t="s">
        <v>86</v>
      </c>
      <c r="BK129" s="203">
        <f>ROUND(I129*H129,2)</f>
        <v>0</v>
      </c>
      <c r="BL129" s="14" t="s">
        <v>86</v>
      </c>
      <c r="BM129" s="202" t="s">
        <v>193</v>
      </c>
    </row>
    <row r="130" spans="1:65" s="2" customFormat="1" ht="19.5">
      <c r="A130" s="31"/>
      <c r="B130" s="32"/>
      <c r="C130" s="33"/>
      <c r="D130" s="205" t="s">
        <v>145</v>
      </c>
      <c r="E130" s="33"/>
      <c r="F130" s="206" t="s">
        <v>194</v>
      </c>
      <c r="G130" s="33"/>
      <c r="H130" s="33"/>
      <c r="I130" s="112"/>
      <c r="J130" s="33"/>
      <c r="K130" s="33"/>
      <c r="L130" s="36"/>
      <c r="M130" s="207"/>
      <c r="N130" s="208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145</v>
      </c>
      <c r="AU130" s="14" t="s">
        <v>86</v>
      </c>
    </row>
    <row r="131" spans="1:65" s="2" customFormat="1" ht="66.75" customHeight="1">
      <c r="A131" s="31"/>
      <c r="B131" s="32"/>
      <c r="C131" s="191" t="s">
        <v>195</v>
      </c>
      <c r="D131" s="191" t="s">
        <v>121</v>
      </c>
      <c r="E131" s="192" t="s">
        <v>196</v>
      </c>
      <c r="F131" s="193" t="s">
        <v>197</v>
      </c>
      <c r="G131" s="194" t="s">
        <v>198</v>
      </c>
      <c r="H131" s="195">
        <v>20</v>
      </c>
      <c r="I131" s="196"/>
      <c r="J131" s="197">
        <f t="shared" ref="J131:J145" si="0">ROUND(I131*H131,2)</f>
        <v>0</v>
      </c>
      <c r="K131" s="193" t="s">
        <v>133</v>
      </c>
      <c r="L131" s="36"/>
      <c r="M131" s="198" t="s">
        <v>1</v>
      </c>
      <c r="N131" s="199" t="s">
        <v>43</v>
      </c>
      <c r="O131" s="68"/>
      <c r="P131" s="200">
        <f t="shared" ref="P131:P145" si="1">O131*H131</f>
        <v>0</v>
      </c>
      <c r="Q131" s="200">
        <v>0</v>
      </c>
      <c r="R131" s="200">
        <f t="shared" ref="R131:R145" si="2">Q131*H131</f>
        <v>0</v>
      </c>
      <c r="S131" s="200">
        <v>0</v>
      </c>
      <c r="T131" s="201">
        <f t="shared" ref="T131:T145" si="3"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2" t="s">
        <v>86</v>
      </c>
      <c r="AT131" s="202" t="s">
        <v>121</v>
      </c>
      <c r="AU131" s="202" t="s">
        <v>86</v>
      </c>
      <c r="AY131" s="14" t="s">
        <v>120</v>
      </c>
      <c r="BE131" s="203">
        <f t="shared" ref="BE131:BE145" si="4">IF(N131="základní",J131,0)</f>
        <v>0</v>
      </c>
      <c r="BF131" s="203">
        <f t="shared" ref="BF131:BF145" si="5">IF(N131="snížená",J131,0)</f>
        <v>0</v>
      </c>
      <c r="BG131" s="203">
        <f t="shared" ref="BG131:BG145" si="6">IF(N131="zákl. přenesená",J131,0)</f>
        <v>0</v>
      </c>
      <c r="BH131" s="203">
        <f t="shared" ref="BH131:BH145" si="7">IF(N131="sníž. přenesená",J131,0)</f>
        <v>0</v>
      </c>
      <c r="BI131" s="203">
        <f t="shared" ref="BI131:BI145" si="8">IF(N131="nulová",J131,0)</f>
        <v>0</v>
      </c>
      <c r="BJ131" s="14" t="s">
        <v>86</v>
      </c>
      <c r="BK131" s="203">
        <f t="shared" ref="BK131:BK145" si="9">ROUND(I131*H131,2)</f>
        <v>0</v>
      </c>
      <c r="BL131" s="14" t="s">
        <v>86</v>
      </c>
      <c r="BM131" s="202" t="s">
        <v>199</v>
      </c>
    </row>
    <row r="132" spans="1:65" s="2" customFormat="1" ht="21.75" customHeight="1">
      <c r="A132" s="31"/>
      <c r="B132" s="32"/>
      <c r="C132" s="222" t="s">
        <v>200</v>
      </c>
      <c r="D132" s="222" t="s">
        <v>168</v>
      </c>
      <c r="E132" s="223" t="s">
        <v>201</v>
      </c>
      <c r="F132" s="224" t="s">
        <v>202</v>
      </c>
      <c r="G132" s="225" t="s">
        <v>198</v>
      </c>
      <c r="H132" s="226">
        <v>20</v>
      </c>
      <c r="I132" s="227"/>
      <c r="J132" s="228">
        <f t="shared" si="0"/>
        <v>0</v>
      </c>
      <c r="K132" s="224" t="s">
        <v>133</v>
      </c>
      <c r="L132" s="229"/>
      <c r="M132" s="230" t="s">
        <v>1</v>
      </c>
      <c r="N132" s="231" t="s">
        <v>43</v>
      </c>
      <c r="O132" s="68"/>
      <c r="P132" s="200">
        <f t="shared" si="1"/>
        <v>0</v>
      </c>
      <c r="Q132" s="200">
        <v>0</v>
      </c>
      <c r="R132" s="200">
        <f t="shared" si="2"/>
        <v>0</v>
      </c>
      <c r="S132" s="200">
        <v>0</v>
      </c>
      <c r="T132" s="201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2" t="s">
        <v>188</v>
      </c>
      <c r="AT132" s="202" t="s">
        <v>168</v>
      </c>
      <c r="AU132" s="202" t="s">
        <v>86</v>
      </c>
      <c r="AY132" s="14" t="s">
        <v>120</v>
      </c>
      <c r="BE132" s="203">
        <f t="shared" si="4"/>
        <v>0</v>
      </c>
      <c r="BF132" s="203">
        <f t="shared" si="5"/>
        <v>0</v>
      </c>
      <c r="BG132" s="203">
        <f t="shared" si="6"/>
        <v>0</v>
      </c>
      <c r="BH132" s="203">
        <f t="shared" si="7"/>
        <v>0</v>
      </c>
      <c r="BI132" s="203">
        <f t="shared" si="8"/>
        <v>0</v>
      </c>
      <c r="BJ132" s="14" t="s">
        <v>86</v>
      </c>
      <c r="BK132" s="203">
        <f t="shared" si="9"/>
        <v>0</v>
      </c>
      <c r="BL132" s="14" t="s">
        <v>188</v>
      </c>
      <c r="BM132" s="202" t="s">
        <v>203</v>
      </c>
    </row>
    <row r="133" spans="1:65" s="2" customFormat="1" ht="66.75" customHeight="1">
      <c r="A133" s="31"/>
      <c r="B133" s="32"/>
      <c r="C133" s="191" t="s">
        <v>204</v>
      </c>
      <c r="D133" s="191" t="s">
        <v>121</v>
      </c>
      <c r="E133" s="192" t="s">
        <v>205</v>
      </c>
      <c r="F133" s="193" t="s">
        <v>206</v>
      </c>
      <c r="G133" s="194" t="s">
        <v>132</v>
      </c>
      <c r="H133" s="195">
        <v>2</v>
      </c>
      <c r="I133" s="196"/>
      <c r="J133" s="197">
        <f t="shared" si="0"/>
        <v>0</v>
      </c>
      <c r="K133" s="193" t="s">
        <v>133</v>
      </c>
      <c r="L133" s="36"/>
      <c r="M133" s="198" t="s">
        <v>1</v>
      </c>
      <c r="N133" s="199" t="s">
        <v>43</v>
      </c>
      <c r="O133" s="68"/>
      <c r="P133" s="200">
        <f t="shared" si="1"/>
        <v>0</v>
      </c>
      <c r="Q133" s="200">
        <v>0</v>
      </c>
      <c r="R133" s="200">
        <f t="shared" si="2"/>
        <v>0</v>
      </c>
      <c r="S133" s="200">
        <v>0</v>
      </c>
      <c r="T133" s="201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2" t="s">
        <v>86</v>
      </c>
      <c r="AT133" s="202" t="s">
        <v>121</v>
      </c>
      <c r="AU133" s="202" t="s">
        <v>86</v>
      </c>
      <c r="AY133" s="14" t="s">
        <v>120</v>
      </c>
      <c r="BE133" s="203">
        <f t="shared" si="4"/>
        <v>0</v>
      </c>
      <c r="BF133" s="203">
        <f t="shared" si="5"/>
        <v>0</v>
      </c>
      <c r="BG133" s="203">
        <f t="shared" si="6"/>
        <v>0</v>
      </c>
      <c r="BH133" s="203">
        <f t="shared" si="7"/>
        <v>0</v>
      </c>
      <c r="BI133" s="203">
        <f t="shared" si="8"/>
        <v>0</v>
      </c>
      <c r="BJ133" s="14" t="s">
        <v>86</v>
      </c>
      <c r="BK133" s="203">
        <f t="shared" si="9"/>
        <v>0</v>
      </c>
      <c r="BL133" s="14" t="s">
        <v>86</v>
      </c>
      <c r="BM133" s="202" t="s">
        <v>207</v>
      </c>
    </row>
    <row r="134" spans="1:65" s="2" customFormat="1" ht="55.5" customHeight="1">
      <c r="A134" s="31"/>
      <c r="B134" s="32"/>
      <c r="C134" s="191" t="s">
        <v>208</v>
      </c>
      <c r="D134" s="191" t="s">
        <v>121</v>
      </c>
      <c r="E134" s="192" t="s">
        <v>209</v>
      </c>
      <c r="F134" s="193" t="s">
        <v>210</v>
      </c>
      <c r="G134" s="194" t="s">
        <v>132</v>
      </c>
      <c r="H134" s="195">
        <v>2</v>
      </c>
      <c r="I134" s="196"/>
      <c r="J134" s="197">
        <f t="shared" si="0"/>
        <v>0</v>
      </c>
      <c r="K134" s="193" t="s">
        <v>133</v>
      </c>
      <c r="L134" s="36"/>
      <c r="M134" s="198" t="s">
        <v>1</v>
      </c>
      <c r="N134" s="199" t="s">
        <v>43</v>
      </c>
      <c r="O134" s="68"/>
      <c r="P134" s="200">
        <f t="shared" si="1"/>
        <v>0</v>
      </c>
      <c r="Q134" s="200">
        <v>0</v>
      </c>
      <c r="R134" s="200">
        <f t="shared" si="2"/>
        <v>0</v>
      </c>
      <c r="S134" s="200">
        <v>0</v>
      </c>
      <c r="T134" s="201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2" t="s">
        <v>86</v>
      </c>
      <c r="AT134" s="202" t="s">
        <v>121</v>
      </c>
      <c r="AU134" s="202" t="s">
        <v>86</v>
      </c>
      <c r="AY134" s="14" t="s">
        <v>120</v>
      </c>
      <c r="BE134" s="203">
        <f t="shared" si="4"/>
        <v>0</v>
      </c>
      <c r="BF134" s="203">
        <f t="shared" si="5"/>
        <v>0</v>
      </c>
      <c r="BG134" s="203">
        <f t="shared" si="6"/>
        <v>0</v>
      </c>
      <c r="BH134" s="203">
        <f t="shared" si="7"/>
        <v>0</v>
      </c>
      <c r="BI134" s="203">
        <f t="shared" si="8"/>
        <v>0</v>
      </c>
      <c r="BJ134" s="14" t="s">
        <v>86</v>
      </c>
      <c r="BK134" s="203">
        <f t="shared" si="9"/>
        <v>0</v>
      </c>
      <c r="BL134" s="14" t="s">
        <v>86</v>
      </c>
      <c r="BM134" s="202" t="s">
        <v>211</v>
      </c>
    </row>
    <row r="135" spans="1:65" s="2" customFormat="1" ht="44.25" customHeight="1">
      <c r="A135" s="31"/>
      <c r="B135" s="32"/>
      <c r="C135" s="222" t="s">
        <v>212</v>
      </c>
      <c r="D135" s="222" t="s">
        <v>168</v>
      </c>
      <c r="E135" s="223" t="s">
        <v>213</v>
      </c>
      <c r="F135" s="224" t="s">
        <v>214</v>
      </c>
      <c r="G135" s="225" t="s">
        <v>132</v>
      </c>
      <c r="H135" s="226">
        <v>2</v>
      </c>
      <c r="I135" s="227"/>
      <c r="J135" s="228">
        <f t="shared" si="0"/>
        <v>0</v>
      </c>
      <c r="K135" s="224" t="s">
        <v>133</v>
      </c>
      <c r="L135" s="229"/>
      <c r="M135" s="230" t="s">
        <v>1</v>
      </c>
      <c r="N135" s="231" t="s">
        <v>43</v>
      </c>
      <c r="O135" s="68"/>
      <c r="P135" s="200">
        <f t="shared" si="1"/>
        <v>0</v>
      </c>
      <c r="Q135" s="200">
        <v>0</v>
      </c>
      <c r="R135" s="200">
        <f t="shared" si="2"/>
        <v>0</v>
      </c>
      <c r="S135" s="200">
        <v>0</v>
      </c>
      <c r="T135" s="201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2" t="s">
        <v>188</v>
      </c>
      <c r="AT135" s="202" t="s">
        <v>168</v>
      </c>
      <c r="AU135" s="202" t="s">
        <v>86</v>
      </c>
      <c r="AY135" s="14" t="s">
        <v>120</v>
      </c>
      <c r="BE135" s="203">
        <f t="shared" si="4"/>
        <v>0</v>
      </c>
      <c r="BF135" s="203">
        <f t="shared" si="5"/>
        <v>0</v>
      </c>
      <c r="BG135" s="203">
        <f t="shared" si="6"/>
        <v>0</v>
      </c>
      <c r="BH135" s="203">
        <f t="shared" si="7"/>
        <v>0</v>
      </c>
      <c r="BI135" s="203">
        <f t="shared" si="8"/>
        <v>0</v>
      </c>
      <c r="BJ135" s="14" t="s">
        <v>86</v>
      </c>
      <c r="BK135" s="203">
        <f t="shared" si="9"/>
        <v>0</v>
      </c>
      <c r="BL135" s="14" t="s">
        <v>188</v>
      </c>
      <c r="BM135" s="202" t="s">
        <v>215</v>
      </c>
    </row>
    <row r="136" spans="1:65" s="2" customFormat="1" ht="21.75" customHeight="1">
      <c r="A136" s="31"/>
      <c r="B136" s="32"/>
      <c r="C136" s="191" t="s">
        <v>216</v>
      </c>
      <c r="D136" s="191" t="s">
        <v>121</v>
      </c>
      <c r="E136" s="192" t="s">
        <v>217</v>
      </c>
      <c r="F136" s="193" t="s">
        <v>218</v>
      </c>
      <c r="G136" s="194" t="s">
        <v>132</v>
      </c>
      <c r="H136" s="195">
        <v>2</v>
      </c>
      <c r="I136" s="196"/>
      <c r="J136" s="197">
        <f t="shared" si="0"/>
        <v>0</v>
      </c>
      <c r="K136" s="193" t="s">
        <v>133</v>
      </c>
      <c r="L136" s="36"/>
      <c r="M136" s="198" t="s">
        <v>1</v>
      </c>
      <c r="N136" s="199" t="s">
        <v>43</v>
      </c>
      <c r="O136" s="68"/>
      <c r="P136" s="200">
        <f t="shared" si="1"/>
        <v>0</v>
      </c>
      <c r="Q136" s="200">
        <v>0</v>
      </c>
      <c r="R136" s="200">
        <f t="shared" si="2"/>
        <v>0</v>
      </c>
      <c r="S136" s="200">
        <v>0</v>
      </c>
      <c r="T136" s="201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2" t="s">
        <v>86</v>
      </c>
      <c r="AT136" s="202" t="s">
        <v>121</v>
      </c>
      <c r="AU136" s="202" t="s">
        <v>86</v>
      </c>
      <c r="AY136" s="14" t="s">
        <v>120</v>
      </c>
      <c r="BE136" s="203">
        <f t="shared" si="4"/>
        <v>0</v>
      </c>
      <c r="BF136" s="203">
        <f t="shared" si="5"/>
        <v>0</v>
      </c>
      <c r="BG136" s="203">
        <f t="shared" si="6"/>
        <v>0</v>
      </c>
      <c r="BH136" s="203">
        <f t="shared" si="7"/>
        <v>0</v>
      </c>
      <c r="BI136" s="203">
        <f t="shared" si="8"/>
        <v>0</v>
      </c>
      <c r="BJ136" s="14" t="s">
        <v>86</v>
      </c>
      <c r="BK136" s="203">
        <f t="shared" si="9"/>
        <v>0</v>
      </c>
      <c r="BL136" s="14" t="s">
        <v>86</v>
      </c>
      <c r="BM136" s="202" t="s">
        <v>219</v>
      </c>
    </row>
    <row r="137" spans="1:65" s="2" customFormat="1" ht="44.25" customHeight="1">
      <c r="A137" s="31"/>
      <c r="B137" s="32"/>
      <c r="C137" s="191" t="s">
        <v>220</v>
      </c>
      <c r="D137" s="191" t="s">
        <v>121</v>
      </c>
      <c r="E137" s="192" t="s">
        <v>221</v>
      </c>
      <c r="F137" s="193" t="s">
        <v>222</v>
      </c>
      <c r="G137" s="194" t="s">
        <v>132</v>
      </c>
      <c r="H137" s="195">
        <v>4</v>
      </c>
      <c r="I137" s="196"/>
      <c r="J137" s="197">
        <f t="shared" si="0"/>
        <v>0</v>
      </c>
      <c r="K137" s="193" t="s">
        <v>133</v>
      </c>
      <c r="L137" s="36"/>
      <c r="M137" s="198" t="s">
        <v>1</v>
      </c>
      <c r="N137" s="199" t="s">
        <v>43</v>
      </c>
      <c r="O137" s="68"/>
      <c r="P137" s="200">
        <f t="shared" si="1"/>
        <v>0</v>
      </c>
      <c r="Q137" s="200">
        <v>0</v>
      </c>
      <c r="R137" s="200">
        <f t="shared" si="2"/>
        <v>0</v>
      </c>
      <c r="S137" s="200">
        <v>0</v>
      </c>
      <c r="T137" s="201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2" t="s">
        <v>86</v>
      </c>
      <c r="AT137" s="202" t="s">
        <v>121</v>
      </c>
      <c r="AU137" s="202" t="s">
        <v>86</v>
      </c>
      <c r="AY137" s="14" t="s">
        <v>120</v>
      </c>
      <c r="BE137" s="203">
        <f t="shared" si="4"/>
        <v>0</v>
      </c>
      <c r="BF137" s="203">
        <f t="shared" si="5"/>
        <v>0</v>
      </c>
      <c r="BG137" s="203">
        <f t="shared" si="6"/>
        <v>0</v>
      </c>
      <c r="BH137" s="203">
        <f t="shared" si="7"/>
        <v>0</v>
      </c>
      <c r="BI137" s="203">
        <f t="shared" si="8"/>
        <v>0</v>
      </c>
      <c r="BJ137" s="14" t="s">
        <v>86</v>
      </c>
      <c r="BK137" s="203">
        <f t="shared" si="9"/>
        <v>0</v>
      </c>
      <c r="BL137" s="14" t="s">
        <v>86</v>
      </c>
      <c r="BM137" s="202" t="s">
        <v>223</v>
      </c>
    </row>
    <row r="138" spans="1:65" s="2" customFormat="1" ht="21.75" customHeight="1">
      <c r="A138" s="31"/>
      <c r="B138" s="32"/>
      <c r="C138" s="222" t="s">
        <v>224</v>
      </c>
      <c r="D138" s="222" t="s">
        <v>168</v>
      </c>
      <c r="E138" s="223" t="s">
        <v>225</v>
      </c>
      <c r="F138" s="224" t="s">
        <v>226</v>
      </c>
      <c r="G138" s="225" t="s">
        <v>198</v>
      </c>
      <c r="H138" s="226">
        <v>20</v>
      </c>
      <c r="I138" s="227"/>
      <c r="J138" s="228">
        <f t="shared" si="0"/>
        <v>0</v>
      </c>
      <c r="K138" s="224" t="s">
        <v>133</v>
      </c>
      <c r="L138" s="229"/>
      <c r="M138" s="230" t="s">
        <v>1</v>
      </c>
      <c r="N138" s="231" t="s">
        <v>43</v>
      </c>
      <c r="O138" s="68"/>
      <c r="P138" s="200">
        <f t="shared" si="1"/>
        <v>0</v>
      </c>
      <c r="Q138" s="200">
        <v>0</v>
      </c>
      <c r="R138" s="200">
        <f t="shared" si="2"/>
        <v>0</v>
      </c>
      <c r="S138" s="200">
        <v>0</v>
      </c>
      <c r="T138" s="201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2" t="s">
        <v>188</v>
      </c>
      <c r="AT138" s="202" t="s">
        <v>168</v>
      </c>
      <c r="AU138" s="202" t="s">
        <v>86</v>
      </c>
      <c r="AY138" s="14" t="s">
        <v>120</v>
      </c>
      <c r="BE138" s="203">
        <f t="shared" si="4"/>
        <v>0</v>
      </c>
      <c r="BF138" s="203">
        <f t="shared" si="5"/>
        <v>0</v>
      </c>
      <c r="BG138" s="203">
        <f t="shared" si="6"/>
        <v>0</v>
      </c>
      <c r="BH138" s="203">
        <f t="shared" si="7"/>
        <v>0</v>
      </c>
      <c r="BI138" s="203">
        <f t="shared" si="8"/>
        <v>0</v>
      </c>
      <c r="BJ138" s="14" t="s">
        <v>86</v>
      </c>
      <c r="BK138" s="203">
        <f t="shared" si="9"/>
        <v>0</v>
      </c>
      <c r="BL138" s="14" t="s">
        <v>188</v>
      </c>
      <c r="BM138" s="202" t="s">
        <v>227</v>
      </c>
    </row>
    <row r="139" spans="1:65" s="2" customFormat="1" ht="44.25" customHeight="1">
      <c r="A139" s="31"/>
      <c r="B139" s="32"/>
      <c r="C139" s="222" t="s">
        <v>14</v>
      </c>
      <c r="D139" s="222" t="s">
        <v>168</v>
      </c>
      <c r="E139" s="223" t="s">
        <v>228</v>
      </c>
      <c r="F139" s="224" t="s">
        <v>229</v>
      </c>
      <c r="G139" s="225" t="s">
        <v>132</v>
      </c>
      <c r="H139" s="226">
        <v>12</v>
      </c>
      <c r="I139" s="227"/>
      <c r="J139" s="228">
        <f t="shared" si="0"/>
        <v>0</v>
      </c>
      <c r="K139" s="224" t="s">
        <v>133</v>
      </c>
      <c r="L139" s="229"/>
      <c r="M139" s="230" t="s">
        <v>1</v>
      </c>
      <c r="N139" s="231" t="s">
        <v>43</v>
      </c>
      <c r="O139" s="68"/>
      <c r="P139" s="200">
        <f t="shared" si="1"/>
        <v>0</v>
      </c>
      <c r="Q139" s="200">
        <v>0</v>
      </c>
      <c r="R139" s="200">
        <f t="shared" si="2"/>
        <v>0</v>
      </c>
      <c r="S139" s="200">
        <v>0</v>
      </c>
      <c r="T139" s="201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2" t="s">
        <v>88</v>
      </c>
      <c r="AT139" s="202" t="s">
        <v>168</v>
      </c>
      <c r="AU139" s="202" t="s">
        <v>86</v>
      </c>
      <c r="AY139" s="14" t="s">
        <v>120</v>
      </c>
      <c r="BE139" s="203">
        <f t="shared" si="4"/>
        <v>0</v>
      </c>
      <c r="BF139" s="203">
        <f t="shared" si="5"/>
        <v>0</v>
      </c>
      <c r="BG139" s="203">
        <f t="shared" si="6"/>
        <v>0</v>
      </c>
      <c r="BH139" s="203">
        <f t="shared" si="7"/>
        <v>0</v>
      </c>
      <c r="BI139" s="203">
        <f t="shared" si="8"/>
        <v>0</v>
      </c>
      <c r="BJ139" s="14" t="s">
        <v>86</v>
      </c>
      <c r="BK139" s="203">
        <f t="shared" si="9"/>
        <v>0</v>
      </c>
      <c r="BL139" s="14" t="s">
        <v>86</v>
      </c>
      <c r="BM139" s="202" t="s">
        <v>230</v>
      </c>
    </row>
    <row r="140" spans="1:65" s="2" customFormat="1" ht="21.75" customHeight="1">
      <c r="A140" s="31"/>
      <c r="B140" s="32"/>
      <c r="C140" s="222" t="s">
        <v>231</v>
      </c>
      <c r="D140" s="222" t="s">
        <v>168</v>
      </c>
      <c r="E140" s="223" t="s">
        <v>232</v>
      </c>
      <c r="F140" s="224" t="s">
        <v>233</v>
      </c>
      <c r="G140" s="225" t="s">
        <v>132</v>
      </c>
      <c r="H140" s="226">
        <v>8</v>
      </c>
      <c r="I140" s="227"/>
      <c r="J140" s="228">
        <f t="shared" si="0"/>
        <v>0</v>
      </c>
      <c r="K140" s="224" t="s">
        <v>133</v>
      </c>
      <c r="L140" s="229"/>
      <c r="M140" s="230" t="s">
        <v>1</v>
      </c>
      <c r="N140" s="231" t="s">
        <v>43</v>
      </c>
      <c r="O140" s="68"/>
      <c r="P140" s="200">
        <f t="shared" si="1"/>
        <v>0</v>
      </c>
      <c r="Q140" s="200">
        <v>1.62</v>
      </c>
      <c r="R140" s="200">
        <f t="shared" si="2"/>
        <v>12.96</v>
      </c>
      <c r="S140" s="200">
        <v>0</v>
      </c>
      <c r="T140" s="201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2" t="s">
        <v>88</v>
      </c>
      <c r="AT140" s="202" t="s">
        <v>168</v>
      </c>
      <c r="AU140" s="202" t="s">
        <v>86</v>
      </c>
      <c r="AY140" s="14" t="s">
        <v>120</v>
      </c>
      <c r="BE140" s="203">
        <f t="shared" si="4"/>
        <v>0</v>
      </c>
      <c r="BF140" s="203">
        <f t="shared" si="5"/>
        <v>0</v>
      </c>
      <c r="BG140" s="203">
        <f t="shared" si="6"/>
        <v>0</v>
      </c>
      <c r="BH140" s="203">
        <f t="shared" si="7"/>
        <v>0</v>
      </c>
      <c r="BI140" s="203">
        <f t="shared" si="8"/>
        <v>0</v>
      </c>
      <c r="BJ140" s="14" t="s">
        <v>86</v>
      </c>
      <c r="BK140" s="203">
        <f t="shared" si="9"/>
        <v>0</v>
      </c>
      <c r="BL140" s="14" t="s">
        <v>86</v>
      </c>
      <c r="BM140" s="202" t="s">
        <v>234</v>
      </c>
    </row>
    <row r="141" spans="1:65" s="2" customFormat="1" ht="44.25" customHeight="1">
      <c r="A141" s="31"/>
      <c r="B141" s="32"/>
      <c r="C141" s="191" t="s">
        <v>88</v>
      </c>
      <c r="D141" s="191" t="s">
        <v>121</v>
      </c>
      <c r="E141" s="192" t="s">
        <v>235</v>
      </c>
      <c r="F141" s="193" t="s">
        <v>236</v>
      </c>
      <c r="G141" s="194" t="s">
        <v>132</v>
      </c>
      <c r="H141" s="195">
        <v>2</v>
      </c>
      <c r="I141" s="196"/>
      <c r="J141" s="197">
        <f t="shared" si="0"/>
        <v>0</v>
      </c>
      <c r="K141" s="193" t="s">
        <v>133</v>
      </c>
      <c r="L141" s="36"/>
      <c r="M141" s="198" t="s">
        <v>1</v>
      </c>
      <c r="N141" s="199" t="s">
        <v>43</v>
      </c>
      <c r="O141" s="68"/>
      <c r="P141" s="200">
        <f t="shared" si="1"/>
        <v>0</v>
      </c>
      <c r="Q141" s="200">
        <v>0</v>
      </c>
      <c r="R141" s="200">
        <f t="shared" si="2"/>
        <v>0</v>
      </c>
      <c r="S141" s="200">
        <v>0</v>
      </c>
      <c r="T141" s="201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2" t="s">
        <v>86</v>
      </c>
      <c r="AT141" s="202" t="s">
        <v>121</v>
      </c>
      <c r="AU141" s="202" t="s">
        <v>86</v>
      </c>
      <c r="AY141" s="14" t="s">
        <v>120</v>
      </c>
      <c r="BE141" s="203">
        <f t="shared" si="4"/>
        <v>0</v>
      </c>
      <c r="BF141" s="203">
        <f t="shared" si="5"/>
        <v>0</v>
      </c>
      <c r="BG141" s="203">
        <f t="shared" si="6"/>
        <v>0</v>
      </c>
      <c r="BH141" s="203">
        <f t="shared" si="7"/>
        <v>0</v>
      </c>
      <c r="BI141" s="203">
        <f t="shared" si="8"/>
        <v>0</v>
      </c>
      <c r="BJ141" s="14" t="s">
        <v>86</v>
      </c>
      <c r="BK141" s="203">
        <f t="shared" si="9"/>
        <v>0</v>
      </c>
      <c r="BL141" s="14" t="s">
        <v>86</v>
      </c>
      <c r="BM141" s="202" t="s">
        <v>237</v>
      </c>
    </row>
    <row r="142" spans="1:65" s="2" customFormat="1" ht="33" customHeight="1">
      <c r="A142" s="31"/>
      <c r="B142" s="32"/>
      <c r="C142" s="191" t="s">
        <v>119</v>
      </c>
      <c r="D142" s="191" t="s">
        <v>121</v>
      </c>
      <c r="E142" s="192" t="s">
        <v>238</v>
      </c>
      <c r="F142" s="193" t="s">
        <v>239</v>
      </c>
      <c r="G142" s="194" t="s">
        <v>132</v>
      </c>
      <c r="H142" s="195">
        <v>6</v>
      </c>
      <c r="I142" s="196"/>
      <c r="J142" s="197">
        <f t="shared" si="0"/>
        <v>0</v>
      </c>
      <c r="K142" s="193" t="s">
        <v>133</v>
      </c>
      <c r="L142" s="36"/>
      <c r="M142" s="198" t="s">
        <v>1</v>
      </c>
      <c r="N142" s="199" t="s">
        <v>43</v>
      </c>
      <c r="O142" s="68"/>
      <c r="P142" s="200">
        <f t="shared" si="1"/>
        <v>0</v>
      </c>
      <c r="Q142" s="200">
        <v>0</v>
      </c>
      <c r="R142" s="200">
        <f t="shared" si="2"/>
        <v>0</v>
      </c>
      <c r="S142" s="200">
        <v>0</v>
      </c>
      <c r="T142" s="201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2" t="s">
        <v>86</v>
      </c>
      <c r="AT142" s="202" t="s">
        <v>121</v>
      </c>
      <c r="AU142" s="202" t="s">
        <v>86</v>
      </c>
      <c r="AY142" s="14" t="s">
        <v>120</v>
      </c>
      <c r="BE142" s="203">
        <f t="shared" si="4"/>
        <v>0</v>
      </c>
      <c r="BF142" s="203">
        <f t="shared" si="5"/>
        <v>0</v>
      </c>
      <c r="BG142" s="203">
        <f t="shared" si="6"/>
        <v>0</v>
      </c>
      <c r="BH142" s="203">
        <f t="shared" si="7"/>
        <v>0</v>
      </c>
      <c r="BI142" s="203">
        <f t="shared" si="8"/>
        <v>0</v>
      </c>
      <c r="BJ142" s="14" t="s">
        <v>86</v>
      </c>
      <c r="BK142" s="203">
        <f t="shared" si="9"/>
        <v>0</v>
      </c>
      <c r="BL142" s="14" t="s">
        <v>86</v>
      </c>
      <c r="BM142" s="202" t="s">
        <v>240</v>
      </c>
    </row>
    <row r="143" spans="1:65" s="2" customFormat="1" ht="33" customHeight="1">
      <c r="A143" s="31"/>
      <c r="B143" s="32"/>
      <c r="C143" s="222" t="s">
        <v>140</v>
      </c>
      <c r="D143" s="222" t="s">
        <v>168</v>
      </c>
      <c r="E143" s="223" t="s">
        <v>241</v>
      </c>
      <c r="F143" s="224" t="s">
        <v>242</v>
      </c>
      <c r="G143" s="225" t="s">
        <v>132</v>
      </c>
      <c r="H143" s="226">
        <v>6</v>
      </c>
      <c r="I143" s="227"/>
      <c r="J143" s="228">
        <f t="shared" si="0"/>
        <v>0</v>
      </c>
      <c r="K143" s="224" t="s">
        <v>133</v>
      </c>
      <c r="L143" s="229"/>
      <c r="M143" s="230" t="s">
        <v>1</v>
      </c>
      <c r="N143" s="231" t="s">
        <v>43</v>
      </c>
      <c r="O143" s="68"/>
      <c r="P143" s="200">
        <f t="shared" si="1"/>
        <v>0</v>
      </c>
      <c r="Q143" s="200">
        <v>0</v>
      </c>
      <c r="R143" s="200">
        <f t="shared" si="2"/>
        <v>0</v>
      </c>
      <c r="S143" s="200">
        <v>0</v>
      </c>
      <c r="T143" s="201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2" t="s">
        <v>88</v>
      </c>
      <c r="AT143" s="202" t="s">
        <v>168</v>
      </c>
      <c r="AU143" s="202" t="s">
        <v>86</v>
      </c>
      <c r="AY143" s="14" t="s">
        <v>120</v>
      </c>
      <c r="BE143" s="203">
        <f t="shared" si="4"/>
        <v>0</v>
      </c>
      <c r="BF143" s="203">
        <f t="shared" si="5"/>
        <v>0</v>
      </c>
      <c r="BG143" s="203">
        <f t="shared" si="6"/>
        <v>0</v>
      </c>
      <c r="BH143" s="203">
        <f t="shared" si="7"/>
        <v>0</v>
      </c>
      <c r="BI143" s="203">
        <f t="shared" si="8"/>
        <v>0</v>
      </c>
      <c r="BJ143" s="14" t="s">
        <v>86</v>
      </c>
      <c r="BK143" s="203">
        <f t="shared" si="9"/>
        <v>0</v>
      </c>
      <c r="BL143" s="14" t="s">
        <v>86</v>
      </c>
      <c r="BM143" s="202" t="s">
        <v>243</v>
      </c>
    </row>
    <row r="144" spans="1:65" s="2" customFormat="1" ht="33" customHeight="1">
      <c r="A144" s="31"/>
      <c r="B144" s="32"/>
      <c r="C144" s="191" t="s">
        <v>152</v>
      </c>
      <c r="D144" s="191" t="s">
        <v>121</v>
      </c>
      <c r="E144" s="192" t="s">
        <v>244</v>
      </c>
      <c r="F144" s="193" t="s">
        <v>245</v>
      </c>
      <c r="G144" s="194" t="s">
        <v>132</v>
      </c>
      <c r="H144" s="195">
        <v>6</v>
      </c>
      <c r="I144" s="196"/>
      <c r="J144" s="197">
        <f t="shared" si="0"/>
        <v>0</v>
      </c>
      <c r="K144" s="193" t="s">
        <v>133</v>
      </c>
      <c r="L144" s="36"/>
      <c r="M144" s="198" t="s">
        <v>1</v>
      </c>
      <c r="N144" s="199" t="s">
        <v>43</v>
      </c>
      <c r="O144" s="68"/>
      <c r="P144" s="200">
        <f t="shared" si="1"/>
        <v>0</v>
      </c>
      <c r="Q144" s="200">
        <v>0</v>
      </c>
      <c r="R144" s="200">
        <f t="shared" si="2"/>
        <v>0</v>
      </c>
      <c r="S144" s="200">
        <v>0</v>
      </c>
      <c r="T144" s="201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2" t="s">
        <v>86</v>
      </c>
      <c r="AT144" s="202" t="s">
        <v>121</v>
      </c>
      <c r="AU144" s="202" t="s">
        <v>86</v>
      </c>
      <c r="AY144" s="14" t="s">
        <v>120</v>
      </c>
      <c r="BE144" s="203">
        <f t="shared" si="4"/>
        <v>0</v>
      </c>
      <c r="BF144" s="203">
        <f t="shared" si="5"/>
        <v>0</v>
      </c>
      <c r="BG144" s="203">
        <f t="shared" si="6"/>
        <v>0</v>
      </c>
      <c r="BH144" s="203">
        <f t="shared" si="7"/>
        <v>0</v>
      </c>
      <c r="BI144" s="203">
        <f t="shared" si="8"/>
        <v>0</v>
      </c>
      <c r="BJ144" s="14" t="s">
        <v>86</v>
      </c>
      <c r="BK144" s="203">
        <f t="shared" si="9"/>
        <v>0</v>
      </c>
      <c r="BL144" s="14" t="s">
        <v>86</v>
      </c>
      <c r="BM144" s="202" t="s">
        <v>246</v>
      </c>
    </row>
    <row r="145" spans="1:65" s="2" customFormat="1" ht="33" customHeight="1">
      <c r="A145" s="31"/>
      <c r="B145" s="32"/>
      <c r="C145" s="222" t="s">
        <v>247</v>
      </c>
      <c r="D145" s="222" t="s">
        <v>168</v>
      </c>
      <c r="E145" s="223" t="s">
        <v>248</v>
      </c>
      <c r="F145" s="224" t="s">
        <v>249</v>
      </c>
      <c r="G145" s="225" t="s">
        <v>132</v>
      </c>
      <c r="H145" s="226">
        <v>6</v>
      </c>
      <c r="I145" s="227"/>
      <c r="J145" s="228">
        <f t="shared" si="0"/>
        <v>0</v>
      </c>
      <c r="K145" s="224" t="s">
        <v>133</v>
      </c>
      <c r="L145" s="229"/>
      <c r="M145" s="230" t="s">
        <v>1</v>
      </c>
      <c r="N145" s="231" t="s">
        <v>43</v>
      </c>
      <c r="O145" s="68"/>
      <c r="P145" s="200">
        <f t="shared" si="1"/>
        <v>0</v>
      </c>
      <c r="Q145" s="200">
        <v>0</v>
      </c>
      <c r="R145" s="200">
        <f t="shared" si="2"/>
        <v>0</v>
      </c>
      <c r="S145" s="200">
        <v>0</v>
      </c>
      <c r="T145" s="201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2" t="s">
        <v>188</v>
      </c>
      <c r="AT145" s="202" t="s">
        <v>168</v>
      </c>
      <c r="AU145" s="202" t="s">
        <v>86</v>
      </c>
      <c r="AY145" s="14" t="s">
        <v>120</v>
      </c>
      <c r="BE145" s="203">
        <f t="shared" si="4"/>
        <v>0</v>
      </c>
      <c r="BF145" s="203">
        <f t="shared" si="5"/>
        <v>0</v>
      </c>
      <c r="BG145" s="203">
        <f t="shared" si="6"/>
        <v>0</v>
      </c>
      <c r="BH145" s="203">
        <f t="shared" si="7"/>
        <v>0</v>
      </c>
      <c r="BI145" s="203">
        <f t="shared" si="8"/>
        <v>0</v>
      </c>
      <c r="BJ145" s="14" t="s">
        <v>86</v>
      </c>
      <c r="BK145" s="203">
        <f t="shared" si="9"/>
        <v>0</v>
      </c>
      <c r="BL145" s="14" t="s">
        <v>188</v>
      </c>
      <c r="BM145" s="202" t="s">
        <v>250</v>
      </c>
    </row>
    <row r="146" spans="1:65" s="2" customFormat="1" ht="48.75">
      <c r="A146" s="31"/>
      <c r="B146" s="32"/>
      <c r="C146" s="33"/>
      <c r="D146" s="205" t="s">
        <v>145</v>
      </c>
      <c r="E146" s="33"/>
      <c r="F146" s="206" t="s">
        <v>251</v>
      </c>
      <c r="G146" s="33"/>
      <c r="H146" s="33"/>
      <c r="I146" s="112"/>
      <c r="J146" s="33"/>
      <c r="K146" s="33"/>
      <c r="L146" s="36"/>
      <c r="M146" s="207"/>
      <c r="N146" s="208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145</v>
      </c>
      <c r="AU146" s="14" t="s">
        <v>86</v>
      </c>
    </row>
    <row r="147" spans="1:65" s="2" customFormat="1" ht="21.75" customHeight="1">
      <c r="A147" s="31"/>
      <c r="B147" s="32"/>
      <c r="C147" s="191" t="s">
        <v>252</v>
      </c>
      <c r="D147" s="191" t="s">
        <v>121</v>
      </c>
      <c r="E147" s="192" t="s">
        <v>253</v>
      </c>
      <c r="F147" s="193" t="s">
        <v>254</v>
      </c>
      <c r="G147" s="194" t="s">
        <v>132</v>
      </c>
      <c r="H147" s="195">
        <v>4</v>
      </c>
      <c r="I147" s="196"/>
      <c r="J147" s="197">
        <f t="shared" ref="J147:J186" si="10">ROUND(I147*H147,2)</f>
        <v>0</v>
      </c>
      <c r="K147" s="193" t="s">
        <v>133</v>
      </c>
      <c r="L147" s="36"/>
      <c r="M147" s="198" t="s">
        <v>1</v>
      </c>
      <c r="N147" s="199" t="s">
        <v>43</v>
      </c>
      <c r="O147" s="68"/>
      <c r="P147" s="200">
        <f t="shared" ref="P147:P186" si="11">O147*H147</f>
        <v>0</v>
      </c>
      <c r="Q147" s="200">
        <v>0</v>
      </c>
      <c r="R147" s="200">
        <f t="shared" ref="R147:R186" si="12">Q147*H147</f>
        <v>0</v>
      </c>
      <c r="S147" s="200">
        <v>0</v>
      </c>
      <c r="T147" s="201">
        <f t="shared" ref="T147:T186" si="13"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2" t="s">
        <v>86</v>
      </c>
      <c r="AT147" s="202" t="s">
        <v>121</v>
      </c>
      <c r="AU147" s="202" t="s">
        <v>86</v>
      </c>
      <c r="AY147" s="14" t="s">
        <v>120</v>
      </c>
      <c r="BE147" s="203">
        <f t="shared" ref="BE147:BE186" si="14">IF(N147="základní",J147,0)</f>
        <v>0</v>
      </c>
      <c r="BF147" s="203">
        <f t="shared" ref="BF147:BF186" si="15">IF(N147="snížená",J147,0)</f>
        <v>0</v>
      </c>
      <c r="BG147" s="203">
        <f t="shared" ref="BG147:BG186" si="16">IF(N147="zákl. přenesená",J147,0)</f>
        <v>0</v>
      </c>
      <c r="BH147" s="203">
        <f t="shared" ref="BH147:BH186" si="17">IF(N147="sníž. přenesená",J147,0)</f>
        <v>0</v>
      </c>
      <c r="BI147" s="203">
        <f t="shared" ref="BI147:BI186" si="18">IF(N147="nulová",J147,0)</f>
        <v>0</v>
      </c>
      <c r="BJ147" s="14" t="s">
        <v>86</v>
      </c>
      <c r="BK147" s="203">
        <f t="shared" ref="BK147:BK186" si="19">ROUND(I147*H147,2)</f>
        <v>0</v>
      </c>
      <c r="BL147" s="14" t="s">
        <v>86</v>
      </c>
      <c r="BM147" s="202" t="s">
        <v>255</v>
      </c>
    </row>
    <row r="148" spans="1:65" s="2" customFormat="1" ht="33" customHeight="1">
      <c r="A148" s="31"/>
      <c r="B148" s="32"/>
      <c r="C148" s="222" t="s">
        <v>256</v>
      </c>
      <c r="D148" s="222" t="s">
        <v>168</v>
      </c>
      <c r="E148" s="223" t="s">
        <v>257</v>
      </c>
      <c r="F148" s="224" t="s">
        <v>258</v>
      </c>
      <c r="G148" s="225" t="s">
        <v>132</v>
      </c>
      <c r="H148" s="226">
        <v>4</v>
      </c>
      <c r="I148" s="227"/>
      <c r="J148" s="228">
        <f t="shared" si="10"/>
        <v>0</v>
      </c>
      <c r="K148" s="224" t="s">
        <v>133</v>
      </c>
      <c r="L148" s="229"/>
      <c r="M148" s="230" t="s">
        <v>1</v>
      </c>
      <c r="N148" s="231" t="s">
        <v>43</v>
      </c>
      <c r="O148" s="68"/>
      <c r="P148" s="200">
        <f t="shared" si="11"/>
        <v>0</v>
      </c>
      <c r="Q148" s="200">
        <v>0</v>
      </c>
      <c r="R148" s="200">
        <f t="shared" si="12"/>
        <v>0</v>
      </c>
      <c r="S148" s="200">
        <v>0</v>
      </c>
      <c r="T148" s="201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2" t="s">
        <v>188</v>
      </c>
      <c r="AT148" s="202" t="s">
        <v>168</v>
      </c>
      <c r="AU148" s="202" t="s">
        <v>86</v>
      </c>
      <c r="AY148" s="14" t="s">
        <v>120</v>
      </c>
      <c r="BE148" s="203">
        <f t="shared" si="14"/>
        <v>0</v>
      </c>
      <c r="BF148" s="203">
        <f t="shared" si="15"/>
        <v>0</v>
      </c>
      <c r="BG148" s="203">
        <f t="shared" si="16"/>
        <v>0</v>
      </c>
      <c r="BH148" s="203">
        <f t="shared" si="17"/>
        <v>0</v>
      </c>
      <c r="BI148" s="203">
        <f t="shared" si="18"/>
        <v>0</v>
      </c>
      <c r="BJ148" s="14" t="s">
        <v>86</v>
      </c>
      <c r="BK148" s="203">
        <f t="shared" si="19"/>
        <v>0</v>
      </c>
      <c r="BL148" s="14" t="s">
        <v>188</v>
      </c>
      <c r="BM148" s="202" t="s">
        <v>259</v>
      </c>
    </row>
    <row r="149" spans="1:65" s="2" customFormat="1" ht="21.75" customHeight="1">
      <c r="A149" s="31"/>
      <c r="B149" s="32"/>
      <c r="C149" s="191" t="s">
        <v>260</v>
      </c>
      <c r="D149" s="191" t="s">
        <v>121</v>
      </c>
      <c r="E149" s="192" t="s">
        <v>261</v>
      </c>
      <c r="F149" s="193" t="s">
        <v>262</v>
      </c>
      <c r="G149" s="194" t="s">
        <v>132</v>
      </c>
      <c r="H149" s="195">
        <v>2</v>
      </c>
      <c r="I149" s="196"/>
      <c r="J149" s="197">
        <f t="shared" si="10"/>
        <v>0</v>
      </c>
      <c r="K149" s="193" t="s">
        <v>133</v>
      </c>
      <c r="L149" s="36"/>
      <c r="M149" s="198" t="s">
        <v>1</v>
      </c>
      <c r="N149" s="199" t="s">
        <v>43</v>
      </c>
      <c r="O149" s="68"/>
      <c r="P149" s="200">
        <f t="shared" si="11"/>
        <v>0</v>
      </c>
      <c r="Q149" s="200">
        <v>0</v>
      </c>
      <c r="R149" s="200">
        <f t="shared" si="12"/>
        <v>0</v>
      </c>
      <c r="S149" s="200">
        <v>0</v>
      </c>
      <c r="T149" s="201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2" t="s">
        <v>86</v>
      </c>
      <c r="AT149" s="202" t="s">
        <v>121</v>
      </c>
      <c r="AU149" s="202" t="s">
        <v>86</v>
      </c>
      <c r="AY149" s="14" t="s">
        <v>120</v>
      </c>
      <c r="BE149" s="203">
        <f t="shared" si="14"/>
        <v>0</v>
      </c>
      <c r="BF149" s="203">
        <f t="shared" si="15"/>
        <v>0</v>
      </c>
      <c r="BG149" s="203">
        <f t="shared" si="16"/>
        <v>0</v>
      </c>
      <c r="BH149" s="203">
        <f t="shared" si="17"/>
        <v>0</v>
      </c>
      <c r="BI149" s="203">
        <f t="shared" si="18"/>
        <v>0</v>
      </c>
      <c r="BJ149" s="14" t="s">
        <v>86</v>
      </c>
      <c r="BK149" s="203">
        <f t="shared" si="19"/>
        <v>0</v>
      </c>
      <c r="BL149" s="14" t="s">
        <v>86</v>
      </c>
      <c r="BM149" s="202" t="s">
        <v>263</v>
      </c>
    </row>
    <row r="150" spans="1:65" s="2" customFormat="1" ht="33" customHeight="1">
      <c r="A150" s="31"/>
      <c r="B150" s="32"/>
      <c r="C150" s="222" t="s">
        <v>264</v>
      </c>
      <c r="D150" s="222" t="s">
        <v>168</v>
      </c>
      <c r="E150" s="223" t="s">
        <v>265</v>
      </c>
      <c r="F150" s="224" t="s">
        <v>266</v>
      </c>
      <c r="G150" s="225" t="s">
        <v>132</v>
      </c>
      <c r="H150" s="226">
        <v>2</v>
      </c>
      <c r="I150" s="227"/>
      <c r="J150" s="228">
        <f t="shared" si="10"/>
        <v>0</v>
      </c>
      <c r="K150" s="224" t="s">
        <v>133</v>
      </c>
      <c r="L150" s="229"/>
      <c r="M150" s="230" t="s">
        <v>1</v>
      </c>
      <c r="N150" s="231" t="s">
        <v>43</v>
      </c>
      <c r="O150" s="68"/>
      <c r="P150" s="200">
        <f t="shared" si="11"/>
        <v>0</v>
      </c>
      <c r="Q150" s="200">
        <v>0</v>
      </c>
      <c r="R150" s="200">
        <f t="shared" si="12"/>
        <v>0</v>
      </c>
      <c r="S150" s="200">
        <v>0</v>
      </c>
      <c r="T150" s="201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2" t="s">
        <v>188</v>
      </c>
      <c r="AT150" s="202" t="s">
        <v>168</v>
      </c>
      <c r="AU150" s="202" t="s">
        <v>86</v>
      </c>
      <c r="AY150" s="14" t="s">
        <v>120</v>
      </c>
      <c r="BE150" s="203">
        <f t="shared" si="14"/>
        <v>0</v>
      </c>
      <c r="BF150" s="203">
        <f t="shared" si="15"/>
        <v>0</v>
      </c>
      <c r="BG150" s="203">
        <f t="shared" si="16"/>
        <v>0</v>
      </c>
      <c r="BH150" s="203">
        <f t="shared" si="17"/>
        <v>0</v>
      </c>
      <c r="BI150" s="203">
        <f t="shared" si="18"/>
        <v>0</v>
      </c>
      <c r="BJ150" s="14" t="s">
        <v>86</v>
      </c>
      <c r="BK150" s="203">
        <f t="shared" si="19"/>
        <v>0</v>
      </c>
      <c r="BL150" s="14" t="s">
        <v>188</v>
      </c>
      <c r="BM150" s="202" t="s">
        <v>267</v>
      </c>
    </row>
    <row r="151" spans="1:65" s="2" customFormat="1" ht="33" customHeight="1">
      <c r="A151" s="31"/>
      <c r="B151" s="32"/>
      <c r="C151" s="191" t="s">
        <v>268</v>
      </c>
      <c r="D151" s="191" t="s">
        <v>121</v>
      </c>
      <c r="E151" s="192" t="s">
        <v>269</v>
      </c>
      <c r="F151" s="193" t="s">
        <v>270</v>
      </c>
      <c r="G151" s="194" t="s">
        <v>132</v>
      </c>
      <c r="H151" s="195">
        <v>2</v>
      </c>
      <c r="I151" s="196"/>
      <c r="J151" s="197">
        <f t="shared" si="10"/>
        <v>0</v>
      </c>
      <c r="K151" s="193" t="s">
        <v>133</v>
      </c>
      <c r="L151" s="36"/>
      <c r="M151" s="198" t="s">
        <v>1</v>
      </c>
      <c r="N151" s="199" t="s">
        <v>43</v>
      </c>
      <c r="O151" s="68"/>
      <c r="P151" s="200">
        <f t="shared" si="11"/>
        <v>0</v>
      </c>
      <c r="Q151" s="200">
        <v>0</v>
      </c>
      <c r="R151" s="200">
        <f t="shared" si="12"/>
        <v>0</v>
      </c>
      <c r="S151" s="200">
        <v>0</v>
      </c>
      <c r="T151" s="201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2" t="s">
        <v>86</v>
      </c>
      <c r="AT151" s="202" t="s">
        <v>121</v>
      </c>
      <c r="AU151" s="202" t="s">
        <v>86</v>
      </c>
      <c r="AY151" s="14" t="s">
        <v>120</v>
      </c>
      <c r="BE151" s="203">
        <f t="shared" si="14"/>
        <v>0</v>
      </c>
      <c r="BF151" s="203">
        <f t="shared" si="15"/>
        <v>0</v>
      </c>
      <c r="BG151" s="203">
        <f t="shared" si="16"/>
        <v>0</v>
      </c>
      <c r="BH151" s="203">
        <f t="shared" si="17"/>
        <v>0</v>
      </c>
      <c r="BI151" s="203">
        <f t="shared" si="18"/>
        <v>0</v>
      </c>
      <c r="BJ151" s="14" t="s">
        <v>86</v>
      </c>
      <c r="BK151" s="203">
        <f t="shared" si="19"/>
        <v>0</v>
      </c>
      <c r="BL151" s="14" t="s">
        <v>86</v>
      </c>
      <c r="BM151" s="202" t="s">
        <v>271</v>
      </c>
    </row>
    <row r="152" spans="1:65" s="2" customFormat="1" ht="44.25" customHeight="1">
      <c r="A152" s="31"/>
      <c r="B152" s="32"/>
      <c r="C152" s="222" t="s">
        <v>272</v>
      </c>
      <c r="D152" s="222" t="s">
        <v>168</v>
      </c>
      <c r="E152" s="223" t="s">
        <v>273</v>
      </c>
      <c r="F152" s="224" t="s">
        <v>274</v>
      </c>
      <c r="G152" s="225" t="s">
        <v>132</v>
      </c>
      <c r="H152" s="226">
        <v>2</v>
      </c>
      <c r="I152" s="227"/>
      <c r="J152" s="228">
        <f t="shared" si="10"/>
        <v>0</v>
      </c>
      <c r="K152" s="224" t="s">
        <v>133</v>
      </c>
      <c r="L152" s="229"/>
      <c r="M152" s="230" t="s">
        <v>1</v>
      </c>
      <c r="N152" s="231" t="s">
        <v>43</v>
      </c>
      <c r="O152" s="68"/>
      <c r="P152" s="200">
        <f t="shared" si="11"/>
        <v>0</v>
      </c>
      <c r="Q152" s="200">
        <v>0</v>
      </c>
      <c r="R152" s="200">
        <f t="shared" si="12"/>
        <v>0</v>
      </c>
      <c r="S152" s="200">
        <v>0</v>
      </c>
      <c r="T152" s="201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2" t="s">
        <v>188</v>
      </c>
      <c r="AT152" s="202" t="s">
        <v>168</v>
      </c>
      <c r="AU152" s="202" t="s">
        <v>86</v>
      </c>
      <c r="AY152" s="14" t="s">
        <v>120</v>
      </c>
      <c r="BE152" s="203">
        <f t="shared" si="14"/>
        <v>0</v>
      </c>
      <c r="BF152" s="203">
        <f t="shared" si="15"/>
        <v>0</v>
      </c>
      <c r="BG152" s="203">
        <f t="shared" si="16"/>
        <v>0</v>
      </c>
      <c r="BH152" s="203">
        <f t="shared" si="17"/>
        <v>0</v>
      </c>
      <c r="BI152" s="203">
        <f t="shared" si="18"/>
        <v>0</v>
      </c>
      <c r="BJ152" s="14" t="s">
        <v>86</v>
      </c>
      <c r="BK152" s="203">
        <f t="shared" si="19"/>
        <v>0</v>
      </c>
      <c r="BL152" s="14" t="s">
        <v>188</v>
      </c>
      <c r="BM152" s="202" t="s">
        <v>275</v>
      </c>
    </row>
    <row r="153" spans="1:65" s="2" customFormat="1" ht="21.75" customHeight="1">
      <c r="A153" s="31"/>
      <c r="B153" s="32"/>
      <c r="C153" s="191" t="s">
        <v>8</v>
      </c>
      <c r="D153" s="191" t="s">
        <v>121</v>
      </c>
      <c r="E153" s="192" t="s">
        <v>276</v>
      </c>
      <c r="F153" s="193" t="s">
        <v>277</v>
      </c>
      <c r="G153" s="194" t="s">
        <v>132</v>
      </c>
      <c r="H153" s="195">
        <v>10</v>
      </c>
      <c r="I153" s="196"/>
      <c r="J153" s="197">
        <f t="shared" si="10"/>
        <v>0</v>
      </c>
      <c r="K153" s="193" t="s">
        <v>133</v>
      </c>
      <c r="L153" s="36"/>
      <c r="M153" s="198" t="s">
        <v>1</v>
      </c>
      <c r="N153" s="199" t="s">
        <v>43</v>
      </c>
      <c r="O153" s="68"/>
      <c r="P153" s="200">
        <f t="shared" si="11"/>
        <v>0</v>
      </c>
      <c r="Q153" s="200">
        <v>0</v>
      </c>
      <c r="R153" s="200">
        <f t="shared" si="12"/>
        <v>0</v>
      </c>
      <c r="S153" s="200">
        <v>0</v>
      </c>
      <c r="T153" s="201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2" t="s">
        <v>86</v>
      </c>
      <c r="AT153" s="202" t="s">
        <v>121</v>
      </c>
      <c r="AU153" s="202" t="s">
        <v>86</v>
      </c>
      <c r="AY153" s="14" t="s">
        <v>120</v>
      </c>
      <c r="BE153" s="203">
        <f t="shared" si="14"/>
        <v>0</v>
      </c>
      <c r="BF153" s="203">
        <f t="shared" si="15"/>
        <v>0</v>
      </c>
      <c r="BG153" s="203">
        <f t="shared" si="16"/>
        <v>0</v>
      </c>
      <c r="BH153" s="203">
        <f t="shared" si="17"/>
        <v>0</v>
      </c>
      <c r="BI153" s="203">
        <f t="shared" si="18"/>
        <v>0</v>
      </c>
      <c r="BJ153" s="14" t="s">
        <v>86</v>
      </c>
      <c r="BK153" s="203">
        <f t="shared" si="19"/>
        <v>0</v>
      </c>
      <c r="BL153" s="14" t="s">
        <v>86</v>
      </c>
      <c r="BM153" s="202" t="s">
        <v>278</v>
      </c>
    </row>
    <row r="154" spans="1:65" s="2" customFormat="1" ht="21.75" customHeight="1">
      <c r="A154" s="31"/>
      <c r="B154" s="32"/>
      <c r="C154" s="222" t="s">
        <v>279</v>
      </c>
      <c r="D154" s="222" t="s">
        <v>168</v>
      </c>
      <c r="E154" s="223" t="s">
        <v>280</v>
      </c>
      <c r="F154" s="224" t="s">
        <v>281</v>
      </c>
      <c r="G154" s="225" t="s">
        <v>132</v>
      </c>
      <c r="H154" s="226">
        <v>10</v>
      </c>
      <c r="I154" s="227"/>
      <c r="J154" s="228">
        <f t="shared" si="10"/>
        <v>0</v>
      </c>
      <c r="K154" s="224" t="s">
        <v>133</v>
      </c>
      <c r="L154" s="229"/>
      <c r="M154" s="230" t="s">
        <v>1</v>
      </c>
      <c r="N154" s="231" t="s">
        <v>43</v>
      </c>
      <c r="O154" s="68"/>
      <c r="P154" s="200">
        <f t="shared" si="11"/>
        <v>0</v>
      </c>
      <c r="Q154" s="200">
        <v>0</v>
      </c>
      <c r="R154" s="200">
        <f t="shared" si="12"/>
        <v>0</v>
      </c>
      <c r="S154" s="200">
        <v>0</v>
      </c>
      <c r="T154" s="201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2" t="s">
        <v>188</v>
      </c>
      <c r="AT154" s="202" t="s">
        <v>168</v>
      </c>
      <c r="AU154" s="202" t="s">
        <v>86</v>
      </c>
      <c r="AY154" s="14" t="s">
        <v>120</v>
      </c>
      <c r="BE154" s="203">
        <f t="shared" si="14"/>
        <v>0</v>
      </c>
      <c r="BF154" s="203">
        <f t="shared" si="15"/>
        <v>0</v>
      </c>
      <c r="BG154" s="203">
        <f t="shared" si="16"/>
        <v>0</v>
      </c>
      <c r="BH154" s="203">
        <f t="shared" si="17"/>
        <v>0</v>
      </c>
      <c r="BI154" s="203">
        <f t="shared" si="18"/>
        <v>0</v>
      </c>
      <c r="BJ154" s="14" t="s">
        <v>86</v>
      </c>
      <c r="BK154" s="203">
        <f t="shared" si="19"/>
        <v>0</v>
      </c>
      <c r="BL154" s="14" t="s">
        <v>188</v>
      </c>
      <c r="BM154" s="202" t="s">
        <v>282</v>
      </c>
    </row>
    <row r="155" spans="1:65" s="2" customFormat="1" ht="21.75" customHeight="1">
      <c r="A155" s="31"/>
      <c r="B155" s="32"/>
      <c r="C155" s="191" t="s">
        <v>283</v>
      </c>
      <c r="D155" s="191" t="s">
        <v>121</v>
      </c>
      <c r="E155" s="192" t="s">
        <v>284</v>
      </c>
      <c r="F155" s="193" t="s">
        <v>285</v>
      </c>
      <c r="G155" s="194" t="s">
        <v>132</v>
      </c>
      <c r="H155" s="195">
        <v>16</v>
      </c>
      <c r="I155" s="196"/>
      <c r="J155" s="197">
        <f t="shared" si="10"/>
        <v>0</v>
      </c>
      <c r="K155" s="193" t="s">
        <v>133</v>
      </c>
      <c r="L155" s="36"/>
      <c r="M155" s="198" t="s">
        <v>1</v>
      </c>
      <c r="N155" s="199" t="s">
        <v>43</v>
      </c>
      <c r="O155" s="68"/>
      <c r="P155" s="200">
        <f t="shared" si="11"/>
        <v>0</v>
      </c>
      <c r="Q155" s="200">
        <v>0</v>
      </c>
      <c r="R155" s="200">
        <f t="shared" si="12"/>
        <v>0</v>
      </c>
      <c r="S155" s="200">
        <v>0</v>
      </c>
      <c r="T155" s="201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2" t="s">
        <v>86</v>
      </c>
      <c r="AT155" s="202" t="s">
        <v>121</v>
      </c>
      <c r="AU155" s="202" t="s">
        <v>86</v>
      </c>
      <c r="AY155" s="14" t="s">
        <v>120</v>
      </c>
      <c r="BE155" s="203">
        <f t="shared" si="14"/>
        <v>0</v>
      </c>
      <c r="BF155" s="203">
        <f t="shared" si="15"/>
        <v>0</v>
      </c>
      <c r="BG155" s="203">
        <f t="shared" si="16"/>
        <v>0</v>
      </c>
      <c r="BH155" s="203">
        <f t="shared" si="17"/>
        <v>0</v>
      </c>
      <c r="BI155" s="203">
        <f t="shared" si="18"/>
        <v>0</v>
      </c>
      <c r="BJ155" s="14" t="s">
        <v>86</v>
      </c>
      <c r="BK155" s="203">
        <f t="shared" si="19"/>
        <v>0</v>
      </c>
      <c r="BL155" s="14" t="s">
        <v>86</v>
      </c>
      <c r="BM155" s="202" t="s">
        <v>286</v>
      </c>
    </row>
    <row r="156" spans="1:65" s="2" customFormat="1" ht="44.25" customHeight="1">
      <c r="A156" s="31"/>
      <c r="B156" s="32"/>
      <c r="C156" s="222" t="s">
        <v>287</v>
      </c>
      <c r="D156" s="222" t="s">
        <v>168</v>
      </c>
      <c r="E156" s="223" t="s">
        <v>288</v>
      </c>
      <c r="F156" s="224" t="s">
        <v>289</v>
      </c>
      <c r="G156" s="225" t="s">
        <v>132</v>
      </c>
      <c r="H156" s="226">
        <v>16</v>
      </c>
      <c r="I156" s="227"/>
      <c r="J156" s="228">
        <f t="shared" si="10"/>
        <v>0</v>
      </c>
      <c r="K156" s="224" t="s">
        <v>133</v>
      </c>
      <c r="L156" s="229"/>
      <c r="M156" s="230" t="s">
        <v>1</v>
      </c>
      <c r="N156" s="231" t="s">
        <v>43</v>
      </c>
      <c r="O156" s="68"/>
      <c r="P156" s="200">
        <f t="shared" si="11"/>
        <v>0</v>
      </c>
      <c r="Q156" s="200">
        <v>0</v>
      </c>
      <c r="R156" s="200">
        <f t="shared" si="12"/>
        <v>0</v>
      </c>
      <c r="S156" s="200">
        <v>0</v>
      </c>
      <c r="T156" s="201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2" t="s">
        <v>188</v>
      </c>
      <c r="AT156" s="202" t="s">
        <v>168</v>
      </c>
      <c r="AU156" s="202" t="s">
        <v>86</v>
      </c>
      <c r="AY156" s="14" t="s">
        <v>120</v>
      </c>
      <c r="BE156" s="203">
        <f t="shared" si="14"/>
        <v>0</v>
      </c>
      <c r="BF156" s="203">
        <f t="shared" si="15"/>
        <v>0</v>
      </c>
      <c r="BG156" s="203">
        <f t="shared" si="16"/>
        <v>0</v>
      </c>
      <c r="BH156" s="203">
        <f t="shared" si="17"/>
        <v>0</v>
      </c>
      <c r="BI156" s="203">
        <f t="shared" si="18"/>
        <v>0</v>
      </c>
      <c r="BJ156" s="14" t="s">
        <v>86</v>
      </c>
      <c r="BK156" s="203">
        <f t="shared" si="19"/>
        <v>0</v>
      </c>
      <c r="BL156" s="14" t="s">
        <v>188</v>
      </c>
      <c r="BM156" s="202" t="s">
        <v>290</v>
      </c>
    </row>
    <row r="157" spans="1:65" s="2" customFormat="1" ht="21.75" customHeight="1">
      <c r="A157" s="31"/>
      <c r="B157" s="32"/>
      <c r="C157" s="191" t="s">
        <v>291</v>
      </c>
      <c r="D157" s="191" t="s">
        <v>121</v>
      </c>
      <c r="E157" s="192" t="s">
        <v>292</v>
      </c>
      <c r="F157" s="193" t="s">
        <v>293</v>
      </c>
      <c r="G157" s="194" t="s">
        <v>132</v>
      </c>
      <c r="H157" s="195">
        <v>16</v>
      </c>
      <c r="I157" s="196"/>
      <c r="J157" s="197">
        <f t="shared" si="10"/>
        <v>0</v>
      </c>
      <c r="K157" s="193" t="s">
        <v>133</v>
      </c>
      <c r="L157" s="36"/>
      <c r="M157" s="198" t="s">
        <v>1</v>
      </c>
      <c r="N157" s="199" t="s">
        <v>43</v>
      </c>
      <c r="O157" s="68"/>
      <c r="P157" s="200">
        <f t="shared" si="11"/>
        <v>0</v>
      </c>
      <c r="Q157" s="200">
        <v>0</v>
      </c>
      <c r="R157" s="200">
        <f t="shared" si="12"/>
        <v>0</v>
      </c>
      <c r="S157" s="200">
        <v>0</v>
      </c>
      <c r="T157" s="201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2" t="s">
        <v>86</v>
      </c>
      <c r="AT157" s="202" t="s">
        <v>121</v>
      </c>
      <c r="AU157" s="202" t="s">
        <v>86</v>
      </c>
      <c r="AY157" s="14" t="s">
        <v>120</v>
      </c>
      <c r="BE157" s="203">
        <f t="shared" si="14"/>
        <v>0</v>
      </c>
      <c r="BF157" s="203">
        <f t="shared" si="15"/>
        <v>0</v>
      </c>
      <c r="BG157" s="203">
        <f t="shared" si="16"/>
        <v>0</v>
      </c>
      <c r="BH157" s="203">
        <f t="shared" si="17"/>
        <v>0</v>
      </c>
      <c r="BI157" s="203">
        <f t="shared" si="18"/>
        <v>0</v>
      </c>
      <c r="BJ157" s="14" t="s">
        <v>86</v>
      </c>
      <c r="BK157" s="203">
        <f t="shared" si="19"/>
        <v>0</v>
      </c>
      <c r="BL157" s="14" t="s">
        <v>86</v>
      </c>
      <c r="BM157" s="202" t="s">
        <v>294</v>
      </c>
    </row>
    <row r="158" spans="1:65" s="2" customFormat="1" ht="21.75" customHeight="1">
      <c r="A158" s="31"/>
      <c r="B158" s="32"/>
      <c r="C158" s="222" t="s">
        <v>295</v>
      </c>
      <c r="D158" s="222" t="s">
        <v>168</v>
      </c>
      <c r="E158" s="223" t="s">
        <v>296</v>
      </c>
      <c r="F158" s="224" t="s">
        <v>297</v>
      </c>
      <c r="G158" s="225" t="s">
        <v>132</v>
      </c>
      <c r="H158" s="226">
        <v>16</v>
      </c>
      <c r="I158" s="227"/>
      <c r="J158" s="228">
        <f t="shared" si="10"/>
        <v>0</v>
      </c>
      <c r="K158" s="224" t="s">
        <v>133</v>
      </c>
      <c r="L158" s="229"/>
      <c r="M158" s="230" t="s">
        <v>1</v>
      </c>
      <c r="N158" s="231" t="s">
        <v>43</v>
      </c>
      <c r="O158" s="68"/>
      <c r="P158" s="200">
        <f t="shared" si="11"/>
        <v>0</v>
      </c>
      <c r="Q158" s="200">
        <v>0</v>
      </c>
      <c r="R158" s="200">
        <f t="shared" si="12"/>
        <v>0</v>
      </c>
      <c r="S158" s="200">
        <v>0</v>
      </c>
      <c r="T158" s="201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2" t="s">
        <v>188</v>
      </c>
      <c r="AT158" s="202" t="s">
        <v>168</v>
      </c>
      <c r="AU158" s="202" t="s">
        <v>86</v>
      </c>
      <c r="AY158" s="14" t="s">
        <v>120</v>
      </c>
      <c r="BE158" s="203">
        <f t="shared" si="14"/>
        <v>0</v>
      </c>
      <c r="BF158" s="203">
        <f t="shared" si="15"/>
        <v>0</v>
      </c>
      <c r="BG158" s="203">
        <f t="shared" si="16"/>
        <v>0</v>
      </c>
      <c r="BH158" s="203">
        <f t="shared" si="17"/>
        <v>0</v>
      </c>
      <c r="BI158" s="203">
        <f t="shared" si="18"/>
        <v>0</v>
      </c>
      <c r="BJ158" s="14" t="s">
        <v>86</v>
      </c>
      <c r="BK158" s="203">
        <f t="shared" si="19"/>
        <v>0</v>
      </c>
      <c r="BL158" s="14" t="s">
        <v>188</v>
      </c>
      <c r="BM158" s="202" t="s">
        <v>298</v>
      </c>
    </row>
    <row r="159" spans="1:65" s="2" customFormat="1" ht="21.75" customHeight="1">
      <c r="A159" s="31"/>
      <c r="B159" s="32"/>
      <c r="C159" s="191" t="s">
        <v>7</v>
      </c>
      <c r="D159" s="191" t="s">
        <v>121</v>
      </c>
      <c r="E159" s="192" t="s">
        <v>299</v>
      </c>
      <c r="F159" s="193" t="s">
        <v>300</v>
      </c>
      <c r="G159" s="194" t="s">
        <v>198</v>
      </c>
      <c r="H159" s="195">
        <v>9</v>
      </c>
      <c r="I159" s="196"/>
      <c r="J159" s="197">
        <f t="shared" si="10"/>
        <v>0</v>
      </c>
      <c r="K159" s="193" t="s">
        <v>133</v>
      </c>
      <c r="L159" s="36"/>
      <c r="M159" s="198" t="s">
        <v>1</v>
      </c>
      <c r="N159" s="199" t="s">
        <v>43</v>
      </c>
      <c r="O159" s="68"/>
      <c r="P159" s="200">
        <f t="shared" si="11"/>
        <v>0</v>
      </c>
      <c r="Q159" s="200">
        <v>0</v>
      </c>
      <c r="R159" s="200">
        <f t="shared" si="12"/>
        <v>0</v>
      </c>
      <c r="S159" s="200">
        <v>0</v>
      </c>
      <c r="T159" s="201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2" t="s">
        <v>86</v>
      </c>
      <c r="AT159" s="202" t="s">
        <v>121</v>
      </c>
      <c r="AU159" s="202" t="s">
        <v>86</v>
      </c>
      <c r="AY159" s="14" t="s">
        <v>120</v>
      </c>
      <c r="BE159" s="203">
        <f t="shared" si="14"/>
        <v>0</v>
      </c>
      <c r="BF159" s="203">
        <f t="shared" si="15"/>
        <v>0</v>
      </c>
      <c r="BG159" s="203">
        <f t="shared" si="16"/>
        <v>0</v>
      </c>
      <c r="BH159" s="203">
        <f t="shared" si="17"/>
        <v>0</v>
      </c>
      <c r="BI159" s="203">
        <f t="shared" si="18"/>
        <v>0</v>
      </c>
      <c r="BJ159" s="14" t="s">
        <v>86</v>
      </c>
      <c r="BK159" s="203">
        <f t="shared" si="19"/>
        <v>0</v>
      </c>
      <c r="BL159" s="14" t="s">
        <v>86</v>
      </c>
      <c r="BM159" s="202" t="s">
        <v>301</v>
      </c>
    </row>
    <row r="160" spans="1:65" s="2" customFormat="1" ht="33" customHeight="1">
      <c r="A160" s="31"/>
      <c r="B160" s="32"/>
      <c r="C160" s="222" t="s">
        <v>302</v>
      </c>
      <c r="D160" s="222" t="s">
        <v>168</v>
      </c>
      <c r="E160" s="223" t="s">
        <v>303</v>
      </c>
      <c r="F160" s="224" t="s">
        <v>304</v>
      </c>
      <c r="G160" s="225" t="s">
        <v>132</v>
      </c>
      <c r="H160" s="226">
        <v>6</v>
      </c>
      <c r="I160" s="227"/>
      <c r="J160" s="228">
        <f t="shared" si="10"/>
        <v>0</v>
      </c>
      <c r="K160" s="224" t="s">
        <v>133</v>
      </c>
      <c r="L160" s="229"/>
      <c r="M160" s="230" t="s">
        <v>1</v>
      </c>
      <c r="N160" s="231" t="s">
        <v>43</v>
      </c>
      <c r="O160" s="68"/>
      <c r="P160" s="200">
        <f t="shared" si="11"/>
        <v>0</v>
      </c>
      <c r="Q160" s="200">
        <v>0</v>
      </c>
      <c r="R160" s="200">
        <f t="shared" si="12"/>
        <v>0</v>
      </c>
      <c r="S160" s="200">
        <v>0</v>
      </c>
      <c r="T160" s="201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2" t="s">
        <v>188</v>
      </c>
      <c r="AT160" s="202" t="s">
        <v>168</v>
      </c>
      <c r="AU160" s="202" t="s">
        <v>86</v>
      </c>
      <c r="AY160" s="14" t="s">
        <v>120</v>
      </c>
      <c r="BE160" s="203">
        <f t="shared" si="14"/>
        <v>0</v>
      </c>
      <c r="BF160" s="203">
        <f t="shared" si="15"/>
        <v>0</v>
      </c>
      <c r="BG160" s="203">
        <f t="shared" si="16"/>
        <v>0</v>
      </c>
      <c r="BH160" s="203">
        <f t="shared" si="17"/>
        <v>0</v>
      </c>
      <c r="BI160" s="203">
        <f t="shared" si="18"/>
        <v>0</v>
      </c>
      <c r="BJ160" s="14" t="s">
        <v>86</v>
      </c>
      <c r="BK160" s="203">
        <f t="shared" si="19"/>
        <v>0</v>
      </c>
      <c r="BL160" s="14" t="s">
        <v>188</v>
      </c>
      <c r="BM160" s="202" t="s">
        <v>305</v>
      </c>
    </row>
    <row r="161" spans="1:65" s="2" customFormat="1" ht="21.75" customHeight="1">
      <c r="A161" s="31"/>
      <c r="B161" s="32"/>
      <c r="C161" s="191" t="s">
        <v>306</v>
      </c>
      <c r="D161" s="191" t="s">
        <v>121</v>
      </c>
      <c r="E161" s="192" t="s">
        <v>307</v>
      </c>
      <c r="F161" s="193" t="s">
        <v>308</v>
      </c>
      <c r="G161" s="194" t="s">
        <v>132</v>
      </c>
      <c r="H161" s="195">
        <v>6</v>
      </c>
      <c r="I161" s="196"/>
      <c r="J161" s="197">
        <f t="shared" si="10"/>
        <v>0</v>
      </c>
      <c r="K161" s="193" t="s">
        <v>133</v>
      </c>
      <c r="L161" s="36"/>
      <c r="M161" s="198" t="s">
        <v>1</v>
      </c>
      <c r="N161" s="199" t="s">
        <v>43</v>
      </c>
      <c r="O161" s="68"/>
      <c r="P161" s="200">
        <f t="shared" si="11"/>
        <v>0</v>
      </c>
      <c r="Q161" s="200">
        <v>0</v>
      </c>
      <c r="R161" s="200">
        <f t="shared" si="12"/>
        <v>0</v>
      </c>
      <c r="S161" s="200">
        <v>0</v>
      </c>
      <c r="T161" s="201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2" t="s">
        <v>86</v>
      </c>
      <c r="AT161" s="202" t="s">
        <v>121</v>
      </c>
      <c r="AU161" s="202" t="s">
        <v>86</v>
      </c>
      <c r="AY161" s="14" t="s">
        <v>120</v>
      </c>
      <c r="BE161" s="203">
        <f t="shared" si="14"/>
        <v>0</v>
      </c>
      <c r="BF161" s="203">
        <f t="shared" si="15"/>
        <v>0</v>
      </c>
      <c r="BG161" s="203">
        <f t="shared" si="16"/>
        <v>0</v>
      </c>
      <c r="BH161" s="203">
        <f t="shared" si="17"/>
        <v>0</v>
      </c>
      <c r="BI161" s="203">
        <f t="shared" si="18"/>
        <v>0</v>
      </c>
      <c r="BJ161" s="14" t="s">
        <v>86</v>
      </c>
      <c r="BK161" s="203">
        <f t="shared" si="19"/>
        <v>0</v>
      </c>
      <c r="BL161" s="14" t="s">
        <v>86</v>
      </c>
      <c r="BM161" s="202" t="s">
        <v>309</v>
      </c>
    </row>
    <row r="162" spans="1:65" s="2" customFormat="1" ht="21.75" customHeight="1">
      <c r="A162" s="31"/>
      <c r="B162" s="32"/>
      <c r="C162" s="222" t="s">
        <v>310</v>
      </c>
      <c r="D162" s="222" t="s">
        <v>168</v>
      </c>
      <c r="E162" s="223" t="s">
        <v>311</v>
      </c>
      <c r="F162" s="224" t="s">
        <v>312</v>
      </c>
      <c r="G162" s="225" t="s">
        <v>132</v>
      </c>
      <c r="H162" s="226">
        <v>6</v>
      </c>
      <c r="I162" s="227"/>
      <c r="J162" s="228">
        <f t="shared" si="10"/>
        <v>0</v>
      </c>
      <c r="K162" s="224" t="s">
        <v>133</v>
      </c>
      <c r="L162" s="229"/>
      <c r="M162" s="230" t="s">
        <v>1</v>
      </c>
      <c r="N162" s="231" t="s">
        <v>43</v>
      </c>
      <c r="O162" s="68"/>
      <c r="P162" s="200">
        <f t="shared" si="11"/>
        <v>0</v>
      </c>
      <c r="Q162" s="200">
        <v>0</v>
      </c>
      <c r="R162" s="200">
        <f t="shared" si="12"/>
        <v>0</v>
      </c>
      <c r="S162" s="200">
        <v>0</v>
      </c>
      <c r="T162" s="201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2" t="s">
        <v>188</v>
      </c>
      <c r="AT162" s="202" t="s">
        <v>168</v>
      </c>
      <c r="AU162" s="202" t="s">
        <v>86</v>
      </c>
      <c r="AY162" s="14" t="s">
        <v>120</v>
      </c>
      <c r="BE162" s="203">
        <f t="shared" si="14"/>
        <v>0</v>
      </c>
      <c r="BF162" s="203">
        <f t="shared" si="15"/>
        <v>0</v>
      </c>
      <c r="BG162" s="203">
        <f t="shared" si="16"/>
        <v>0</v>
      </c>
      <c r="BH162" s="203">
        <f t="shared" si="17"/>
        <v>0</v>
      </c>
      <c r="BI162" s="203">
        <f t="shared" si="18"/>
        <v>0</v>
      </c>
      <c r="BJ162" s="14" t="s">
        <v>86</v>
      </c>
      <c r="BK162" s="203">
        <f t="shared" si="19"/>
        <v>0</v>
      </c>
      <c r="BL162" s="14" t="s">
        <v>188</v>
      </c>
      <c r="BM162" s="202" t="s">
        <v>313</v>
      </c>
    </row>
    <row r="163" spans="1:65" s="2" customFormat="1" ht="21.75" customHeight="1">
      <c r="A163" s="31"/>
      <c r="B163" s="32"/>
      <c r="C163" s="191" t="s">
        <v>314</v>
      </c>
      <c r="D163" s="191" t="s">
        <v>121</v>
      </c>
      <c r="E163" s="192" t="s">
        <v>315</v>
      </c>
      <c r="F163" s="193" t="s">
        <v>316</v>
      </c>
      <c r="G163" s="194" t="s">
        <v>132</v>
      </c>
      <c r="H163" s="195">
        <v>2</v>
      </c>
      <c r="I163" s="196"/>
      <c r="J163" s="197">
        <f t="shared" si="10"/>
        <v>0</v>
      </c>
      <c r="K163" s="193" t="s">
        <v>133</v>
      </c>
      <c r="L163" s="36"/>
      <c r="M163" s="198" t="s">
        <v>1</v>
      </c>
      <c r="N163" s="199" t="s">
        <v>43</v>
      </c>
      <c r="O163" s="68"/>
      <c r="P163" s="200">
        <f t="shared" si="11"/>
        <v>0</v>
      </c>
      <c r="Q163" s="200">
        <v>0</v>
      </c>
      <c r="R163" s="200">
        <f t="shared" si="12"/>
        <v>0</v>
      </c>
      <c r="S163" s="200">
        <v>0</v>
      </c>
      <c r="T163" s="201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2" t="s">
        <v>86</v>
      </c>
      <c r="AT163" s="202" t="s">
        <v>121</v>
      </c>
      <c r="AU163" s="202" t="s">
        <v>86</v>
      </c>
      <c r="AY163" s="14" t="s">
        <v>120</v>
      </c>
      <c r="BE163" s="203">
        <f t="shared" si="14"/>
        <v>0</v>
      </c>
      <c r="BF163" s="203">
        <f t="shared" si="15"/>
        <v>0</v>
      </c>
      <c r="BG163" s="203">
        <f t="shared" si="16"/>
        <v>0</v>
      </c>
      <c r="BH163" s="203">
        <f t="shared" si="17"/>
        <v>0</v>
      </c>
      <c r="BI163" s="203">
        <f t="shared" si="18"/>
        <v>0</v>
      </c>
      <c r="BJ163" s="14" t="s">
        <v>86</v>
      </c>
      <c r="BK163" s="203">
        <f t="shared" si="19"/>
        <v>0</v>
      </c>
      <c r="BL163" s="14" t="s">
        <v>86</v>
      </c>
      <c r="BM163" s="202" t="s">
        <v>317</v>
      </c>
    </row>
    <row r="164" spans="1:65" s="2" customFormat="1" ht="21.75" customHeight="1">
      <c r="A164" s="31"/>
      <c r="B164" s="32"/>
      <c r="C164" s="222" t="s">
        <v>318</v>
      </c>
      <c r="D164" s="222" t="s">
        <v>168</v>
      </c>
      <c r="E164" s="223" t="s">
        <v>319</v>
      </c>
      <c r="F164" s="224" t="s">
        <v>320</v>
      </c>
      <c r="G164" s="225" t="s">
        <v>132</v>
      </c>
      <c r="H164" s="226">
        <v>2</v>
      </c>
      <c r="I164" s="227"/>
      <c r="J164" s="228">
        <f t="shared" si="10"/>
        <v>0</v>
      </c>
      <c r="K164" s="224" t="s">
        <v>133</v>
      </c>
      <c r="L164" s="229"/>
      <c r="M164" s="230" t="s">
        <v>1</v>
      </c>
      <c r="N164" s="231" t="s">
        <v>43</v>
      </c>
      <c r="O164" s="68"/>
      <c r="P164" s="200">
        <f t="shared" si="11"/>
        <v>0</v>
      </c>
      <c r="Q164" s="200">
        <v>0</v>
      </c>
      <c r="R164" s="200">
        <f t="shared" si="12"/>
        <v>0</v>
      </c>
      <c r="S164" s="200">
        <v>0</v>
      </c>
      <c r="T164" s="201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2" t="s">
        <v>188</v>
      </c>
      <c r="AT164" s="202" t="s">
        <v>168</v>
      </c>
      <c r="AU164" s="202" t="s">
        <v>86</v>
      </c>
      <c r="AY164" s="14" t="s">
        <v>120</v>
      </c>
      <c r="BE164" s="203">
        <f t="shared" si="14"/>
        <v>0</v>
      </c>
      <c r="BF164" s="203">
        <f t="shared" si="15"/>
        <v>0</v>
      </c>
      <c r="BG164" s="203">
        <f t="shared" si="16"/>
        <v>0</v>
      </c>
      <c r="BH164" s="203">
        <f t="shared" si="17"/>
        <v>0</v>
      </c>
      <c r="BI164" s="203">
        <f t="shared" si="18"/>
        <v>0</v>
      </c>
      <c r="BJ164" s="14" t="s">
        <v>86</v>
      </c>
      <c r="BK164" s="203">
        <f t="shared" si="19"/>
        <v>0</v>
      </c>
      <c r="BL164" s="14" t="s">
        <v>188</v>
      </c>
      <c r="BM164" s="202" t="s">
        <v>321</v>
      </c>
    </row>
    <row r="165" spans="1:65" s="2" customFormat="1" ht="33" customHeight="1">
      <c r="A165" s="31"/>
      <c r="B165" s="32"/>
      <c r="C165" s="191" t="s">
        <v>322</v>
      </c>
      <c r="D165" s="191" t="s">
        <v>121</v>
      </c>
      <c r="E165" s="192" t="s">
        <v>323</v>
      </c>
      <c r="F165" s="193" t="s">
        <v>324</v>
      </c>
      <c r="G165" s="194" t="s">
        <v>132</v>
      </c>
      <c r="H165" s="195">
        <v>2</v>
      </c>
      <c r="I165" s="196"/>
      <c r="J165" s="197">
        <f t="shared" si="10"/>
        <v>0</v>
      </c>
      <c r="K165" s="193" t="s">
        <v>133</v>
      </c>
      <c r="L165" s="36"/>
      <c r="M165" s="198" t="s">
        <v>1</v>
      </c>
      <c r="N165" s="199" t="s">
        <v>43</v>
      </c>
      <c r="O165" s="68"/>
      <c r="P165" s="200">
        <f t="shared" si="11"/>
        <v>0</v>
      </c>
      <c r="Q165" s="200">
        <v>0</v>
      </c>
      <c r="R165" s="200">
        <f t="shared" si="12"/>
        <v>0</v>
      </c>
      <c r="S165" s="200">
        <v>0</v>
      </c>
      <c r="T165" s="201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2" t="s">
        <v>86</v>
      </c>
      <c r="AT165" s="202" t="s">
        <v>121</v>
      </c>
      <c r="AU165" s="202" t="s">
        <v>86</v>
      </c>
      <c r="AY165" s="14" t="s">
        <v>120</v>
      </c>
      <c r="BE165" s="203">
        <f t="shared" si="14"/>
        <v>0</v>
      </c>
      <c r="BF165" s="203">
        <f t="shared" si="15"/>
        <v>0</v>
      </c>
      <c r="BG165" s="203">
        <f t="shared" si="16"/>
        <v>0</v>
      </c>
      <c r="BH165" s="203">
        <f t="shared" si="17"/>
        <v>0</v>
      </c>
      <c r="BI165" s="203">
        <f t="shared" si="18"/>
        <v>0</v>
      </c>
      <c r="BJ165" s="14" t="s">
        <v>86</v>
      </c>
      <c r="BK165" s="203">
        <f t="shared" si="19"/>
        <v>0</v>
      </c>
      <c r="BL165" s="14" t="s">
        <v>86</v>
      </c>
      <c r="BM165" s="202" t="s">
        <v>325</v>
      </c>
    </row>
    <row r="166" spans="1:65" s="2" customFormat="1" ht="33" customHeight="1">
      <c r="A166" s="31"/>
      <c r="B166" s="32"/>
      <c r="C166" s="222" t="s">
        <v>326</v>
      </c>
      <c r="D166" s="222" t="s">
        <v>168</v>
      </c>
      <c r="E166" s="223" t="s">
        <v>327</v>
      </c>
      <c r="F166" s="224" t="s">
        <v>328</v>
      </c>
      <c r="G166" s="225" t="s">
        <v>132</v>
      </c>
      <c r="H166" s="226">
        <v>2</v>
      </c>
      <c r="I166" s="227"/>
      <c r="J166" s="228">
        <f t="shared" si="10"/>
        <v>0</v>
      </c>
      <c r="K166" s="224" t="s">
        <v>133</v>
      </c>
      <c r="L166" s="229"/>
      <c r="M166" s="230" t="s">
        <v>1</v>
      </c>
      <c r="N166" s="231" t="s">
        <v>43</v>
      </c>
      <c r="O166" s="68"/>
      <c r="P166" s="200">
        <f t="shared" si="11"/>
        <v>0</v>
      </c>
      <c r="Q166" s="200">
        <v>0</v>
      </c>
      <c r="R166" s="200">
        <f t="shared" si="12"/>
        <v>0</v>
      </c>
      <c r="S166" s="200">
        <v>0</v>
      </c>
      <c r="T166" s="201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2" t="s">
        <v>188</v>
      </c>
      <c r="AT166" s="202" t="s">
        <v>168</v>
      </c>
      <c r="AU166" s="202" t="s">
        <v>86</v>
      </c>
      <c r="AY166" s="14" t="s">
        <v>120</v>
      </c>
      <c r="BE166" s="203">
        <f t="shared" si="14"/>
        <v>0</v>
      </c>
      <c r="BF166" s="203">
        <f t="shared" si="15"/>
        <v>0</v>
      </c>
      <c r="BG166" s="203">
        <f t="shared" si="16"/>
        <v>0</v>
      </c>
      <c r="BH166" s="203">
        <f t="shared" si="17"/>
        <v>0</v>
      </c>
      <c r="BI166" s="203">
        <f t="shared" si="18"/>
        <v>0</v>
      </c>
      <c r="BJ166" s="14" t="s">
        <v>86</v>
      </c>
      <c r="BK166" s="203">
        <f t="shared" si="19"/>
        <v>0</v>
      </c>
      <c r="BL166" s="14" t="s">
        <v>188</v>
      </c>
      <c r="BM166" s="202" t="s">
        <v>329</v>
      </c>
    </row>
    <row r="167" spans="1:65" s="2" customFormat="1" ht="21.75" customHeight="1">
      <c r="A167" s="31"/>
      <c r="B167" s="32"/>
      <c r="C167" s="191" t="s">
        <v>330</v>
      </c>
      <c r="D167" s="191" t="s">
        <v>121</v>
      </c>
      <c r="E167" s="192" t="s">
        <v>331</v>
      </c>
      <c r="F167" s="193" t="s">
        <v>332</v>
      </c>
      <c r="G167" s="194" t="s">
        <v>132</v>
      </c>
      <c r="H167" s="195">
        <v>6</v>
      </c>
      <c r="I167" s="196"/>
      <c r="J167" s="197">
        <f t="shared" si="10"/>
        <v>0</v>
      </c>
      <c r="K167" s="193" t="s">
        <v>133</v>
      </c>
      <c r="L167" s="36"/>
      <c r="M167" s="198" t="s">
        <v>1</v>
      </c>
      <c r="N167" s="199" t="s">
        <v>43</v>
      </c>
      <c r="O167" s="68"/>
      <c r="P167" s="200">
        <f t="shared" si="11"/>
        <v>0</v>
      </c>
      <c r="Q167" s="200">
        <v>0</v>
      </c>
      <c r="R167" s="200">
        <f t="shared" si="12"/>
        <v>0</v>
      </c>
      <c r="S167" s="200">
        <v>0</v>
      </c>
      <c r="T167" s="201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2" t="s">
        <v>86</v>
      </c>
      <c r="AT167" s="202" t="s">
        <v>121</v>
      </c>
      <c r="AU167" s="202" t="s">
        <v>86</v>
      </c>
      <c r="AY167" s="14" t="s">
        <v>120</v>
      </c>
      <c r="BE167" s="203">
        <f t="shared" si="14"/>
        <v>0</v>
      </c>
      <c r="BF167" s="203">
        <f t="shared" si="15"/>
        <v>0</v>
      </c>
      <c r="BG167" s="203">
        <f t="shared" si="16"/>
        <v>0</v>
      </c>
      <c r="BH167" s="203">
        <f t="shared" si="17"/>
        <v>0</v>
      </c>
      <c r="BI167" s="203">
        <f t="shared" si="18"/>
        <v>0</v>
      </c>
      <c r="BJ167" s="14" t="s">
        <v>86</v>
      </c>
      <c r="BK167" s="203">
        <f t="shared" si="19"/>
        <v>0</v>
      </c>
      <c r="BL167" s="14" t="s">
        <v>86</v>
      </c>
      <c r="BM167" s="202" t="s">
        <v>333</v>
      </c>
    </row>
    <row r="168" spans="1:65" s="2" customFormat="1" ht="33" customHeight="1">
      <c r="A168" s="31"/>
      <c r="B168" s="32"/>
      <c r="C168" s="222" t="s">
        <v>334</v>
      </c>
      <c r="D168" s="222" t="s">
        <v>168</v>
      </c>
      <c r="E168" s="223" t="s">
        <v>335</v>
      </c>
      <c r="F168" s="224" t="s">
        <v>336</v>
      </c>
      <c r="G168" s="225" t="s">
        <v>132</v>
      </c>
      <c r="H168" s="226">
        <v>6</v>
      </c>
      <c r="I168" s="227"/>
      <c r="J168" s="228">
        <f t="shared" si="10"/>
        <v>0</v>
      </c>
      <c r="K168" s="224" t="s">
        <v>133</v>
      </c>
      <c r="L168" s="229"/>
      <c r="M168" s="230" t="s">
        <v>1</v>
      </c>
      <c r="N168" s="231" t="s">
        <v>43</v>
      </c>
      <c r="O168" s="68"/>
      <c r="P168" s="200">
        <f t="shared" si="11"/>
        <v>0</v>
      </c>
      <c r="Q168" s="200">
        <v>0</v>
      </c>
      <c r="R168" s="200">
        <f t="shared" si="12"/>
        <v>0</v>
      </c>
      <c r="S168" s="200">
        <v>0</v>
      </c>
      <c r="T168" s="201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2" t="s">
        <v>188</v>
      </c>
      <c r="AT168" s="202" t="s">
        <v>168</v>
      </c>
      <c r="AU168" s="202" t="s">
        <v>86</v>
      </c>
      <c r="AY168" s="14" t="s">
        <v>120</v>
      </c>
      <c r="BE168" s="203">
        <f t="shared" si="14"/>
        <v>0</v>
      </c>
      <c r="BF168" s="203">
        <f t="shared" si="15"/>
        <v>0</v>
      </c>
      <c r="BG168" s="203">
        <f t="shared" si="16"/>
        <v>0</v>
      </c>
      <c r="BH168" s="203">
        <f t="shared" si="17"/>
        <v>0</v>
      </c>
      <c r="BI168" s="203">
        <f t="shared" si="18"/>
        <v>0</v>
      </c>
      <c r="BJ168" s="14" t="s">
        <v>86</v>
      </c>
      <c r="BK168" s="203">
        <f t="shared" si="19"/>
        <v>0</v>
      </c>
      <c r="BL168" s="14" t="s">
        <v>188</v>
      </c>
      <c r="BM168" s="202" t="s">
        <v>337</v>
      </c>
    </row>
    <row r="169" spans="1:65" s="2" customFormat="1" ht="21.75" customHeight="1">
      <c r="A169" s="31"/>
      <c r="B169" s="32"/>
      <c r="C169" s="191" t="s">
        <v>338</v>
      </c>
      <c r="D169" s="191" t="s">
        <v>121</v>
      </c>
      <c r="E169" s="192" t="s">
        <v>339</v>
      </c>
      <c r="F169" s="193" t="s">
        <v>340</v>
      </c>
      <c r="G169" s="194" t="s">
        <v>132</v>
      </c>
      <c r="H169" s="195">
        <v>2</v>
      </c>
      <c r="I169" s="196"/>
      <c r="J169" s="197">
        <f t="shared" si="10"/>
        <v>0</v>
      </c>
      <c r="K169" s="193" t="s">
        <v>133</v>
      </c>
      <c r="L169" s="36"/>
      <c r="M169" s="198" t="s">
        <v>1</v>
      </c>
      <c r="N169" s="199" t="s">
        <v>43</v>
      </c>
      <c r="O169" s="68"/>
      <c r="P169" s="200">
        <f t="shared" si="11"/>
        <v>0</v>
      </c>
      <c r="Q169" s="200">
        <v>0</v>
      </c>
      <c r="R169" s="200">
        <f t="shared" si="12"/>
        <v>0</v>
      </c>
      <c r="S169" s="200">
        <v>0</v>
      </c>
      <c r="T169" s="201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2" t="s">
        <v>86</v>
      </c>
      <c r="AT169" s="202" t="s">
        <v>121</v>
      </c>
      <c r="AU169" s="202" t="s">
        <v>86</v>
      </c>
      <c r="AY169" s="14" t="s">
        <v>120</v>
      </c>
      <c r="BE169" s="203">
        <f t="shared" si="14"/>
        <v>0</v>
      </c>
      <c r="BF169" s="203">
        <f t="shared" si="15"/>
        <v>0</v>
      </c>
      <c r="BG169" s="203">
        <f t="shared" si="16"/>
        <v>0</v>
      </c>
      <c r="BH169" s="203">
        <f t="shared" si="17"/>
        <v>0</v>
      </c>
      <c r="BI169" s="203">
        <f t="shared" si="18"/>
        <v>0</v>
      </c>
      <c r="BJ169" s="14" t="s">
        <v>86</v>
      </c>
      <c r="BK169" s="203">
        <f t="shared" si="19"/>
        <v>0</v>
      </c>
      <c r="BL169" s="14" t="s">
        <v>86</v>
      </c>
      <c r="BM169" s="202" t="s">
        <v>341</v>
      </c>
    </row>
    <row r="170" spans="1:65" s="2" customFormat="1" ht="21.75" customHeight="1">
      <c r="A170" s="31"/>
      <c r="B170" s="32"/>
      <c r="C170" s="222" t="s">
        <v>342</v>
      </c>
      <c r="D170" s="222" t="s">
        <v>168</v>
      </c>
      <c r="E170" s="223" t="s">
        <v>343</v>
      </c>
      <c r="F170" s="224" t="s">
        <v>344</v>
      </c>
      <c r="G170" s="225" t="s">
        <v>132</v>
      </c>
      <c r="H170" s="226">
        <v>2</v>
      </c>
      <c r="I170" s="227"/>
      <c r="J170" s="228">
        <f t="shared" si="10"/>
        <v>0</v>
      </c>
      <c r="K170" s="224" t="s">
        <v>133</v>
      </c>
      <c r="L170" s="229"/>
      <c r="M170" s="230" t="s">
        <v>1</v>
      </c>
      <c r="N170" s="231" t="s">
        <v>43</v>
      </c>
      <c r="O170" s="68"/>
      <c r="P170" s="200">
        <f t="shared" si="11"/>
        <v>0</v>
      </c>
      <c r="Q170" s="200">
        <v>0</v>
      </c>
      <c r="R170" s="200">
        <f t="shared" si="12"/>
        <v>0</v>
      </c>
      <c r="S170" s="200">
        <v>0</v>
      </c>
      <c r="T170" s="201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2" t="s">
        <v>188</v>
      </c>
      <c r="AT170" s="202" t="s">
        <v>168</v>
      </c>
      <c r="AU170" s="202" t="s">
        <v>86</v>
      </c>
      <c r="AY170" s="14" t="s">
        <v>120</v>
      </c>
      <c r="BE170" s="203">
        <f t="shared" si="14"/>
        <v>0</v>
      </c>
      <c r="BF170" s="203">
        <f t="shared" si="15"/>
        <v>0</v>
      </c>
      <c r="BG170" s="203">
        <f t="shared" si="16"/>
        <v>0</v>
      </c>
      <c r="BH170" s="203">
        <f t="shared" si="17"/>
        <v>0</v>
      </c>
      <c r="BI170" s="203">
        <f t="shared" si="18"/>
        <v>0</v>
      </c>
      <c r="BJ170" s="14" t="s">
        <v>86</v>
      </c>
      <c r="BK170" s="203">
        <f t="shared" si="19"/>
        <v>0</v>
      </c>
      <c r="BL170" s="14" t="s">
        <v>188</v>
      </c>
      <c r="BM170" s="202" t="s">
        <v>345</v>
      </c>
    </row>
    <row r="171" spans="1:65" s="2" customFormat="1" ht="21.75" customHeight="1">
      <c r="A171" s="31"/>
      <c r="B171" s="32"/>
      <c r="C171" s="191" t="s">
        <v>346</v>
      </c>
      <c r="D171" s="191" t="s">
        <v>121</v>
      </c>
      <c r="E171" s="192" t="s">
        <v>347</v>
      </c>
      <c r="F171" s="193" t="s">
        <v>348</v>
      </c>
      <c r="G171" s="194" t="s">
        <v>132</v>
      </c>
      <c r="H171" s="195">
        <v>2</v>
      </c>
      <c r="I171" s="196"/>
      <c r="J171" s="197">
        <f t="shared" si="10"/>
        <v>0</v>
      </c>
      <c r="K171" s="193" t="s">
        <v>133</v>
      </c>
      <c r="L171" s="36"/>
      <c r="M171" s="198" t="s">
        <v>1</v>
      </c>
      <c r="N171" s="199" t="s">
        <v>43</v>
      </c>
      <c r="O171" s="68"/>
      <c r="P171" s="200">
        <f t="shared" si="11"/>
        <v>0</v>
      </c>
      <c r="Q171" s="200">
        <v>0</v>
      </c>
      <c r="R171" s="200">
        <f t="shared" si="12"/>
        <v>0</v>
      </c>
      <c r="S171" s="200">
        <v>0</v>
      </c>
      <c r="T171" s="201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2" t="s">
        <v>86</v>
      </c>
      <c r="AT171" s="202" t="s">
        <v>121</v>
      </c>
      <c r="AU171" s="202" t="s">
        <v>86</v>
      </c>
      <c r="AY171" s="14" t="s">
        <v>120</v>
      </c>
      <c r="BE171" s="203">
        <f t="shared" si="14"/>
        <v>0</v>
      </c>
      <c r="BF171" s="203">
        <f t="shared" si="15"/>
        <v>0</v>
      </c>
      <c r="BG171" s="203">
        <f t="shared" si="16"/>
        <v>0</v>
      </c>
      <c r="BH171" s="203">
        <f t="shared" si="17"/>
        <v>0</v>
      </c>
      <c r="BI171" s="203">
        <f t="shared" si="18"/>
        <v>0</v>
      </c>
      <c r="BJ171" s="14" t="s">
        <v>86</v>
      </c>
      <c r="BK171" s="203">
        <f t="shared" si="19"/>
        <v>0</v>
      </c>
      <c r="BL171" s="14" t="s">
        <v>86</v>
      </c>
      <c r="BM171" s="202" t="s">
        <v>349</v>
      </c>
    </row>
    <row r="172" spans="1:65" s="2" customFormat="1" ht="21.75" customHeight="1">
      <c r="A172" s="31"/>
      <c r="B172" s="32"/>
      <c r="C172" s="222" t="s">
        <v>350</v>
      </c>
      <c r="D172" s="222" t="s">
        <v>168</v>
      </c>
      <c r="E172" s="223" t="s">
        <v>351</v>
      </c>
      <c r="F172" s="224" t="s">
        <v>352</v>
      </c>
      <c r="G172" s="225" t="s">
        <v>132</v>
      </c>
      <c r="H172" s="226">
        <v>2</v>
      </c>
      <c r="I172" s="227"/>
      <c r="J172" s="228">
        <f t="shared" si="10"/>
        <v>0</v>
      </c>
      <c r="K172" s="224" t="s">
        <v>133</v>
      </c>
      <c r="L172" s="229"/>
      <c r="M172" s="230" t="s">
        <v>1</v>
      </c>
      <c r="N172" s="231" t="s">
        <v>43</v>
      </c>
      <c r="O172" s="68"/>
      <c r="P172" s="200">
        <f t="shared" si="11"/>
        <v>0</v>
      </c>
      <c r="Q172" s="200">
        <v>0</v>
      </c>
      <c r="R172" s="200">
        <f t="shared" si="12"/>
        <v>0</v>
      </c>
      <c r="S172" s="200">
        <v>0</v>
      </c>
      <c r="T172" s="201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2" t="s">
        <v>188</v>
      </c>
      <c r="AT172" s="202" t="s">
        <v>168</v>
      </c>
      <c r="AU172" s="202" t="s">
        <v>86</v>
      </c>
      <c r="AY172" s="14" t="s">
        <v>120</v>
      </c>
      <c r="BE172" s="203">
        <f t="shared" si="14"/>
        <v>0</v>
      </c>
      <c r="BF172" s="203">
        <f t="shared" si="15"/>
        <v>0</v>
      </c>
      <c r="BG172" s="203">
        <f t="shared" si="16"/>
        <v>0</v>
      </c>
      <c r="BH172" s="203">
        <f t="shared" si="17"/>
        <v>0</v>
      </c>
      <c r="BI172" s="203">
        <f t="shared" si="18"/>
        <v>0</v>
      </c>
      <c r="BJ172" s="14" t="s">
        <v>86</v>
      </c>
      <c r="BK172" s="203">
        <f t="shared" si="19"/>
        <v>0</v>
      </c>
      <c r="BL172" s="14" t="s">
        <v>188</v>
      </c>
      <c r="BM172" s="202" t="s">
        <v>353</v>
      </c>
    </row>
    <row r="173" spans="1:65" s="2" customFormat="1" ht="33" customHeight="1">
      <c r="A173" s="31"/>
      <c r="B173" s="32"/>
      <c r="C173" s="191" t="s">
        <v>354</v>
      </c>
      <c r="D173" s="191" t="s">
        <v>121</v>
      </c>
      <c r="E173" s="192" t="s">
        <v>355</v>
      </c>
      <c r="F173" s="193" t="s">
        <v>356</v>
      </c>
      <c r="G173" s="194" t="s">
        <v>198</v>
      </c>
      <c r="H173" s="195">
        <v>50</v>
      </c>
      <c r="I173" s="196"/>
      <c r="J173" s="197">
        <f t="shared" si="10"/>
        <v>0</v>
      </c>
      <c r="K173" s="193" t="s">
        <v>133</v>
      </c>
      <c r="L173" s="36"/>
      <c r="M173" s="198" t="s">
        <v>1</v>
      </c>
      <c r="N173" s="199" t="s">
        <v>43</v>
      </c>
      <c r="O173" s="68"/>
      <c r="P173" s="200">
        <f t="shared" si="11"/>
        <v>0</v>
      </c>
      <c r="Q173" s="200">
        <v>0</v>
      </c>
      <c r="R173" s="200">
        <f t="shared" si="12"/>
        <v>0</v>
      </c>
      <c r="S173" s="200">
        <v>0</v>
      </c>
      <c r="T173" s="201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2" t="s">
        <v>86</v>
      </c>
      <c r="AT173" s="202" t="s">
        <v>121</v>
      </c>
      <c r="AU173" s="202" t="s">
        <v>86</v>
      </c>
      <c r="AY173" s="14" t="s">
        <v>120</v>
      </c>
      <c r="BE173" s="203">
        <f t="shared" si="14"/>
        <v>0</v>
      </c>
      <c r="BF173" s="203">
        <f t="shared" si="15"/>
        <v>0</v>
      </c>
      <c r="BG173" s="203">
        <f t="shared" si="16"/>
        <v>0</v>
      </c>
      <c r="BH173" s="203">
        <f t="shared" si="17"/>
        <v>0</v>
      </c>
      <c r="BI173" s="203">
        <f t="shared" si="18"/>
        <v>0</v>
      </c>
      <c r="BJ173" s="14" t="s">
        <v>86</v>
      </c>
      <c r="BK173" s="203">
        <f t="shared" si="19"/>
        <v>0</v>
      </c>
      <c r="BL173" s="14" t="s">
        <v>86</v>
      </c>
      <c r="BM173" s="202" t="s">
        <v>357</v>
      </c>
    </row>
    <row r="174" spans="1:65" s="2" customFormat="1" ht="33" customHeight="1">
      <c r="A174" s="31"/>
      <c r="B174" s="32"/>
      <c r="C174" s="222" t="s">
        <v>358</v>
      </c>
      <c r="D174" s="222" t="s">
        <v>168</v>
      </c>
      <c r="E174" s="223" t="s">
        <v>359</v>
      </c>
      <c r="F174" s="224" t="s">
        <v>360</v>
      </c>
      <c r="G174" s="225" t="s">
        <v>198</v>
      </c>
      <c r="H174" s="226">
        <v>12</v>
      </c>
      <c r="I174" s="227"/>
      <c r="J174" s="228">
        <f t="shared" si="10"/>
        <v>0</v>
      </c>
      <c r="K174" s="224" t="s">
        <v>361</v>
      </c>
      <c r="L174" s="229"/>
      <c r="M174" s="230" t="s">
        <v>1</v>
      </c>
      <c r="N174" s="231" t="s">
        <v>43</v>
      </c>
      <c r="O174" s="68"/>
      <c r="P174" s="200">
        <f t="shared" si="11"/>
        <v>0</v>
      </c>
      <c r="Q174" s="200">
        <v>0</v>
      </c>
      <c r="R174" s="200">
        <f t="shared" si="12"/>
        <v>0</v>
      </c>
      <c r="S174" s="200">
        <v>0</v>
      </c>
      <c r="T174" s="201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2" t="s">
        <v>88</v>
      </c>
      <c r="AT174" s="202" t="s">
        <v>168</v>
      </c>
      <c r="AU174" s="202" t="s">
        <v>86</v>
      </c>
      <c r="AY174" s="14" t="s">
        <v>120</v>
      </c>
      <c r="BE174" s="203">
        <f t="shared" si="14"/>
        <v>0</v>
      </c>
      <c r="BF174" s="203">
        <f t="shared" si="15"/>
        <v>0</v>
      </c>
      <c r="BG174" s="203">
        <f t="shared" si="16"/>
        <v>0</v>
      </c>
      <c r="BH174" s="203">
        <f t="shared" si="17"/>
        <v>0</v>
      </c>
      <c r="BI174" s="203">
        <f t="shared" si="18"/>
        <v>0</v>
      </c>
      <c r="BJ174" s="14" t="s">
        <v>86</v>
      </c>
      <c r="BK174" s="203">
        <f t="shared" si="19"/>
        <v>0</v>
      </c>
      <c r="BL174" s="14" t="s">
        <v>86</v>
      </c>
      <c r="BM174" s="202" t="s">
        <v>362</v>
      </c>
    </row>
    <row r="175" spans="1:65" s="2" customFormat="1" ht="33" customHeight="1">
      <c r="A175" s="31"/>
      <c r="B175" s="32"/>
      <c r="C175" s="222" t="s">
        <v>363</v>
      </c>
      <c r="D175" s="222" t="s">
        <v>168</v>
      </c>
      <c r="E175" s="223" t="s">
        <v>364</v>
      </c>
      <c r="F175" s="224" t="s">
        <v>365</v>
      </c>
      <c r="G175" s="225" t="s">
        <v>198</v>
      </c>
      <c r="H175" s="226">
        <v>12</v>
      </c>
      <c r="I175" s="227"/>
      <c r="J175" s="228">
        <f t="shared" si="10"/>
        <v>0</v>
      </c>
      <c r="K175" s="224" t="s">
        <v>361</v>
      </c>
      <c r="L175" s="229"/>
      <c r="M175" s="230" t="s">
        <v>1</v>
      </c>
      <c r="N175" s="231" t="s">
        <v>43</v>
      </c>
      <c r="O175" s="68"/>
      <c r="P175" s="200">
        <f t="shared" si="11"/>
        <v>0</v>
      </c>
      <c r="Q175" s="200">
        <v>0</v>
      </c>
      <c r="R175" s="200">
        <f t="shared" si="12"/>
        <v>0</v>
      </c>
      <c r="S175" s="200">
        <v>0</v>
      </c>
      <c r="T175" s="201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2" t="s">
        <v>88</v>
      </c>
      <c r="AT175" s="202" t="s">
        <v>168</v>
      </c>
      <c r="AU175" s="202" t="s">
        <v>86</v>
      </c>
      <c r="AY175" s="14" t="s">
        <v>120</v>
      </c>
      <c r="BE175" s="203">
        <f t="shared" si="14"/>
        <v>0</v>
      </c>
      <c r="BF175" s="203">
        <f t="shared" si="15"/>
        <v>0</v>
      </c>
      <c r="BG175" s="203">
        <f t="shared" si="16"/>
        <v>0</v>
      </c>
      <c r="BH175" s="203">
        <f t="shared" si="17"/>
        <v>0</v>
      </c>
      <c r="BI175" s="203">
        <f t="shared" si="18"/>
        <v>0</v>
      </c>
      <c r="BJ175" s="14" t="s">
        <v>86</v>
      </c>
      <c r="BK175" s="203">
        <f t="shared" si="19"/>
        <v>0</v>
      </c>
      <c r="BL175" s="14" t="s">
        <v>86</v>
      </c>
      <c r="BM175" s="202" t="s">
        <v>366</v>
      </c>
    </row>
    <row r="176" spans="1:65" s="2" customFormat="1" ht="33" customHeight="1">
      <c r="A176" s="31"/>
      <c r="B176" s="32"/>
      <c r="C176" s="222" t="s">
        <v>367</v>
      </c>
      <c r="D176" s="222" t="s">
        <v>168</v>
      </c>
      <c r="E176" s="223" t="s">
        <v>368</v>
      </c>
      <c r="F176" s="224" t="s">
        <v>369</v>
      </c>
      <c r="G176" s="225" t="s">
        <v>198</v>
      </c>
      <c r="H176" s="226">
        <v>26</v>
      </c>
      <c r="I176" s="227"/>
      <c r="J176" s="228">
        <f t="shared" si="10"/>
        <v>0</v>
      </c>
      <c r="K176" s="224" t="s">
        <v>361</v>
      </c>
      <c r="L176" s="229"/>
      <c r="M176" s="230" t="s">
        <v>1</v>
      </c>
      <c r="N176" s="231" t="s">
        <v>43</v>
      </c>
      <c r="O176" s="68"/>
      <c r="P176" s="200">
        <f t="shared" si="11"/>
        <v>0</v>
      </c>
      <c r="Q176" s="200">
        <v>0</v>
      </c>
      <c r="R176" s="200">
        <f t="shared" si="12"/>
        <v>0</v>
      </c>
      <c r="S176" s="200">
        <v>0</v>
      </c>
      <c r="T176" s="201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2" t="s">
        <v>88</v>
      </c>
      <c r="AT176" s="202" t="s">
        <v>168</v>
      </c>
      <c r="AU176" s="202" t="s">
        <v>86</v>
      </c>
      <c r="AY176" s="14" t="s">
        <v>120</v>
      </c>
      <c r="BE176" s="203">
        <f t="shared" si="14"/>
        <v>0</v>
      </c>
      <c r="BF176" s="203">
        <f t="shared" si="15"/>
        <v>0</v>
      </c>
      <c r="BG176" s="203">
        <f t="shared" si="16"/>
        <v>0</v>
      </c>
      <c r="BH176" s="203">
        <f t="shared" si="17"/>
        <v>0</v>
      </c>
      <c r="BI176" s="203">
        <f t="shared" si="18"/>
        <v>0</v>
      </c>
      <c r="BJ176" s="14" t="s">
        <v>86</v>
      </c>
      <c r="BK176" s="203">
        <f t="shared" si="19"/>
        <v>0</v>
      </c>
      <c r="BL176" s="14" t="s">
        <v>86</v>
      </c>
      <c r="BM176" s="202" t="s">
        <v>370</v>
      </c>
    </row>
    <row r="177" spans="1:65" s="2" customFormat="1" ht="21.75" customHeight="1">
      <c r="A177" s="31"/>
      <c r="B177" s="32"/>
      <c r="C177" s="191" t="s">
        <v>371</v>
      </c>
      <c r="D177" s="191" t="s">
        <v>121</v>
      </c>
      <c r="E177" s="192" t="s">
        <v>372</v>
      </c>
      <c r="F177" s="193" t="s">
        <v>373</v>
      </c>
      <c r="G177" s="194" t="s">
        <v>132</v>
      </c>
      <c r="H177" s="195">
        <v>16</v>
      </c>
      <c r="I177" s="196"/>
      <c r="J177" s="197">
        <f t="shared" si="10"/>
        <v>0</v>
      </c>
      <c r="K177" s="193" t="s">
        <v>133</v>
      </c>
      <c r="L177" s="36"/>
      <c r="M177" s="198" t="s">
        <v>1</v>
      </c>
      <c r="N177" s="199" t="s">
        <v>43</v>
      </c>
      <c r="O177" s="68"/>
      <c r="P177" s="200">
        <f t="shared" si="11"/>
        <v>0</v>
      </c>
      <c r="Q177" s="200">
        <v>0</v>
      </c>
      <c r="R177" s="200">
        <f t="shared" si="12"/>
        <v>0</v>
      </c>
      <c r="S177" s="200">
        <v>0</v>
      </c>
      <c r="T177" s="201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2" t="s">
        <v>86</v>
      </c>
      <c r="AT177" s="202" t="s">
        <v>121</v>
      </c>
      <c r="AU177" s="202" t="s">
        <v>86</v>
      </c>
      <c r="AY177" s="14" t="s">
        <v>120</v>
      </c>
      <c r="BE177" s="203">
        <f t="shared" si="14"/>
        <v>0</v>
      </c>
      <c r="BF177" s="203">
        <f t="shared" si="15"/>
        <v>0</v>
      </c>
      <c r="BG177" s="203">
        <f t="shared" si="16"/>
        <v>0</v>
      </c>
      <c r="BH177" s="203">
        <f t="shared" si="17"/>
        <v>0</v>
      </c>
      <c r="BI177" s="203">
        <f t="shared" si="18"/>
        <v>0</v>
      </c>
      <c r="BJ177" s="14" t="s">
        <v>86</v>
      </c>
      <c r="BK177" s="203">
        <f t="shared" si="19"/>
        <v>0</v>
      </c>
      <c r="BL177" s="14" t="s">
        <v>86</v>
      </c>
      <c r="BM177" s="202" t="s">
        <v>374</v>
      </c>
    </row>
    <row r="178" spans="1:65" s="2" customFormat="1" ht="33" customHeight="1">
      <c r="A178" s="31"/>
      <c r="B178" s="32"/>
      <c r="C178" s="222" t="s">
        <v>375</v>
      </c>
      <c r="D178" s="222" t="s">
        <v>168</v>
      </c>
      <c r="E178" s="223" t="s">
        <v>376</v>
      </c>
      <c r="F178" s="224" t="s">
        <v>377</v>
      </c>
      <c r="G178" s="225" t="s">
        <v>132</v>
      </c>
      <c r="H178" s="226">
        <v>2</v>
      </c>
      <c r="I178" s="227"/>
      <c r="J178" s="228">
        <f t="shared" si="10"/>
        <v>0</v>
      </c>
      <c r="K178" s="224" t="s">
        <v>133</v>
      </c>
      <c r="L178" s="229"/>
      <c r="M178" s="230" t="s">
        <v>1</v>
      </c>
      <c r="N178" s="231" t="s">
        <v>43</v>
      </c>
      <c r="O178" s="68"/>
      <c r="P178" s="200">
        <f t="shared" si="11"/>
        <v>0</v>
      </c>
      <c r="Q178" s="200">
        <v>0</v>
      </c>
      <c r="R178" s="200">
        <f t="shared" si="12"/>
        <v>0</v>
      </c>
      <c r="S178" s="200">
        <v>0</v>
      </c>
      <c r="T178" s="201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2" t="s">
        <v>188</v>
      </c>
      <c r="AT178" s="202" t="s">
        <v>168</v>
      </c>
      <c r="AU178" s="202" t="s">
        <v>86</v>
      </c>
      <c r="AY178" s="14" t="s">
        <v>120</v>
      </c>
      <c r="BE178" s="203">
        <f t="shared" si="14"/>
        <v>0</v>
      </c>
      <c r="BF178" s="203">
        <f t="shared" si="15"/>
        <v>0</v>
      </c>
      <c r="BG178" s="203">
        <f t="shared" si="16"/>
        <v>0</v>
      </c>
      <c r="BH178" s="203">
        <f t="shared" si="17"/>
        <v>0</v>
      </c>
      <c r="BI178" s="203">
        <f t="shared" si="18"/>
        <v>0</v>
      </c>
      <c r="BJ178" s="14" t="s">
        <v>86</v>
      </c>
      <c r="BK178" s="203">
        <f t="shared" si="19"/>
        <v>0</v>
      </c>
      <c r="BL178" s="14" t="s">
        <v>188</v>
      </c>
      <c r="BM178" s="202" t="s">
        <v>378</v>
      </c>
    </row>
    <row r="179" spans="1:65" s="2" customFormat="1" ht="33" customHeight="1">
      <c r="A179" s="31"/>
      <c r="B179" s="32"/>
      <c r="C179" s="222" t="s">
        <v>379</v>
      </c>
      <c r="D179" s="222" t="s">
        <v>168</v>
      </c>
      <c r="E179" s="223" t="s">
        <v>380</v>
      </c>
      <c r="F179" s="224" t="s">
        <v>381</v>
      </c>
      <c r="G179" s="225" t="s">
        <v>132</v>
      </c>
      <c r="H179" s="226">
        <v>6</v>
      </c>
      <c r="I179" s="227"/>
      <c r="J179" s="228">
        <f t="shared" si="10"/>
        <v>0</v>
      </c>
      <c r="K179" s="224" t="s">
        <v>133</v>
      </c>
      <c r="L179" s="229"/>
      <c r="M179" s="230" t="s">
        <v>1</v>
      </c>
      <c r="N179" s="231" t="s">
        <v>43</v>
      </c>
      <c r="O179" s="68"/>
      <c r="P179" s="200">
        <f t="shared" si="11"/>
        <v>0</v>
      </c>
      <c r="Q179" s="200">
        <v>0</v>
      </c>
      <c r="R179" s="200">
        <f t="shared" si="12"/>
        <v>0</v>
      </c>
      <c r="S179" s="200">
        <v>0</v>
      </c>
      <c r="T179" s="201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2" t="s">
        <v>88</v>
      </c>
      <c r="AT179" s="202" t="s">
        <v>168</v>
      </c>
      <c r="AU179" s="202" t="s">
        <v>86</v>
      </c>
      <c r="AY179" s="14" t="s">
        <v>120</v>
      </c>
      <c r="BE179" s="203">
        <f t="shared" si="14"/>
        <v>0</v>
      </c>
      <c r="BF179" s="203">
        <f t="shared" si="15"/>
        <v>0</v>
      </c>
      <c r="BG179" s="203">
        <f t="shared" si="16"/>
        <v>0</v>
      </c>
      <c r="BH179" s="203">
        <f t="shared" si="17"/>
        <v>0</v>
      </c>
      <c r="BI179" s="203">
        <f t="shared" si="18"/>
        <v>0</v>
      </c>
      <c r="BJ179" s="14" t="s">
        <v>86</v>
      </c>
      <c r="BK179" s="203">
        <f t="shared" si="19"/>
        <v>0</v>
      </c>
      <c r="BL179" s="14" t="s">
        <v>86</v>
      </c>
      <c r="BM179" s="202" t="s">
        <v>382</v>
      </c>
    </row>
    <row r="180" spans="1:65" s="2" customFormat="1" ht="33" customHeight="1">
      <c r="A180" s="31"/>
      <c r="B180" s="32"/>
      <c r="C180" s="222" t="s">
        <v>383</v>
      </c>
      <c r="D180" s="222" t="s">
        <v>168</v>
      </c>
      <c r="E180" s="223" t="s">
        <v>384</v>
      </c>
      <c r="F180" s="224" t="s">
        <v>385</v>
      </c>
      <c r="G180" s="225" t="s">
        <v>132</v>
      </c>
      <c r="H180" s="226">
        <v>6</v>
      </c>
      <c r="I180" s="227"/>
      <c r="J180" s="228">
        <f t="shared" si="10"/>
        <v>0</v>
      </c>
      <c r="K180" s="224" t="s">
        <v>133</v>
      </c>
      <c r="L180" s="229"/>
      <c r="M180" s="230" t="s">
        <v>1</v>
      </c>
      <c r="N180" s="231" t="s">
        <v>43</v>
      </c>
      <c r="O180" s="68"/>
      <c r="P180" s="200">
        <f t="shared" si="11"/>
        <v>0</v>
      </c>
      <c r="Q180" s="200">
        <v>0</v>
      </c>
      <c r="R180" s="200">
        <f t="shared" si="12"/>
        <v>0</v>
      </c>
      <c r="S180" s="200">
        <v>0</v>
      </c>
      <c r="T180" s="201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2" t="s">
        <v>88</v>
      </c>
      <c r="AT180" s="202" t="s">
        <v>168</v>
      </c>
      <c r="AU180" s="202" t="s">
        <v>86</v>
      </c>
      <c r="AY180" s="14" t="s">
        <v>120</v>
      </c>
      <c r="BE180" s="203">
        <f t="shared" si="14"/>
        <v>0</v>
      </c>
      <c r="BF180" s="203">
        <f t="shared" si="15"/>
        <v>0</v>
      </c>
      <c r="BG180" s="203">
        <f t="shared" si="16"/>
        <v>0</v>
      </c>
      <c r="BH180" s="203">
        <f t="shared" si="17"/>
        <v>0</v>
      </c>
      <c r="BI180" s="203">
        <f t="shared" si="18"/>
        <v>0</v>
      </c>
      <c r="BJ180" s="14" t="s">
        <v>86</v>
      </c>
      <c r="BK180" s="203">
        <f t="shared" si="19"/>
        <v>0</v>
      </c>
      <c r="BL180" s="14" t="s">
        <v>86</v>
      </c>
      <c r="BM180" s="202" t="s">
        <v>386</v>
      </c>
    </row>
    <row r="181" spans="1:65" s="2" customFormat="1" ht="44.25" customHeight="1">
      <c r="A181" s="31"/>
      <c r="B181" s="32"/>
      <c r="C181" s="222" t="s">
        <v>387</v>
      </c>
      <c r="D181" s="222" t="s">
        <v>168</v>
      </c>
      <c r="E181" s="223" t="s">
        <v>388</v>
      </c>
      <c r="F181" s="224" t="s">
        <v>389</v>
      </c>
      <c r="G181" s="225" t="s">
        <v>132</v>
      </c>
      <c r="H181" s="226">
        <v>2</v>
      </c>
      <c r="I181" s="227"/>
      <c r="J181" s="228">
        <f t="shared" si="10"/>
        <v>0</v>
      </c>
      <c r="K181" s="224" t="s">
        <v>133</v>
      </c>
      <c r="L181" s="229"/>
      <c r="M181" s="230" t="s">
        <v>1</v>
      </c>
      <c r="N181" s="231" t="s">
        <v>43</v>
      </c>
      <c r="O181" s="68"/>
      <c r="P181" s="200">
        <f t="shared" si="11"/>
        <v>0</v>
      </c>
      <c r="Q181" s="200">
        <v>0</v>
      </c>
      <c r="R181" s="200">
        <f t="shared" si="12"/>
        <v>0</v>
      </c>
      <c r="S181" s="200">
        <v>0</v>
      </c>
      <c r="T181" s="201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2" t="s">
        <v>88</v>
      </c>
      <c r="AT181" s="202" t="s">
        <v>168</v>
      </c>
      <c r="AU181" s="202" t="s">
        <v>86</v>
      </c>
      <c r="AY181" s="14" t="s">
        <v>120</v>
      </c>
      <c r="BE181" s="203">
        <f t="shared" si="14"/>
        <v>0</v>
      </c>
      <c r="BF181" s="203">
        <f t="shared" si="15"/>
        <v>0</v>
      </c>
      <c r="BG181" s="203">
        <f t="shared" si="16"/>
        <v>0</v>
      </c>
      <c r="BH181" s="203">
        <f t="shared" si="17"/>
        <v>0</v>
      </c>
      <c r="BI181" s="203">
        <f t="shared" si="18"/>
        <v>0</v>
      </c>
      <c r="BJ181" s="14" t="s">
        <v>86</v>
      </c>
      <c r="BK181" s="203">
        <f t="shared" si="19"/>
        <v>0</v>
      </c>
      <c r="BL181" s="14" t="s">
        <v>86</v>
      </c>
      <c r="BM181" s="202" t="s">
        <v>390</v>
      </c>
    </row>
    <row r="182" spans="1:65" s="2" customFormat="1" ht="21.75" customHeight="1">
      <c r="A182" s="31"/>
      <c r="B182" s="32"/>
      <c r="C182" s="191" t="s">
        <v>391</v>
      </c>
      <c r="D182" s="191" t="s">
        <v>121</v>
      </c>
      <c r="E182" s="192" t="s">
        <v>392</v>
      </c>
      <c r="F182" s="193" t="s">
        <v>393</v>
      </c>
      <c r="G182" s="194" t="s">
        <v>132</v>
      </c>
      <c r="H182" s="195">
        <v>2</v>
      </c>
      <c r="I182" s="196"/>
      <c r="J182" s="197">
        <f t="shared" si="10"/>
        <v>0</v>
      </c>
      <c r="K182" s="193" t="s">
        <v>133</v>
      </c>
      <c r="L182" s="36"/>
      <c r="M182" s="198" t="s">
        <v>1</v>
      </c>
      <c r="N182" s="199" t="s">
        <v>43</v>
      </c>
      <c r="O182" s="68"/>
      <c r="P182" s="200">
        <f t="shared" si="11"/>
        <v>0</v>
      </c>
      <c r="Q182" s="200">
        <v>0</v>
      </c>
      <c r="R182" s="200">
        <f t="shared" si="12"/>
        <v>0</v>
      </c>
      <c r="S182" s="200">
        <v>0</v>
      </c>
      <c r="T182" s="201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2" t="s">
        <v>86</v>
      </c>
      <c r="AT182" s="202" t="s">
        <v>121</v>
      </c>
      <c r="AU182" s="202" t="s">
        <v>86</v>
      </c>
      <c r="AY182" s="14" t="s">
        <v>120</v>
      </c>
      <c r="BE182" s="203">
        <f t="shared" si="14"/>
        <v>0</v>
      </c>
      <c r="BF182" s="203">
        <f t="shared" si="15"/>
        <v>0</v>
      </c>
      <c r="BG182" s="203">
        <f t="shared" si="16"/>
        <v>0</v>
      </c>
      <c r="BH182" s="203">
        <f t="shared" si="17"/>
        <v>0</v>
      </c>
      <c r="BI182" s="203">
        <f t="shared" si="18"/>
        <v>0</v>
      </c>
      <c r="BJ182" s="14" t="s">
        <v>86</v>
      </c>
      <c r="BK182" s="203">
        <f t="shared" si="19"/>
        <v>0</v>
      </c>
      <c r="BL182" s="14" t="s">
        <v>86</v>
      </c>
      <c r="BM182" s="202" t="s">
        <v>394</v>
      </c>
    </row>
    <row r="183" spans="1:65" s="2" customFormat="1" ht="21.75" customHeight="1">
      <c r="A183" s="31"/>
      <c r="B183" s="32"/>
      <c r="C183" s="222" t="s">
        <v>395</v>
      </c>
      <c r="D183" s="222" t="s">
        <v>168</v>
      </c>
      <c r="E183" s="223" t="s">
        <v>396</v>
      </c>
      <c r="F183" s="224" t="s">
        <v>397</v>
      </c>
      <c r="G183" s="225" t="s">
        <v>132</v>
      </c>
      <c r="H183" s="226">
        <v>2</v>
      </c>
      <c r="I183" s="227"/>
      <c r="J183" s="228">
        <f t="shared" si="10"/>
        <v>0</v>
      </c>
      <c r="K183" s="224" t="s">
        <v>133</v>
      </c>
      <c r="L183" s="229"/>
      <c r="M183" s="230" t="s">
        <v>1</v>
      </c>
      <c r="N183" s="231" t="s">
        <v>43</v>
      </c>
      <c r="O183" s="68"/>
      <c r="P183" s="200">
        <f t="shared" si="11"/>
        <v>0</v>
      </c>
      <c r="Q183" s="200">
        <v>0</v>
      </c>
      <c r="R183" s="200">
        <f t="shared" si="12"/>
        <v>0</v>
      </c>
      <c r="S183" s="200">
        <v>0</v>
      </c>
      <c r="T183" s="201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2" t="s">
        <v>188</v>
      </c>
      <c r="AT183" s="202" t="s">
        <v>168</v>
      </c>
      <c r="AU183" s="202" t="s">
        <v>86</v>
      </c>
      <c r="AY183" s="14" t="s">
        <v>120</v>
      </c>
      <c r="BE183" s="203">
        <f t="shared" si="14"/>
        <v>0</v>
      </c>
      <c r="BF183" s="203">
        <f t="shared" si="15"/>
        <v>0</v>
      </c>
      <c r="BG183" s="203">
        <f t="shared" si="16"/>
        <v>0</v>
      </c>
      <c r="BH183" s="203">
        <f t="shared" si="17"/>
        <v>0</v>
      </c>
      <c r="BI183" s="203">
        <f t="shared" si="18"/>
        <v>0</v>
      </c>
      <c r="BJ183" s="14" t="s">
        <v>86</v>
      </c>
      <c r="BK183" s="203">
        <f t="shared" si="19"/>
        <v>0</v>
      </c>
      <c r="BL183" s="14" t="s">
        <v>188</v>
      </c>
      <c r="BM183" s="202" t="s">
        <v>398</v>
      </c>
    </row>
    <row r="184" spans="1:65" s="2" customFormat="1" ht="21.75" customHeight="1">
      <c r="A184" s="31"/>
      <c r="B184" s="32"/>
      <c r="C184" s="191" t="s">
        <v>399</v>
      </c>
      <c r="D184" s="191" t="s">
        <v>121</v>
      </c>
      <c r="E184" s="192" t="s">
        <v>400</v>
      </c>
      <c r="F184" s="193" t="s">
        <v>401</v>
      </c>
      <c r="G184" s="194" t="s">
        <v>132</v>
      </c>
      <c r="H184" s="195">
        <v>2</v>
      </c>
      <c r="I184" s="196"/>
      <c r="J184" s="197">
        <f t="shared" si="10"/>
        <v>0</v>
      </c>
      <c r="K184" s="193" t="s">
        <v>133</v>
      </c>
      <c r="L184" s="36"/>
      <c r="M184" s="198" t="s">
        <v>1</v>
      </c>
      <c r="N184" s="199" t="s">
        <v>43</v>
      </c>
      <c r="O184" s="68"/>
      <c r="P184" s="200">
        <f t="shared" si="11"/>
        <v>0</v>
      </c>
      <c r="Q184" s="200">
        <v>0</v>
      </c>
      <c r="R184" s="200">
        <f t="shared" si="12"/>
        <v>0</v>
      </c>
      <c r="S184" s="200">
        <v>0</v>
      </c>
      <c r="T184" s="201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2" t="s">
        <v>86</v>
      </c>
      <c r="AT184" s="202" t="s">
        <v>121</v>
      </c>
      <c r="AU184" s="202" t="s">
        <v>86</v>
      </c>
      <c r="AY184" s="14" t="s">
        <v>120</v>
      </c>
      <c r="BE184" s="203">
        <f t="shared" si="14"/>
        <v>0</v>
      </c>
      <c r="BF184" s="203">
        <f t="shared" si="15"/>
        <v>0</v>
      </c>
      <c r="BG184" s="203">
        <f t="shared" si="16"/>
        <v>0</v>
      </c>
      <c r="BH184" s="203">
        <f t="shared" si="17"/>
        <v>0</v>
      </c>
      <c r="BI184" s="203">
        <f t="shared" si="18"/>
        <v>0</v>
      </c>
      <c r="BJ184" s="14" t="s">
        <v>86</v>
      </c>
      <c r="BK184" s="203">
        <f t="shared" si="19"/>
        <v>0</v>
      </c>
      <c r="BL184" s="14" t="s">
        <v>86</v>
      </c>
      <c r="BM184" s="202" t="s">
        <v>402</v>
      </c>
    </row>
    <row r="185" spans="1:65" s="2" customFormat="1" ht="44.25" customHeight="1">
      <c r="A185" s="31"/>
      <c r="B185" s="32"/>
      <c r="C185" s="222" t="s">
        <v>403</v>
      </c>
      <c r="D185" s="222" t="s">
        <v>168</v>
      </c>
      <c r="E185" s="223" t="s">
        <v>404</v>
      </c>
      <c r="F185" s="224" t="s">
        <v>405</v>
      </c>
      <c r="G185" s="225" t="s">
        <v>132</v>
      </c>
      <c r="H185" s="226">
        <v>2</v>
      </c>
      <c r="I185" s="227"/>
      <c r="J185" s="228">
        <f t="shared" si="10"/>
        <v>0</v>
      </c>
      <c r="K185" s="224" t="s">
        <v>133</v>
      </c>
      <c r="L185" s="229"/>
      <c r="M185" s="230" t="s">
        <v>1</v>
      </c>
      <c r="N185" s="231" t="s">
        <v>43</v>
      </c>
      <c r="O185" s="68"/>
      <c r="P185" s="200">
        <f t="shared" si="11"/>
        <v>0</v>
      </c>
      <c r="Q185" s="200">
        <v>0</v>
      </c>
      <c r="R185" s="200">
        <f t="shared" si="12"/>
        <v>0</v>
      </c>
      <c r="S185" s="200">
        <v>0</v>
      </c>
      <c r="T185" s="201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2" t="s">
        <v>188</v>
      </c>
      <c r="AT185" s="202" t="s">
        <v>168</v>
      </c>
      <c r="AU185" s="202" t="s">
        <v>86</v>
      </c>
      <c r="AY185" s="14" t="s">
        <v>120</v>
      </c>
      <c r="BE185" s="203">
        <f t="shared" si="14"/>
        <v>0</v>
      </c>
      <c r="BF185" s="203">
        <f t="shared" si="15"/>
        <v>0</v>
      </c>
      <c r="BG185" s="203">
        <f t="shared" si="16"/>
        <v>0</v>
      </c>
      <c r="BH185" s="203">
        <f t="shared" si="17"/>
        <v>0</v>
      </c>
      <c r="BI185" s="203">
        <f t="shared" si="18"/>
        <v>0</v>
      </c>
      <c r="BJ185" s="14" t="s">
        <v>86</v>
      </c>
      <c r="BK185" s="203">
        <f t="shared" si="19"/>
        <v>0</v>
      </c>
      <c r="BL185" s="14" t="s">
        <v>188</v>
      </c>
      <c r="BM185" s="202" t="s">
        <v>406</v>
      </c>
    </row>
    <row r="186" spans="1:65" s="2" customFormat="1" ht="55.5" customHeight="1">
      <c r="A186" s="31"/>
      <c r="B186" s="32"/>
      <c r="C186" s="222" t="s">
        <v>407</v>
      </c>
      <c r="D186" s="222" t="s">
        <v>168</v>
      </c>
      <c r="E186" s="223" t="s">
        <v>408</v>
      </c>
      <c r="F186" s="224" t="s">
        <v>409</v>
      </c>
      <c r="G186" s="225" t="s">
        <v>132</v>
      </c>
      <c r="H186" s="226">
        <v>2</v>
      </c>
      <c r="I186" s="227"/>
      <c r="J186" s="228">
        <f t="shared" si="10"/>
        <v>0</v>
      </c>
      <c r="K186" s="224" t="s">
        <v>133</v>
      </c>
      <c r="L186" s="229"/>
      <c r="M186" s="230" t="s">
        <v>1</v>
      </c>
      <c r="N186" s="231" t="s">
        <v>43</v>
      </c>
      <c r="O186" s="68"/>
      <c r="P186" s="200">
        <f t="shared" si="11"/>
        <v>0</v>
      </c>
      <c r="Q186" s="200">
        <v>0</v>
      </c>
      <c r="R186" s="200">
        <f t="shared" si="12"/>
        <v>0</v>
      </c>
      <c r="S186" s="200">
        <v>0</v>
      </c>
      <c r="T186" s="201">
        <f t="shared" si="1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2" t="s">
        <v>188</v>
      </c>
      <c r="AT186" s="202" t="s">
        <v>168</v>
      </c>
      <c r="AU186" s="202" t="s">
        <v>86</v>
      </c>
      <c r="AY186" s="14" t="s">
        <v>120</v>
      </c>
      <c r="BE186" s="203">
        <f t="shared" si="14"/>
        <v>0</v>
      </c>
      <c r="BF186" s="203">
        <f t="shared" si="15"/>
        <v>0</v>
      </c>
      <c r="BG186" s="203">
        <f t="shared" si="16"/>
        <v>0</v>
      </c>
      <c r="BH186" s="203">
        <f t="shared" si="17"/>
        <v>0</v>
      </c>
      <c r="BI186" s="203">
        <f t="shared" si="18"/>
        <v>0</v>
      </c>
      <c r="BJ186" s="14" t="s">
        <v>86</v>
      </c>
      <c r="BK186" s="203">
        <f t="shared" si="19"/>
        <v>0</v>
      </c>
      <c r="BL186" s="14" t="s">
        <v>188</v>
      </c>
      <c r="BM186" s="202" t="s">
        <v>410</v>
      </c>
    </row>
    <row r="187" spans="1:65" s="2" customFormat="1" ht="58.5">
      <c r="A187" s="31"/>
      <c r="B187" s="32"/>
      <c r="C187" s="33"/>
      <c r="D187" s="205" t="s">
        <v>145</v>
      </c>
      <c r="E187" s="33"/>
      <c r="F187" s="206" t="s">
        <v>411</v>
      </c>
      <c r="G187" s="33"/>
      <c r="H187" s="33"/>
      <c r="I187" s="112"/>
      <c r="J187" s="33"/>
      <c r="K187" s="33"/>
      <c r="L187" s="36"/>
      <c r="M187" s="207"/>
      <c r="N187" s="208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145</v>
      </c>
      <c r="AU187" s="14" t="s">
        <v>86</v>
      </c>
    </row>
    <row r="188" spans="1:65" s="2" customFormat="1" ht="21.75" customHeight="1">
      <c r="A188" s="31"/>
      <c r="B188" s="32"/>
      <c r="C188" s="191" t="s">
        <v>412</v>
      </c>
      <c r="D188" s="191" t="s">
        <v>121</v>
      </c>
      <c r="E188" s="192" t="s">
        <v>413</v>
      </c>
      <c r="F188" s="193" t="s">
        <v>414</v>
      </c>
      <c r="G188" s="194" t="s">
        <v>132</v>
      </c>
      <c r="H188" s="195">
        <v>2</v>
      </c>
      <c r="I188" s="196"/>
      <c r="J188" s="197">
        <f>ROUND(I188*H188,2)</f>
        <v>0</v>
      </c>
      <c r="K188" s="193" t="s">
        <v>133</v>
      </c>
      <c r="L188" s="36"/>
      <c r="M188" s="198" t="s">
        <v>1</v>
      </c>
      <c r="N188" s="199" t="s">
        <v>43</v>
      </c>
      <c r="O188" s="68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2" t="s">
        <v>86</v>
      </c>
      <c r="AT188" s="202" t="s">
        <v>121</v>
      </c>
      <c r="AU188" s="202" t="s">
        <v>86</v>
      </c>
      <c r="AY188" s="14" t="s">
        <v>120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4" t="s">
        <v>86</v>
      </c>
      <c r="BK188" s="203">
        <f>ROUND(I188*H188,2)</f>
        <v>0</v>
      </c>
      <c r="BL188" s="14" t="s">
        <v>86</v>
      </c>
      <c r="BM188" s="202" t="s">
        <v>415</v>
      </c>
    </row>
    <row r="189" spans="1:65" s="2" customFormat="1" ht="21.75" customHeight="1">
      <c r="A189" s="31"/>
      <c r="B189" s="32"/>
      <c r="C189" s="191" t="s">
        <v>416</v>
      </c>
      <c r="D189" s="191" t="s">
        <v>121</v>
      </c>
      <c r="E189" s="192" t="s">
        <v>417</v>
      </c>
      <c r="F189" s="193" t="s">
        <v>418</v>
      </c>
      <c r="G189" s="194" t="s">
        <v>132</v>
      </c>
      <c r="H189" s="195">
        <v>2</v>
      </c>
      <c r="I189" s="196"/>
      <c r="J189" s="197">
        <f>ROUND(I189*H189,2)</f>
        <v>0</v>
      </c>
      <c r="K189" s="193" t="s">
        <v>133</v>
      </c>
      <c r="L189" s="36"/>
      <c r="M189" s="198" t="s">
        <v>1</v>
      </c>
      <c r="N189" s="199" t="s">
        <v>43</v>
      </c>
      <c r="O189" s="68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2" t="s">
        <v>86</v>
      </c>
      <c r="AT189" s="202" t="s">
        <v>121</v>
      </c>
      <c r="AU189" s="202" t="s">
        <v>86</v>
      </c>
      <c r="AY189" s="14" t="s">
        <v>120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4" t="s">
        <v>86</v>
      </c>
      <c r="BK189" s="203">
        <f>ROUND(I189*H189,2)</f>
        <v>0</v>
      </c>
      <c r="BL189" s="14" t="s">
        <v>86</v>
      </c>
      <c r="BM189" s="202" t="s">
        <v>419</v>
      </c>
    </row>
    <row r="190" spans="1:65" s="2" customFormat="1" ht="33" customHeight="1">
      <c r="A190" s="31"/>
      <c r="B190" s="32"/>
      <c r="C190" s="222" t="s">
        <v>420</v>
      </c>
      <c r="D190" s="222" t="s">
        <v>168</v>
      </c>
      <c r="E190" s="223" t="s">
        <v>421</v>
      </c>
      <c r="F190" s="224" t="s">
        <v>422</v>
      </c>
      <c r="G190" s="225" t="s">
        <v>132</v>
      </c>
      <c r="H190" s="226">
        <v>2</v>
      </c>
      <c r="I190" s="227"/>
      <c r="J190" s="228">
        <f>ROUND(I190*H190,2)</f>
        <v>0</v>
      </c>
      <c r="K190" s="224" t="s">
        <v>133</v>
      </c>
      <c r="L190" s="229"/>
      <c r="M190" s="230" t="s">
        <v>1</v>
      </c>
      <c r="N190" s="231" t="s">
        <v>43</v>
      </c>
      <c r="O190" s="68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2" t="s">
        <v>188</v>
      </c>
      <c r="AT190" s="202" t="s">
        <v>168</v>
      </c>
      <c r="AU190" s="202" t="s">
        <v>86</v>
      </c>
      <c r="AY190" s="14" t="s">
        <v>120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4" t="s">
        <v>86</v>
      </c>
      <c r="BK190" s="203">
        <f>ROUND(I190*H190,2)</f>
        <v>0</v>
      </c>
      <c r="BL190" s="14" t="s">
        <v>188</v>
      </c>
      <c r="BM190" s="202" t="s">
        <v>423</v>
      </c>
    </row>
    <row r="191" spans="1:65" s="2" customFormat="1" ht="21.75" customHeight="1">
      <c r="A191" s="31"/>
      <c r="B191" s="32"/>
      <c r="C191" s="191" t="s">
        <v>86</v>
      </c>
      <c r="D191" s="191" t="s">
        <v>121</v>
      </c>
      <c r="E191" s="192" t="s">
        <v>424</v>
      </c>
      <c r="F191" s="193" t="s">
        <v>425</v>
      </c>
      <c r="G191" s="194" t="s">
        <v>132</v>
      </c>
      <c r="H191" s="195">
        <v>2</v>
      </c>
      <c r="I191" s="196"/>
      <c r="J191" s="197">
        <f>ROUND(I191*H191,2)</f>
        <v>0</v>
      </c>
      <c r="K191" s="193" t="s">
        <v>133</v>
      </c>
      <c r="L191" s="36"/>
      <c r="M191" s="198" t="s">
        <v>1</v>
      </c>
      <c r="N191" s="199" t="s">
        <v>43</v>
      </c>
      <c r="O191" s="68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2" t="s">
        <v>86</v>
      </c>
      <c r="AT191" s="202" t="s">
        <v>121</v>
      </c>
      <c r="AU191" s="202" t="s">
        <v>86</v>
      </c>
      <c r="AY191" s="14" t="s">
        <v>120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4" t="s">
        <v>86</v>
      </c>
      <c r="BK191" s="203">
        <f>ROUND(I191*H191,2)</f>
        <v>0</v>
      </c>
      <c r="BL191" s="14" t="s">
        <v>86</v>
      </c>
      <c r="BM191" s="202" t="s">
        <v>426</v>
      </c>
    </row>
    <row r="192" spans="1:65" s="2" customFormat="1" ht="201" customHeight="1">
      <c r="A192" s="31"/>
      <c r="B192" s="32"/>
      <c r="C192" s="191" t="s">
        <v>427</v>
      </c>
      <c r="D192" s="191" t="s">
        <v>121</v>
      </c>
      <c r="E192" s="192" t="s">
        <v>428</v>
      </c>
      <c r="F192" s="193" t="s">
        <v>429</v>
      </c>
      <c r="G192" s="194" t="s">
        <v>171</v>
      </c>
      <c r="H192" s="195">
        <v>9</v>
      </c>
      <c r="I192" s="196"/>
      <c r="J192" s="197">
        <f>ROUND(I192*H192,2)</f>
        <v>0</v>
      </c>
      <c r="K192" s="193" t="s">
        <v>133</v>
      </c>
      <c r="L192" s="36"/>
      <c r="M192" s="198" t="s">
        <v>1</v>
      </c>
      <c r="N192" s="199" t="s">
        <v>43</v>
      </c>
      <c r="O192" s="68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2" t="s">
        <v>86</v>
      </c>
      <c r="AT192" s="202" t="s">
        <v>121</v>
      </c>
      <c r="AU192" s="202" t="s">
        <v>86</v>
      </c>
      <c r="AY192" s="14" t="s">
        <v>120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4" t="s">
        <v>86</v>
      </c>
      <c r="BK192" s="203">
        <f>ROUND(I192*H192,2)</f>
        <v>0</v>
      </c>
      <c r="BL192" s="14" t="s">
        <v>86</v>
      </c>
      <c r="BM192" s="202" t="s">
        <v>430</v>
      </c>
    </row>
    <row r="193" spans="1:65" s="2" customFormat="1" ht="19.5">
      <c r="A193" s="31"/>
      <c r="B193" s="32"/>
      <c r="C193" s="33"/>
      <c r="D193" s="205" t="s">
        <v>145</v>
      </c>
      <c r="E193" s="33"/>
      <c r="F193" s="206" t="s">
        <v>431</v>
      </c>
      <c r="G193" s="33"/>
      <c r="H193" s="33"/>
      <c r="I193" s="112"/>
      <c r="J193" s="33"/>
      <c r="K193" s="33"/>
      <c r="L193" s="36"/>
      <c r="M193" s="207"/>
      <c r="N193" s="208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145</v>
      </c>
      <c r="AU193" s="14" t="s">
        <v>86</v>
      </c>
    </row>
    <row r="194" spans="1:65" s="2" customFormat="1" ht="212.25" customHeight="1">
      <c r="A194" s="31"/>
      <c r="B194" s="32"/>
      <c r="C194" s="191" t="s">
        <v>432</v>
      </c>
      <c r="D194" s="191" t="s">
        <v>121</v>
      </c>
      <c r="E194" s="192" t="s">
        <v>433</v>
      </c>
      <c r="F194" s="193" t="s">
        <v>434</v>
      </c>
      <c r="G194" s="194" t="s">
        <v>171</v>
      </c>
      <c r="H194" s="195">
        <v>9</v>
      </c>
      <c r="I194" s="196"/>
      <c r="J194" s="197">
        <f>ROUND(I194*H194,2)</f>
        <v>0</v>
      </c>
      <c r="K194" s="193" t="s">
        <v>133</v>
      </c>
      <c r="L194" s="36"/>
      <c r="M194" s="198" t="s">
        <v>1</v>
      </c>
      <c r="N194" s="199" t="s">
        <v>43</v>
      </c>
      <c r="O194" s="68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2" t="s">
        <v>86</v>
      </c>
      <c r="AT194" s="202" t="s">
        <v>121</v>
      </c>
      <c r="AU194" s="202" t="s">
        <v>86</v>
      </c>
      <c r="AY194" s="14" t="s">
        <v>120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4" t="s">
        <v>86</v>
      </c>
      <c r="BK194" s="203">
        <f>ROUND(I194*H194,2)</f>
        <v>0</v>
      </c>
      <c r="BL194" s="14" t="s">
        <v>86</v>
      </c>
      <c r="BM194" s="202" t="s">
        <v>435</v>
      </c>
    </row>
    <row r="195" spans="1:65" s="2" customFormat="1" ht="19.5">
      <c r="A195" s="31"/>
      <c r="B195" s="32"/>
      <c r="C195" s="33"/>
      <c r="D195" s="205" t="s">
        <v>145</v>
      </c>
      <c r="E195" s="33"/>
      <c r="F195" s="206" t="s">
        <v>431</v>
      </c>
      <c r="G195" s="33"/>
      <c r="H195" s="33"/>
      <c r="I195" s="112"/>
      <c r="J195" s="33"/>
      <c r="K195" s="33"/>
      <c r="L195" s="36"/>
      <c r="M195" s="207"/>
      <c r="N195" s="208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145</v>
      </c>
      <c r="AU195" s="14" t="s">
        <v>86</v>
      </c>
    </row>
    <row r="196" spans="1:65" s="2" customFormat="1" ht="78" customHeight="1">
      <c r="A196" s="31"/>
      <c r="B196" s="32"/>
      <c r="C196" s="191" t="s">
        <v>436</v>
      </c>
      <c r="D196" s="191" t="s">
        <v>121</v>
      </c>
      <c r="E196" s="192" t="s">
        <v>437</v>
      </c>
      <c r="F196" s="193" t="s">
        <v>438</v>
      </c>
      <c r="G196" s="194" t="s">
        <v>171</v>
      </c>
      <c r="H196" s="195">
        <v>6</v>
      </c>
      <c r="I196" s="196"/>
      <c r="J196" s="197">
        <f>ROUND(I196*H196,2)</f>
        <v>0</v>
      </c>
      <c r="K196" s="193" t="s">
        <v>133</v>
      </c>
      <c r="L196" s="36"/>
      <c r="M196" s="198" t="s">
        <v>1</v>
      </c>
      <c r="N196" s="199" t="s">
        <v>43</v>
      </c>
      <c r="O196" s="68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2" t="s">
        <v>86</v>
      </c>
      <c r="AT196" s="202" t="s">
        <v>121</v>
      </c>
      <c r="AU196" s="202" t="s">
        <v>86</v>
      </c>
      <c r="AY196" s="14" t="s">
        <v>120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4" t="s">
        <v>86</v>
      </c>
      <c r="BK196" s="203">
        <f>ROUND(I196*H196,2)</f>
        <v>0</v>
      </c>
      <c r="BL196" s="14" t="s">
        <v>86</v>
      </c>
      <c r="BM196" s="202" t="s">
        <v>439</v>
      </c>
    </row>
    <row r="197" spans="1:65" s="2" customFormat="1" ht="78" customHeight="1">
      <c r="A197" s="31"/>
      <c r="B197" s="32"/>
      <c r="C197" s="191" t="s">
        <v>440</v>
      </c>
      <c r="D197" s="191" t="s">
        <v>121</v>
      </c>
      <c r="E197" s="192" t="s">
        <v>441</v>
      </c>
      <c r="F197" s="193" t="s">
        <v>442</v>
      </c>
      <c r="G197" s="194" t="s">
        <v>171</v>
      </c>
      <c r="H197" s="195">
        <v>12</v>
      </c>
      <c r="I197" s="196"/>
      <c r="J197" s="197">
        <f>ROUND(I197*H197,2)</f>
        <v>0</v>
      </c>
      <c r="K197" s="193" t="s">
        <v>133</v>
      </c>
      <c r="L197" s="36"/>
      <c r="M197" s="232" t="s">
        <v>1</v>
      </c>
      <c r="N197" s="233" t="s">
        <v>43</v>
      </c>
      <c r="O197" s="211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2" t="s">
        <v>86</v>
      </c>
      <c r="AT197" s="202" t="s">
        <v>121</v>
      </c>
      <c r="AU197" s="202" t="s">
        <v>86</v>
      </c>
      <c r="AY197" s="14" t="s">
        <v>120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4" t="s">
        <v>86</v>
      </c>
      <c r="BK197" s="203">
        <f>ROUND(I197*H197,2)</f>
        <v>0</v>
      </c>
      <c r="BL197" s="14" t="s">
        <v>86</v>
      </c>
      <c r="BM197" s="202" t="s">
        <v>443</v>
      </c>
    </row>
    <row r="198" spans="1:65" s="2" customFormat="1" ht="6.95" customHeight="1">
      <c r="A198" s="31"/>
      <c r="B198" s="51"/>
      <c r="C198" s="52"/>
      <c r="D198" s="52"/>
      <c r="E198" s="52"/>
      <c r="F198" s="52"/>
      <c r="G198" s="52"/>
      <c r="H198" s="52"/>
      <c r="I198" s="149"/>
      <c r="J198" s="52"/>
      <c r="K198" s="52"/>
      <c r="L198" s="36"/>
      <c r="M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</row>
  </sheetData>
  <sheetProtection algorithmName="SHA-512" hashValue="3h98JEDA9uqPISVyXKdFyY1lSXcWQPbXzccMGWrWWkqXQEzx73kad5RqsXdiTC5gZG7aoILGOq5BSkCt9inZiw==" saltValue="myD+zRt+Ks6SgJGegI/yUxyKz1sJ/ASQDuSRgpHDVEgxnvHwXfGeNBj381/A19wH4vDX1+fNQq6aYocvxx0yjQ==" spinCount="100000" sheet="1" objects="1" scenarios="1" formatColumns="0" formatRows="0" autoFilter="0"/>
  <autoFilter ref="C118:K19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60_a - Oprava zabezpečova...</vt:lpstr>
      <vt:lpstr>60_b - Oprava zabezpečova...</vt:lpstr>
      <vt:lpstr>'60_a - Oprava zabezpečova...'!Názvy_tisku</vt:lpstr>
      <vt:lpstr>'60_b - Oprava zabezpečova...'!Názvy_tisku</vt:lpstr>
      <vt:lpstr>'Rekapitulace stavby'!Názvy_tisku</vt:lpstr>
      <vt:lpstr>'60_a - Oprava zabezpečova...'!Oblast_tisku</vt:lpstr>
      <vt:lpstr>'60_b - Oprava zabezpečova...'!Oblast_tisku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Ondřej, Ing.</dc:creator>
  <cp:lastModifiedBy>Bartoňová Simona, Ing.</cp:lastModifiedBy>
  <dcterms:created xsi:type="dcterms:W3CDTF">2020-05-27T12:39:22Z</dcterms:created>
  <dcterms:modified xsi:type="dcterms:W3CDTF">2020-05-28T07:38:45Z</dcterms:modified>
</cp:coreProperties>
</file>