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ztocilova\Documents\DOKUMENTY\PRACOVNÍ ADRESÁŘ\OPRAVNÉ PRACE\OP_2020\Výměna kolejnic v obvodu ST KV\"/>
    </mc:Choice>
  </mc:AlternateContent>
  <bookViews>
    <workbookView xWindow="600" yWindow="105" windowWidth="27525" windowHeight="12330"/>
  </bookViews>
  <sheets>
    <sheet name="1. kolej" sheetId="4" r:id="rId1"/>
    <sheet name="2. kolej" sheetId="5" r:id="rId2"/>
    <sheet name="List2" sheetId="2" r:id="rId3"/>
    <sheet name="List3" sheetId="3" r:id="rId4"/>
  </sheets>
  <definedNames>
    <definedName name="_xlnm._FilterDatabase" localSheetId="0" hidden="1">'1. kolej'!$B$2:$AD$59</definedName>
    <definedName name="_xlnm._FilterDatabase" localSheetId="1" hidden="1">'2. kolej'!$B$2:$AD$51</definedName>
  </definedNames>
  <calcPr calcId="162913"/>
</workbook>
</file>

<file path=xl/calcChain.xml><?xml version="1.0" encoding="utf-8"?>
<calcChain xmlns="http://schemas.openxmlformats.org/spreadsheetml/2006/main">
  <c r="M52" i="5" l="1"/>
  <c r="L52" i="5"/>
  <c r="M60" i="4"/>
  <c r="L60" i="4"/>
  <c r="R7" i="4" l="1"/>
  <c r="N8" i="5"/>
  <c r="N10" i="5"/>
  <c r="N28" i="5"/>
  <c r="N40" i="5"/>
  <c r="N44" i="5"/>
  <c r="N49" i="5"/>
  <c r="N50" i="5"/>
  <c r="J5" i="5"/>
  <c r="J52" i="5" s="1"/>
  <c r="J6" i="5"/>
  <c r="J7" i="5"/>
  <c r="J8" i="5"/>
  <c r="J9" i="5"/>
  <c r="N9" i="5" s="1"/>
  <c r="J10" i="5"/>
  <c r="J11" i="5"/>
  <c r="J12" i="5"/>
  <c r="J13" i="5"/>
  <c r="J14" i="5"/>
  <c r="J15" i="5"/>
  <c r="J16" i="5"/>
  <c r="J17" i="5"/>
  <c r="J19" i="5"/>
  <c r="J21" i="5"/>
  <c r="J22" i="5"/>
  <c r="J23" i="5"/>
  <c r="J24" i="5"/>
  <c r="J25" i="5"/>
  <c r="J26" i="5"/>
  <c r="J27" i="5"/>
  <c r="N27" i="5" s="1"/>
  <c r="J28" i="5"/>
  <c r="J29" i="5"/>
  <c r="N29" i="5" s="1"/>
  <c r="J30" i="5"/>
  <c r="J31" i="5"/>
  <c r="J32" i="5"/>
  <c r="J33" i="5"/>
  <c r="J34" i="5"/>
  <c r="J35" i="5"/>
  <c r="J36" i="5"/>
  <c r="J37" i="5"/>
  <c r="N37" i="5" s="1"/>
  <c r="J38" i="5"/>
  <c r="J39" i="5"/>
  <c r="N39" i="5" s="1"/>
  <c r="J40" i="5"/>
  <c r="J41" i="5"/>
  <c r="N41" i="5" s="1"/>
  <c r="J42" i="5"/>
  <c r="N42" i="5" s="1"/>
  <c r="J43" i="5"/>
  <c r="N43" i="5" s="1"/>
  <c r="J44" i="5"/>
  <c r="J45" i="5"/>
  <c r="J46" i="5"/>
  <c r="N46" i="5" s="1"/>
  <c r="J47" i="5"/>
  <c r="N47" i="5" s="1"/>
  <c r="J48" i="5"/>
  <c r="J49" i="5"/>
  <c r="J50" i="5"/>
  <c r="J51" i="5"/>
  <c r="J4" i="5"/>
  <c r="N4" i="5" s="1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9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4" i="5"/>
  <c r="I52" i="5" s="1"/>
  <c r="N52" i="5" l="1"/>
  <c r="R38" i="4"/>
  <c r="J5" i="4" l="1"/>
  <c r="J6" i="4"/>
  <c r="N6" i="4" s="1"/>
  <c r="J7" i="4"/>
  <c r="J8" i="4"/>
  <c r="N8" i="4" s="1"/>
  <c r="J9" i="4"/>
  <c r="J10" i="4"/>
  <c r="N10" i="4" s="1"/>
  <c r="J11" i="4"/>
  <c r="J12" i="4"/>
  <c r="J13" i="4"/>
  <c r="J14" i="4"/>
  <c r="N14" i="4" s="1"/>
  <c r="J15" i="4"/>
  <c r="N15" i="4" s="1"/>
  <c r="J16" i="4"/>
  <c r="J17" i="4"/>
  <c r="J18" i="4"/>
  <c r="N18" i="4" s="1"/>
  <c r="J19" i="4"/>
  <c r="J20" i="4"/>
  <c r="J21" i="4"/>
  <c r="J22" i="4"/>
  <c r="J23" i="4"/>
  <c r="J25" i="4"/>
  <c r="J26" i="4"/>
  <c r="J27" i="4"/>
  <c r="N27" i="4" s="1"/>
  <c r="J28" i="4"/>
  <c r="N28" i="4" s="1"/>
  <c r="J29" i="4"/>
  <c r="J30" i="4"/>
  <c r="J31" i="4"/>
  <c r="J32" i="4"/>
  <c r="J33" i="4"/>
  <c r="J34" i="4"/>
  <c r="J35" i="4"/>
  <c r="J36" i="4"/>
  <c r="J37" i="4"/>
  <c r="N37" i="4" s="1"/>
  <c r="J39" i="4"/>
  <c r="J40" i="4"/>
  <c r="J41" i="4"/>
  <c r="J42" i="4"/>
  <c r="J43" i="4"/>
  <c r="J44" i="4"/>
  <c r="J45" i="4"/>
  <c r="J46" i="4"/>
  <c r="N46" i="4" s="1"/>
  <c r="J47" i="4"/>
  <c r="N47" i="4" s="1"/>
  <c r="J48" i="4"/>
  <c r="N48" i="4" s="1"/>
  <c r="J49" i="4"/>
  <c r="J50" i="4"/>
  <c r="N50" i="4" s="1"/>
  <c r="J51" i="4"/>
  <c r="N51" i="4" s="1"/>
  <c r="J52" i="4"/>
  <c r="J53" i="4"/>
  <c r="N53" i="4" s="1"/>
  <c r="J54" i="4"/>
  <c r="J55" i="4"/>
  <c r="N55" i="4" s="1"/>
  <c r="J56" i="4"/>
  <c r="N56" i="4" s="1"/>
  <c r="J57" i="4"/>
  <c r="J58" i="4"/>
  <c r="N58" i="4" s="1"/>
  <c r="J59" i="4"/>
  <c r="N59" i="4" s="1"/>
  <c r="J4" i="4"/>
  <c r="N4" i="4" s="1"/>
  <c r="N60" i="4" s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4" i="4"/>
  <c r="I60" i="4" s="1"/>
  <c r="J60" i="4" l="1"/>
  <c r="R29" i="5"/>
  <c r="R27" i="5"/>
  <c r="R18" i="4" l="1"/>
  <c r="R4" i="5"/>
  <c r="R10" i="5"/>
  <c r="R8" i="5"/>
  <c r="R15" i="4"/>
  <c r="R14" i="4"/>
  <c r="R10" i="4"/>
  <c r="R8" i="4"/>
  <c r="R6" i="4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7" i="5"/>
  <c r="F36" i="5"/>
  <c r="F29" i="5"/>
  <c r="F28" i="5"/>
  <c r="F27" i="5"/>
  <c r="F26" i="5"/>
  <c r="F25" i="5"/>
  <c r="F24" i="5"/>
  <c r="F23" i="5"/>
  <c r="F22" i="5"/>
  <c r="F21" i="5"/>
  <c r="F20" i="5"/>
  <c r="F18" i="5"/>
  <c r="F17" i="5"/>
  <c r="F14" i="5"/>
  <c r="F12" i="5"/>
  <c r="F11" i="5"/>
  <c r="F10" i="5"/>
  <c r="F9" i="5"/>
  <c r="F8" i="5"/>
  <c r="F7" i="5"/>
  <c r="F6" i="5"/>
  <c r="F5" i="5"/>
  <c r="F4" i="5"/>
  <c r="R60" i="4" l="1"/>
  <c r="R52" i="5"/>
  <c r="R4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4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</calcChain>
</file>

<file path=xl/sharedStrings.xml><?xml version="1.0" encoding="utf-8"?>
<sst xmlns="http://schemas.openxmlformats.org/spreadsheetml/2006/main" count="409" uniqueCount="66">
  <si>
    <t>Kolej</t>
  </si>
  <si>
    <t>rozdělení</t>
  </si>
  <si>
    <t>pás</t>
  </si>
  <si>
    <t>LP</t>
  </si>
  <si>
    <t>PP</t>
  </si>
  <si>
    <t>2A</t>
  </si>
  <si>
    <t>Široká spára</t>
  </si>
  <si>
    <t>vloženo</t>
  </si>
  <si>
    <t>ano</t>
  </si>
  <si>
    <t>e</t>
  </si>
  <si>
    <t>ne</t>
  </si>
  <si>
    <t xml:space="preserve">jenom </t>
  </si>
  <si>
    <t>výměna</t>
  </si>
  <si>
    <t>d</t>
  </si>
  <si>
    <t>u</t>
  </si>
  <si>
    <t>e+d</t>
  </si>
  <si>
    <t>u+d</t>
  </si>
  <si>
    <t>d+u</t>
  </si>
  <si>
    <t>Úsek</t>
  </si>
  <si>
    <t>Klášterec n. O. - Perštejn</t>
  </si>
  <si>
    <t xml:space="preserve">Perštejn - Stráž n. O. </t>
  </si>
  <si>
    <t>Vojk</t>
  </si>
  <si>
    <t>Ostr</t>
  </si>
  <si>
    <t>km KÚ</t>
  </si>
  <si>
    <t>km ZÚ</t>
  </si>
  <si>
    <t>Délka 
(km)</t>
  </si>
  <si>
    <t>vložka
(m)</t>
  </si>
  <si>
    <t>svary AT
(ks)</t>
  </si>
  <si>
    <t>ZS
(ks)</t>
  </si>
  <si>
    <t>ŽS4</t>
  </si>
  <si>
    <t>e - 1025 pr.</t>
  </si>
  <si>
    <t>Výměna kolejnic - 1. KOLEJ</t>
  </si>
  <si>
    <t>Klášterec n. O. - 
Perštejn</t>
  </si>
  <si>
    <t>Perštejn - Stráž n. O.</t>
  </si>
  <si>
    <t>Perš</t>
  </si>
  <si>
    <t>Stráž n. O. - Vojkovice n. O.</t>
  </si>
  <si>
    <t>Ostrov n. O. - Hájek</t>
  </si>
  <si>
    <t>CELKEM</t>
  </si>
  <si>
    <t>49E1
75,0 m
(ks)</t>
  </si>
  <si>
    <t>Výměna kolejnic - 2. kolej</t>
  </si>
  <si>
    <t>stráž n. O. - 
Vojkovice n. O.</t>
  </si>
  <si>
    <t>Vojkovice n. O. - Ostrov n. O.</t>
  </si>
  <si>
    <t>sv. AT
(ks)</t>
  </si>
  <si>
    <t>JVK</t>
  </si>
  <si>
    <t>SVK</t>
  </si>
  <si>
    <t>kolej</t>
  </si>
  <si>
    <t>147,528 - 148,013</t>
  </si>
  <si>
    <t>148,440 - 148,915</t>
  </si>
  <si>
    <t>153,750 - 154,075</t>
  </si>
  <si>
    <t>145,635 - 145,895</t>
  </si>
  <si>
    <t>149,297 - 149,847</t>
  </si>
  <si>
    <t>150,393 - 150,726</t>
  </si>
  <si>
    <t>160,340 - 160,965</t>
  </si>
  <si>
    <t>160,600 - 161,000</t>
  </si>
  <si>
    <t>145,660 - 145,860</t>
  </si>
  <si>
    <t>145,860 - 145,980</t>
  </si>
  <si>
    <t>165,576 - 166,298</t>
  </si>
  <si>
    <t>svar
2.pas</t>
  </si>
  <si>
    <t>svar 
2.pas</t>
  </si>
  <si>
    <t>požada
vek</t>
  </si>
  <si>
    <t>km ŽS4</t>
  </si>
  <si>
    <t>49E1
75,0 m 
(ks)</t>
  </si>
  <si>
    <t>144,779 - 145,347</t>
  </si>
  <si>
    <t>145,980 - 146,380</t>
  </si>
  <si>
    <t>146,380 - 147,225</t>
  </si>
  <si>
    <t>BK
umož. vol. dil.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</si>
</sst>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u/>
      <sz val="8"/>
      <color theme="10"/>
      <name val="Trebuchet MS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8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 wrapText="1"/>
      <protection locked="0"/>
    </xf>
    <xf numFmtId="0" fontId="6" fillId="0" borderId="0" applyNumberFormat="0" applyFill="0" applyBorder="0" applyAlignment="0" applyProtection="0">
      <alignment vertical="top" wrapText="1"/>
      <protection locked="0"/>
    </xf>
    <xf numFmtId="0" fontId="6" fillId="0" borderId="0" applyNumberFormat="0" applyFill="0" applyBorder="0" applyAlignment="0" applyProtection="0">
      <alignment vertical="top" wrapText="1"/>
      <protection locked="0"/>
    </xf>
    <xf numFmtId="0" fontId="6" fillId="0" borderId="0" applyNumberFormat="0" applyFill="0" applyBorder="0" applyAlignment="0" applyProtection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3" fillId="0" borderId="0"/>
    <xf numFmtId="0" fontId="4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5" fillId="0" borderId="0"/>
    <xf numFmtId="0" fontId="2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5" fillId="0" borderId="0"/>
    <xf numFmtId="0" fontId="4" fillId="0" borderId="0" applyAlignment="0">
      <alignment vertical="top" wrapText="1"/>
      <protection locked="0"/>
    </xf>
    <xf numFmtId="0" fontId="7" fillId="0" borderId="0"/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  <xf numFmtId="0" fontId="2" fillId="0" borderId="0" applyAlignment="0">
      <alignment vertical="top" wrapText="1"/>
      <protection locked="0"/>
    </xf>
  </cellStyleXfs>
  <cellXfs count="161">
    <xf numFmtId="0" fontId="0" fillId="0" borderId="0" xfId="0"/>
    <xf numFmtId="0" fontId="8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2" xfId="0" applyFont="1" applyBorder="1"/>
    <xf numFmtId="164" fontId="10" fillId="0" borderId="2" xfId="0" applyNumberFormat="1" applyFont="1" applyBorder="1"/>
    <xf numFmtId="0" fontId="10" fillId="0" borderId="3" xfId="0" applyFont="1" applyBorder="1"/>
    <xf numFmtId="164" fontId="10" fillId="0" borderId="3" xfId="0" applyNumberFormat="1" applyFont="1" applyBorder="1"/>
    <xf numFmtId="0" fontId="10" fillId="0" borderId="4" xfId="0" applyFont="1" applyBorder="1"/>
    <xf numFmtId="164" fontId="10" fillId="0" borderId="4" xfId="0" applyNumberFormat="1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3" xfId="0" applyFont="1" applyBorder="1"/>
    <xf numFmtId="164" fontId="10" fillId="0" borderId="13" xfId="0" applyNumberFormat="1" applyFont="1" applyBorder="1"/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6" xfId="0" applyFont="1" applyBorder="1"/>
    <xf numFmtId="164" fontId="10" fillId="0" borderId="16" xfId="0" applyNumberFormat="1" applyFont="1" applyBorder="1"/>
    <xf numFmtId="1" fontId="10" fillId="0" borderId="16" xfId="0" applyNumberFormat="1" applyFont="1" applyBorder="1"/>
    <xf numFmtId="0" fontId="10" fillId="0" borderId="17" xfId="0" applyFont="1" applyBorder="1" applyAlignment="1">
      <alignment horizontal="center"/>
    </xf>
    <xf numFmtId="0" fontId="12" fillId="0" borderId="0" xfId="0" applyFont="1" applyBorder="1" applyAlignment="1">
      <alignment vertical="center"/>
    </xf>
    <xf numFmtId="0" fontId="10" fillId="0" borderId="19" xfId="0" applyFont="1" applyBorder="1"/>
    <xf numFmtId="164" fontId="10" fillId="0" borderId="19" xfId="0" applyNumberFormat="1" applyFont="1" applyBorder="1"/>
    <xf numFmtId="0" fontId="10" fillId="0" borderId="20" xfId="0" applyFont="1" applyBorder="1"/>
    <xf numFmtId="0" fontId="10" fillId="0" borderId="7" xfId="0" applyFont="1" applyBorder="1"/>
    <xf numFmtId="0" fontId="10" fillId="0" borderId="14" xfId="0" applyFont="1" applyBorder="1"/>
    <xf numFmtId="0" fontId="10" fillId="0" borderId="17" xfId="0" applyFont="1" applyBorder="1"/>
    <xf numFmtId="0" fontId="10" fillId="0" borderId="8" xfId="0" applyFont="1" applyBorder="1"/>
    <xf numFmtId="0" fontId="10" fillId="0" borderId="25" xfId="0" applyFont="1" applyBorder="1"/>
    <xf numFmtId="0" fontId="10" fillId="0" borderId="26" xfId="0" applyFont="1" applyBorder="1"/>
    <xf numFmtId="0" fontId="10" fillId="0" borderId="9" xfId="0" applyFont="1" applyBorder="1"/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0" fontId="8" fillId="0" borderId="41" xfId="0" applyFont="1" applyBorder="1"/>
    <xf numFmtId="0" fontId="10" fillId="0" borderId="18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8" xfId="0" applyFont="1" applyBorder="1"/>
    <xf numFmtId="0" fontId="10" fillId="0" borderId="29" xfId="0" applyFont="1" applyBorder="1"/>
    <xf numFmtId="0" fontId="10" fillId="0" borderId="27" xfId="0" applyFont="1" applyBorder="1"/>
    <xf numFmtId="0" fontId="10" fillId="0" borderId="31" xfId="0" applyFont="1" applyBorder="1"/>
    <xf numFmtId="0" fontId="13" fillId="0" borderId="0" xfId="0" applyFont="1" applyBorder="1" applyAlignment="1">
      <alignment vertical="center"/>
    </xf>
    <xf numFmtId="0" fontId="10" fillId="0" borderId="42" xfId="0" applyFont="1" applyBorder="1"/>
    <xf numFmtId="0" fontId="10" fillId="0" borderId="43" xfId="0" applyFont="1" applyBorder="1"/>
    <xf numFmtId="0" fontId="10" fillId="0" borderId="44" xfId="0" applyFont="1" applyBorder="1"/>
    <xf numFmtId="0" fontId="10" fillId="0" borderId="21" xfId="0" applyFont="1" applyBorder="1"/>
    <xf numFmtId="0" fontId="10" fillId="0" borderId="23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5" xfId="0" applyFont="1" applyBorder="1"/>
    <xf numFmtId="0" fontId="10" fillId="0" borderId="30" xfId="0" applyFont="1" applyBorder="1"/>
    <xf numFmtId="1" fontId="10" fillId="0" borderId="4" xfId="0" applyNumberFormat="1" applyFont="1" applyBorder="1"/>
    <xf numFmtId="1" fontId="10" fillId="0" borderId="45" xfId="0" applyNumberFormat="1" applyFont="1" applyBorder="1"/>
    <xf numFmtId="1" fontId="10" fillId="0" borderId="2" xfId="0" applyNumberFormat="1" applyFont="1" applyBorder="1"/>
    <xf numFmtId="1" fontId="10" fillId="0" borderId="46" xfId="0" applyNumberFormat="1" applyFont="1" applyBorder="1"/>
    <xf numFmtId="1" fontId="10" fillId="0" borderId="13" xfId="0" applyNumberFormat="1" applyFont="1" applyBorder="1"/>
    <xf numFmtId="0" fontId="10" fillId="0" borderId="47" xfId="0" applyFont="1" applyBorder="1" applyAlignment="1">
      <alignment horizontal="center"/>
    </xf>
    <xf numFmtId="0" fontId="15" fillId="0" borderId="3" xfId="0" applyFont="1" applyBorder="1"/>
    <xf numFmtId="164" fontId="15" fillId="0" borderId="3" xfId="0" applyNumberFormat="1" applyFont="1" applyBorder="1"/>
    <xf numFmtId="0" fontId="15" fillId="0" borderId="7" xfId="0" applyFont="1" applyBorder="1"/>
    <xf numFmtId="0" fontId="15" fillId="0" borderId="28" xfId="0" applyFont="1" applyBorder="1"/>
    <xf numFmtId="0" fontId="10" fillId="0" borderId="42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10" fillId="0" borderId="51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5" fillId="0" borderId="4" xfId="0" applyFont="1" applyBorder="1"/>
    <xf numFmtId="164" fontId="15" fillId="0" borderId="4" xfId="0" applyNumberFormat="1" applyFont="1" applyBorder="1"/>
    <xf numFmtId="0" fontId="15" fillId="0" borderId="29" xfId="0" applyFont="1" applyBorder="1"/>
    <xf numFmtId="0" fontId="15" fillId="0" borderId="8" xfId="0" applyFont="1" applyBorder="1"/>
    <xf numFmtId="164" fontId="10" fillId="0" borderId="3" xfId="0" applyNumberFormat="1" applyFont="1" applyFill="1" applyBorder="1"/>
    <xf numFmtId="0" fontId="10" fillId="0" borderId="19" xfId="0" applyFont="1" applyFill="1" applyBorder="1"/>
    <xf numFmtId="0" fontId="10" fillId="0" borderId="3" xfId="0" applyFont="1" applyFill="1" applyBorder="1"/>
    <xf numFmtId="0" fontId="10" fillId="0" borderId="4" xfId="0" applyFont="1" applyFill="1" applyBorder="1"/>
    <xf numFmtId="0" fontId="10" fillId="0" borderId="1" xfId="0" applyFont="1" applyFill="1" applyBorder="1"/>
    <xf numFmtId="0" fontId="10" fillId="0" borderId="16" xfId="0" applyFont="1" applyFill="1" applyBorder="1"/>
    <xf numFmtId="0" fontId="15" fillId="0" borderId="3" xfId="0" applyFont="1" applyFill="1" applyBorder="1"/>
    <xf numFmtId="0" fontId="15" fillId="0" borderId="4" xfId="0" applyFont="1" applyFill="1" applyBorder="1"/>
    <xf numFmtId="0" fontId="10" fillId="0" borderId="13" xfId="0" applyFont="1" applyFill="1" applyBorder="1"/>
    <xf numFmtId="0" fontId="10" fillId="0" borderId="2" xfId="0" applyFont="1" applyFill="1" applyBorder="1"/>
    <xf numFmtId="3" fontId="12" fillId="0" borderId="56" xfId="0" applyNumberFormat="1" applyFont="1" applyBorder="1"/>
    <xf numFmtId="3" fontId="12" fillId="0" borderId="57" xfId="0" applyNumberFormat="1" applyFont="1" applyBorder="1"/>
    <xf numFmtId="3" fontId="12" fillId="0" borderId="55" xfId="0" applyNumberFormat="1" applyFont="1" applyBorder="1"/>
    <xf numFmtId="0" fontId="8" fillId="0" borderId="58" xfId="0" applyFont="1" applyBorder="1"/>
    <xf numFmtId="3" fontId="8" fillId="0" borderId="56" xfId="0" applyNumberFormat="1" applyFont="1" applyBorder="1"/>
    <xf numFmtId="3" fontId="8" fillId="0" borderId="48" xfId="0" applyNumberFormat="1" applyFont="1" applyBorder="1"/>
    <xf numFmtId="3" fontId="16" fillId="0" borderId="57" xfId="0" applyNumberFormat="1" applyFont="1" applyBorder="1"/>
    <xf numFmtId="3" fontId="8" fillId="0" borderId="55" xfId="0" applyNumberFormat="1" applyFont="1" applyBorder="1"/>
    <xf numFmtId="3" fontId="8" fillId="0" borderId="57" xfId="0" applyNumberFormat="1" applyFont="1" applyBorder="1"/>
    <xf numFmtId="0" fontId="9" fillId="0" borderId="2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6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63" xfId="0" applyFont="1" applyBorder="1"/>
    <xf numFmtId="0" fontId="9" fillId="0" borderId="65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65" xfId="0" applyFont="1" applyBorder="1"/>
    <xf numFmtId="0" fontId="9" fillId="0" borderId="64" xfId="0" applyFont="1" applyBorder="1"/>
    <xf numFmtId="0" fontId="9" fillId="0" borderId="66" xfId="0" applyFont="1" applyBorder="1"/>
    <xf numFmtId="0" fontId="9" fillId="0" borderId="54" xfId="0" applyFont="1" applyBorder="1"/>
    <xf numFmtId="0" fontId="10" fillId="0" borderId="27" xfId="0" applyFont="1" applyFill="1" applyBorder="1" applyAlignment="1">
      <alignment horizontal="center"/>
    </xf>
    <xf numFmtId="0" fontId="14" fillId="2" borderId="35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12" fillId="0" borderId="55" xfId="0" applyFont="1" applyBorder="1" applyAlignment="1">
      <alignment horizontal="left"/>
    </xf>
    <xf numFmtId="0" fontId="12" fillId="0" borderId="56" xfId="0" applyFont="1" applyBorder="1" applyAlignment="1">
      <alignment horizontal="left"/>
    </xf>
    <xf numFmtId="0" fontId="10" fillId="0" borderId="10" xfId="0" applyFont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/>
    </xf>
    <xf numFmtId="0" fontId="10" fillId="0" borderId="12" xfId="0" applyFont="1" applyBorder="1" applyAlignment="1">
      <alignment horizontal="center" vertical="center" textRotation="90"/>
    </xf>
    <xf numFmtId="0" fontId="10" fillId="0" borderId="15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/>
    </xf>
    <xf numFmtId="0" fontId="10" fillId="0" borderId="5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textRotation="90"/>
    </xf>
    <xf numFmtId="0" fontId="11" fillId="2" borderId="59" xfId="0" applyFont="1" applyFill="1" applyBorder="1" applyAlignment="1">
      <alignment horizontal="center" textRotation="90" wrapText="1"/>
    </xf>
    <xf numFmtId="0" fontId="11" fillId="2" borderId="60" xfId="0" applyFont="1" applyFill="1" applyBorder="1" applyAlignment="1">
      <alignment horizontal="center" textRotation="90"/>
    </xf>
    <xf numFmtId="0" fontId="11" fillId="2" borderId="59" xfId="0" applyFont="1" applyFill="1" applyBorder="1" applyAlignment="1">
      <alignment horizontal="center" vertical="center" wrapText="1"/>
    </xf>
    <xf numFmtId="0" fontId="11" fillId="2" borderId="60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 textRotation="90" wrapText="1"/>
    </xf>
    <xf numFmtId="0" fontId="14" fillId="2" borderId="39" xfId="0" applyFont="1" applyFill="1" applyBorder="1" applyAlignment="1">
      <alignment horizontal="center" vertical="center" textRotation="90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textRotation="90"/>
    </xf>
    <xf numFmtId="0" fontId="10" fillId="0" borderId="21" xfId="0" applyFont="1" applyBorder="1" applyAlignment="1">
      <alignment horizontal="center" vertical="center" textRotation="90"/>
    </xf>
    <xf numFmtId="0" fontId="10" fillId="0" borderId="22" xfId="0" applyFont="1" applyBorder="1" applyAlignment="1">
      <alignment horizontal="center" vertical="center" textRotation="90"/>
    </xf>
    <xf numFmtId="0" fontId="11" fillId="2" borderId="36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top" textRotation="90" wrapText="1"/>
    </xf>
    <xf numFmtId="0" fontId="10" fillId="0" borderId="21" xfId="0" applyFont="1" applyBorder="1" applyAlignment="1">
      <alignment horizontal="center" vertical="top" textRotation="90"/>
    </xf>
    <xf numFmtId="0" fontId="10" fillId="0" borderId="23" xfId="0" applyFont="1" applyBorder="1" applyAlignment="1">
      <alignment horizontal="center" vertical="top" textRotation="90"/>
    </xf>
    <xf numFmtId="0" fontId="10" fillId="0" borderId="23" xfId="0" applyFont="1" applyBorder="1" applyAlignment="1">
      <alignment horizontal="center" vertical="center" textRotation="90"/>
    </xf>
    <xf numFmtId="0" fontId="11" fillId="2" borderId="32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 textRotation="90" wrapText="1"/>
    </xf>
    <xf numFmtId="0" fontId="11" fillId="2" borderId="39" xfId="0" applyFont="1" applyFill="1" applyBorder="1" applyAlignment="1">
      <alignment horizontal="center" vertical="center" textRotation="90" wrapText="1"/>
    </xf>
  </cellXfs>
  <cellStyles count="28">
    <cellStyle name="Hypertextový odkaz 2" xfId="2"/>
    <cellStyle name="Hypertextový odkaz 3" xfId="3"/>
    <cellStyle name="Hypertextový odkaz 3 2" xfId="4"/>
    <cellStyle name="Hypertextový odkaz 4" xfId="5"/>
    <cellStyle name="Normální" xfId="0" builtinId="0"/>
    <cellStyle name="Normální 10" xfId="6"/>
    <cellStyle name="Normální 10 2" xfId="7"/>
    <cellStyle name="Normální 11" xfId="8"/>
    <cellStyle name="Normální 12" xfId="1"/>
    <cellStyle name="Normální 2" xfId="9"/>
    <cellStyle name="Normální 2 2" xfId="10"/>
    <cellStyle name="Normální 2 3" xfId="11"/>
    <cellStyle name="Normální 24" xfId="12"/>
    <cellStyle name="Normální 3" xfId="13"/>
    <cellStyle name="Normální 3 2" xfId="14"/>
    <cellStyle name="Normální 3 3" xfId="15"/>
    <cellStyle name="Normální 4" xfId="16"/>
    <cellStyle name="Normální 5" xfId="17"/>
    <cellStyle name="Normální 6" xfId="18"/>
    <cellStyle name="Normální 7" xfId="19"/>
    <cellStyle name="Normální 7 2" xfId="20"/>
    <cellStyle name="Normální 8" xfId="21"/>
    <cellStyle name="Normální 8 2" xfId="22"/>
    <cellStyle name="Normální 8 3" xfId="23"/>
    <cellStyle name="Normální 8 3 2" xfId="24"/>
    <cellStyle name="Normální 8 3 3" xfId="25"/>
    <cellStyle name="Normální 9" xfId="26"/>
    <cellStyle name="Normální 9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6"/>
  <sheetViews>
    <sheetView tabSelected="1" zoomScaleNormal="100" workbookViewId="0">
      <selection activeCell="N60" sqref="N60"/>
    </sheetView>
  </sheetViews>
  <sheetFormatPr defaultRowHeight="12.75" x14ac:dyDescent="0.2"/>
  <cols>
    <col min="1" max="2" width="3.8984375" style="1" customWidth="1"/>
    <col min="3" max="3" width="3.19921875" style="1" customWidth="1"/>
    <col min="4" max="5" width="7.5" style="1" customWidth="1"/>
    <col min="6" max="6" width="6.3984375" style="1" customWidth="1"/>
    <col min="7" max="7" width="5.296875" style="1" customWidth="1"/>
    <col min="8" max="8" width="5.19921875" style="1" customWidth="1"/>
    <col min="9" max="9" width="5.09765625" style="1" customWidth="1"/>
    <col min="10" max="10" width="5.69921875" style="1" customWidth="1"/>
    <col min="11" max="11" width="4.59765625" style="1" customWidth="1"/>
    <col min="12" max="13" width="5.19921875" style="1" customWidth="1"/>
    <col min="14" max="14" width="7" style="1" customWidth="1"/>
    <col min="15" max="15" width="3.69921875" style="1" customWidth="1"/>
    <col min="16" max="17" width="4.8984375" style="1" customWidth="1"/>
    <col min="18" max="18" width="7.3984375" style="1" customWidth="1"/>
    <col min="19" max="19" width="4.8984375" style="1" customWidth="1"/>
    <col min="20" max="20" width="11.8984375" style="1" customWidth="1"/>
    <col min="21" max="16384" width="8.796875" style="1"/>
  </cols>
  <sheetData>
    <row r="1" spans="1:30" ht="20.25" customHeight="1" thickBot="1" x14ac:dyDescent="0.25">
      <c r="A1" s="27" t="s">
        <v>31</v>
      </c>
    </row>
    <row r="2" spans="1:30" ht="15" customHeight="1" thickBot="1" x14ac:dyDescent="0.25">
      <c r="A2" s="124" t="s">
        <v>18</v>
      </c>
      <c r="B2" s="126" t="s">
        <v>45</v>
      </c>
      <c r="C2" s="126" t="s">
        <v>2</v>
      </c>
      <c r="D2" s="126" t="s">
        <v>24</v>
      </c>
      <c r="E2" s="126" t="s">
        <v>23</v>
      </c>
      <c r="F2" s="126" t="s">
        <v>25</v>
      </c>
      <c r="G2" s="126" t="s">
        <v>26</v>
      </c>
      <c r="H2" s="126" t="s">
        <v>61</v>
      </c>
      <c r="I2" s="126" t="s">
        <v>43</v>
      </c>
      <c r="J2" s="126" t="s">
        <v>44</v>
      </c>
      <c r="K2" s="126" t="s">
        <v>28</v>
      </c>
      <c r="L2" s="126" t="s">
        <v>42</v>
      </c>
      <c r="M2" s="126" t="s">
        <v>57</v>
      </c>
      <c r="N2" s="149" t="s">
        <v>65</v>
      </c>
      <c r="O2" s="141" t="s">
        <v>1</v>
      </c>
      <c r="P2" s="143" t="s">
        <v>29</v>
      </c>
      <c r="Q2" s="144"/>
      <c r="R2" s="145"/>
      <c r="S2" s="137" t="s">
        <v>59</v>
      </c>
      <c r="T2" s="139" t="s">
        <v>60</v>
      </c>
    </row>
    <row r="3" spans="1:30" ht="24.75" customHeight="1" thickBot="1" x14ac:dyDescent="0.25">
      <c r="A3" s="125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50"/>
      <c r="O3" s="142"/>
      <c r="P3" s="43" t="s">
        <v>4</v>
      </c>
      <c r="Q3" s="44" t="s">
        <v>3</v>
      </c>
      <c r="R3" s="45" t="s">
        <v>37</v>
      </c>
      <c r="S3" s="138"/>
      <c r="T3" s="140"/>
    </row>
    <row r="4" spans="1:30" ht="12.75" customHeight="1" x14ac:dyDescent="0.2">
      <c r="A4" s="133" t="s">
        <v>19</v>
      </c>
      <c r="B4" s="23">
        <v>1</v>
      </c>
      <c r="C4" s="89" t="s">
        <v>4</v>
      </c>
      <c r="D4" s="24">
        <v>144.82900000000001</v>
      </c>
      <c r="E4" s="24">
        <v>145.22399999999999</v>
      </c>
      <c r="F4" s="24">
        <f t="shared" ref="F4:F17" si="0">E4-D4</f>
        <v>0.39499999999998181</v>
      </c>
      <c r="G4" s="25">
        <v>20</v>
      </c>
      <c r="H4" s="25">
        <v>5</v>
      </c>
      <c r="I4" s="25">
        <f>IF(G4+(H4*75)=G4,G4,0)</f>
        <v>0</v>
      </c>
      <c r="J4" s="25">
        <f>IF(G4+(H4*75)=G4,0,G4+(H4*75))</f>
        <v>395</v>
      </c>
      <c r="K4" s="23">
        <v>1</v>
      </c>
      <c r="L4" s="23">
        <v>7</v>
      </c>
      <c r="M4" s="52">
        <v>2</v>
      </c>
      <c r="N4" s="52">
        <f>(J4+100)*2</f>
        <v>990</v>
      </c>
      <c r="O4" s="26" t="s">
        <v>9</v>
      </c>
      <c r="P4" s="12">
        <v>2090</v>
      </c>
      <c r="Q4" s="60">
        <v>2090</v>
      </c>
      <c r="R4" s="73">
        <f>SUM(P4:Q4)</f>
        <v>4180</v>
      </c>
      <c r="S4" s="123" t="s">
        <v>8</v>
      </c>
      <c r="T4" s="114" t="s">
        <v>62</v>
      </c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12.75" customHeight="1" x14ac:dyDescent="0.2">
      <c r="A5" s="134"/>
      <c r="B5" s="7">
        <v>1</v>
      </c>
      <c r="C5" s="86" t="s">
        <v>3</v>
      </c>
      <c r="D5" s="8">
        <v>145.63</v>
      </c>
      <c r="E5" s="8">
        <v>145.636</v>
      </c>
      <c r="F5" s="8">
        <f t="shared" si="0"/>
        <v>6.0000000000002274E-3</v>
      </c>
      <c r="G5" s="7">
        <v>6</v>
      </c>
      <c r="H5" s="7"/>
      <c r="I5" s="25">
        <f t="shared" ref="I5:I59" si="1">IF(G5+(H5*75)=G5,G5,0)</f>
        <v>6</v>
      </c>
      <c r="J5" s="25">
        <f t="shared" ref="J5:J59" si="2">IF(G5+(H5*75)=G5,0,G5+(H5*75))</f>
        <v>0</v>
      </c>
      <c r="K5" s="7">
        <v>1</v>
      </c>
      <c r="L5" s="7">
        <v>2</v>
      </c>
      <c r="M5" s="50"/>
      <c r="N5" s="50"/>
      <c r="O5" s="15" t="s">
        <v>14</v>
      </c>
      <c r="P5" s="12"/>
      <c r="Q5" s="15"/>
      <c r="R5" s="74"/>
      <c r="S5" s="38" t="s">
        <v>10</v>
      </c>
      <c r="T5" s="115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12.75" customHeight="1" x14ac:dyDescent="0.2">
      <c r="A6" s="134"/>
      <c r="B6" s="7">
        <v>1</v>
      </c>
      <c r="C6" s="86" t="s">
        <v>4</v>
      </c>
      <c r="D6" s="8">
        <v>145.66</v>
      </c>
      <c r="E6" s="8">
        <v>145.81</v>
      </c>
      <c r="F6" s="8">
        <f t="shared" si="0"/>
        <v>0.15000000000000568</v>
      </c>
      <c r="G6" s="7"/>
      <c r="H6" s="7">
        <v>2</v>
      </c>
      <c r="I6" s="25">
        <f t="shared" si="1"/>
        <v>0</v>
      </c>
      <c r="J6" s="25">
        <f t="shared" si="2"/>
        <v>150</v>
      </c>
      <c r="K6" s="7">
        <v>1</v>
      </c>
      <c r="L6" s="7">
        <v>3</v>
      </c>
      <c r="M6" s="50"/>
      <c r="N6" s="50">
        <f t="shared" ref="N6:N59" si="3">(J6+100)*2</f>
        <v>500</v>
      </c>
      <c r="O6" s="15" t="s">
        <v>9</v>
      </c>
      <c r="P6" s="12">
        <v>736</v>
      </c>
      <c r="Q6" s="15">
        <v>736</v>
      </c>
      <c r="R6" s="75">
        <f>SUM(P6:Q6)</f>
        <v>1472</v>
      </c>
      <c r="S6" s="38" t="s">
        <v>8</v>
      </c>
      <c r="T6" s="115" t="s">
        <v>54</v>
      </c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12.75" customHeight="1" x14ac:dyDescent="0.2">
      <c r="A7" s="134"/>
      <c r="B7" s="7">
        <v>1</v>
      </c>
      <c r="C7" s="86" t="s">
        <v>3</v>
      </c>
      <c r="D7" s="8">
        <v>145.69999999999999</v>
      </c>
      <c r="E7" s="8">
        <v>145.72499999999999</v>
      </c>
      <c r="F7" s="8">
        <f t="shared" si="0"/>
        <v>2.5000000000005684E-2</v>
      </c>
      <c r="G7" s="7">
        <v>25</v>
      </c>
      <c r="H7" s="7"/>
      <c r="I7" s="25">
        <f t="shared" si="1"/>
        <v>25</v>
      </c>
      <c r="J7" s="25">
        <f t="shared" si="2"/>
        <v>0</v>
      </c>
      <c r="K7" s="7">
        <v>1</v>
      </c>
      <c r="L7" s="7">
        <v>2</v>
      </c>
      <c r="M7" s="50"/>
      <c r="N7" s="50"/>
      <c r="O7" s="15" t="s">
        <v>9</v>
      </c>
      <c r="P7" s="12">
        <v>442</v>
      </c>
      <c r="Q7" s="15">
        <v>442</v>
      </c>
      <c r="R7" s="68">
        <f>SUM(P7:Q7)</f>
        <v>884</v>
      </c>
      <c r="S7" s="38" t="s">
        <v>10</v>
      </c>
      <c r="T7" s="115" t="s">
        <v>55</v>
      </c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12.75" customHeight="1" x14ac:dyDescent="0.2">
      <c r="A8" s="134"/>
      <c r="B8" s="7">
        <v>1</v>
      </c>
      <c r="C8" s="86" t="s">
        <v>3</v>
      </c>
      <c r="D8" s="8">
        <v>146.03</v>
      </c>
      <c r="E8" s="8">
        <v>146.33000000000001</v>
      </c>
      <c r="F8" s="8">
        <f t="shared" si="0"/>
        <v>0.30000000000001137</v>
      </c>
      <c r="G8" s="7"/>
      <c r="H8" s="7">
        <v>4</v>
      </c>
      <c r="I8" s="25">
        <f t="shared" si="1"/>
        <v>0</v>
      </c>
      <c r="J8" s="25">
        <f t="shared" si="2"/>
        <v>300</v>
      </c>
      <c r="K8" s="7">
        <v>1</v>
      </c>
      <c r="L8" s="7">
        <v>5</v>
      </c>
      <c r="M8" s="50">
        <v>2</v>
      </c>
      <c r="N8" s="50">
        <f t="shared" si="3"/>
        <v>800</v>
      </c>
      <c r="O8" s="15" t="s">
        <v>9</v>
      </c>
      <c r="P8" s="12">
        <v>1472</v>
      </c>
      <c r="Q8" s="15">
        <v>1472</v>
      </c>
      <c r="R8" s="75">
        <f>SUM(P8:Q8)</f>
        <v>2944</v>
      </c>
      <c r="S8" s="38" t="s">
        <v>8</v>
      </c>
      <c r="T8" s="115" t="s">
        <v>63</v>
      </c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12.75" customHeight="1" x14ac:dyDescent="0.2">
      <c r="A9" s="134"/>
      <c r="B9" s="7">
        <v>1</v>
      </c>
      <c r="C9" s="86" t="s">
        <v>4</v>
      </c>
      <c r="D9" s="8">
        <v>146.59</v>
      </c>
      <c r="E9" s="8">
        <v>146.596</v>
      </c>
      <c r="F9" s="8">
        <f t="shared" si="0"/>
        <v>6.0000000000002274E-3</v>
      </c>
      <c r="G9" s="7">
        <v>6</v>
      </c>
      <c r="H9" s="7"/>
      <c r="I9" s="25">
        <f t="shared" si="1"/>
        <v>6</v>
      </c>
      <c r="J9" s="25">
        <f t="shared" si="2"/>
        <v>0</v>
      </c>
      <c r="K9" s="7">
        <v>1</v>
      </c>
      <c r="L9" s="7">
        <v>2</v>
      </c>
      <c r="M9" s="50"/>
      <c r="N9" s="50"/>
      <c r="O9" s="15" t="s">
        <v>9</v>
      </c>
      <c r="P9" s="12"/>
      <c r="Q9" s="15"/>
      <c r="R9" s="68"/>
      <c r="S9" s="38" t="s">
        <v>10</v>
      </c>
      <c r="T9" s="115"/>
    </row>
    <row r="10" spans="1:30" ht="12.75" customHeight="1" x14ac:dyDescent="0.2">
      <c r="A10" s="134"/>
      <c r="B10" s="7">
        <v>1</v>
      </c>
      <c r="C10" s="86" t="s">
        <v>4</v>
      </c>
      <c r="D10" s="8">
        <v>147.02500000000001</v>
      </c>
      <c r="E10" s="8">
        <v>147.17500000000001</v>
      </c>
      <c r="F10" s="8">
        <f t="shared" si="0"/>
        <v>0.15000000000000568</v>
      </c>
      <c r="G10" s="7"/>
      <c r="H10" s="7">
        <v>2</v>
      </c>
      <c r="I10" s="25">
        <f t="shared" si="1"/>
        <v>0</v>
      </c>
      <c r="J10" s="25">
        <f t="shared" si="2"/>
        <v>150</v>
      </c>
      <c r="K10" s="7">
        <v>1</v>
      </c>
      <c r="L10" s="7">
        <v>3</v>
      </c>
      <c r="M10" s="50">
        <v>1</v>
      </c>
      <c r="N10" s="50">
        <f t="shared" si="3"/>
        <v>500</v>
      </c>
      <c r="O10" s="15" t="s">
        <v>9</v>
      </c>
      <c r="P10" s="12">
        <v>3110</v>
      </c>
      <c r="Q10" s="15">
        <v>3110</v>
      </c>
      <c r="R10" s="75">
        <f>SUM(P10:Q10)</f>
        <v>6220</v>
      </c>
      <c r="S10" s="38" t="s">
        <v>8</v>
      </c>
      <c r="T10" s="115" t="s">
        <v>64</v>
      </c>
    </row>
    <row r="11" spans="1:30" ht="12.75" customHeight="1" x14ac:dyDescent="0.2">
      <c r="A11" s="134"/>
      <c r="B11" s="7">
        <v>1</v>
      </c>
      <c r="C11" s="86" t="s">
        <v>3</v>
      </c>
      <c r="D11" s="8">
        <v>147.17500000000001</v>
      </c>
      <c r="E11" s="8">
        <v>147.185</v>
      </c>
      <c r="F11" s="8">
        <f t="shared" si="0"/>
        <v>9.9999999999909051E-3</v>
      </c>
      <c r="G11" s="7">
        <v>10</v>
      </c>
      <c r="H11" s="7"/>
      <c r="I11" s="25">
        <f t="shared" si="1"/>
        <v>10</v>
      </c>
      <c r="J11" s="25">
        <f t="shared" si="2"/>
        <v>0</v>
      </c>
      <c r="K11" s="7">
        <v>1</v>
      </c>
      <c r="L11" s="7">
        <v>2</v>
      </c>
      <c r="M11" s="50"/>
      <c r="N11" s="50"/>
      <c r="O11" s="15" t="s">
        <v>9</v>
      </c>
      <c r="P11" s="12"/>
      <c r="Q11" s="15"/>
      <c r="R11" s="68"/>
      <c r="S11" s="38" t="s">
        <v>10</v>
      </c>
      <c r="T11" s="115"/>
    </row>
    <row r="12" spans="1:30" ht="12.75" customHeight="1" x14ac:dyDescent="0.2">
      <c r="A12" s="134"/>
      <c r="B12" s="7">
        <v>1</v>
      </c>
      <c r="C12" s="86" t="s">
        <v>3</v>
      </c>
      <c r="D12" s="8">
        <v>147.19999999999999</v>
      </c>
      <c r="E12" s="8">
        <v>147.21199999999999</v>
      </c>
      <c r="F12" s="8">
        <f t="shared" si="0"/>
        <v>1.2000000000000455E-2</v>
      </c>
      <c r="G12" s="7">
        <v>12</v>
      </c>
      <c r="H12" s="7"/>
      <c r="I12" s="25">
        <f t="shared" si="1"/>
        <v>12</v>
      </c>
      <c r="J12" s="25">
        <f t="shared" si="2"/>
        <v>0</v>
      </c>
      <c r="K12" s="7">
        <v>1</v>
      </c>
      <c r="L12" s="7">
        <v>2</v>
      </c>
      <c r="M12" s="50"/>
      <c r="N12" s="50"/>
      <c r="O12" s="15" t="s">
        <v>9</v>
      </c>
      <c r="P12" s="12"/>
      <c r="Q12" s="15"/>
      <c r="R12" s="68"/>
      <c r="S12" s="38" t="s">
        <v>10</v>
      </c>
      <c r="T12" s="115"/>
    </row>
    <row r="13" spans="1:30" ht="12.75" customHeight="1" x14ac:dyDescent="0.2">
      <c r="A13" s="134"/>
      <c r="B13" s="7">
        <v>1</v>
      </c>
      <c r="C13" s="86" t="s">
        <v>4</v>
      </c>
      <c r="D13" s="8">
        <v>147.19999999999999</v>
      </c>
      <c r="E13" s="8">
        <v>147.21100000000001</v>
      </c>
      <c r="F13" s="8">
        <f t="shared" si="0"/>
        <v>1.1000000000024102E-2</v>
      </c>
      <c r="G13" s="7">
        <v>11</v>
      </c>
      <c r="H13" s="7"/>
      <c r="I13" s="25">
        <f t="shared" si="1"/>
        <v>11</v>
      </c>
      <c r="J13" s="25">
        <f t="shared" si="2"/>
        <v>0</v>
      </c>
      <c r="K13" s="7">
        <v>1</v>
      </c>
      <c r="L13" s="7">
        <v>2</v>
      </c>
      <c r="M13" s="50"/>
      <c r="N13" s="50"/>
      <c r="O13" s="15" t="s">
        <v>9</v>
      </c>
      <c r="P13" s="12"/>
      <c r="Q13" s="15"/>
      <c r="R13" s="68"/>
      <c r="S13" s="38" t="s">
        <v>10</v>
      </c>
      <c r="T13" s="115"/>
    </row>
    <row r="14" spans="1:30" ht="12.75" customHeight="1" x14ac:dyDescent="0.2">
      <c r="A14" s="134"/>
      <c r="B14" s="7">
        <v>1</v>
      </c>
      <c r="C14" s="86" t="s">
        <v>4</v>
      </c>
      <c r="D14" s="8">
        <v>147.578</v>
      </c>
      <c r="E14" s="8">
        <v>147.96299999999999</v>
      </c>
      <c r="F14" s="8">
        <f t="shared" si="0"/>
        <v>0.38499999999999091</v>
      </c>
      <c r="G14" s="7">
        <v>10</v>
      </c>
      <c r="H14" s="7">
        <v>5</v>
      </c>
      <c r="I14" s="25">
        <f t="shared" si="1"/>
        <v>0</v>
      </c>
      <c r="J14" s="25">
        <f t="shared" si="2"/>
        <v>385</v>
      </c>
      <c r="K14" s="7">
        <v>1</v>
      </c>
      <c r="L14" s="7">
        <v>7</v>
      </c>
      <c r="M14" s="50">
        <v>2</v>
      </c>
      <c r="N14" s="50">
        <f t="shared" si="3"/>
        <v>970</v>
      </c>
      <c r="O14" s="15" t="s">
        <v>9</v>
      </c>
      <c r="P14" s="12">
        <v>1784</v>
      </c>
      <c r="Q14" s="15">
        <v>1784</v>
      </c>
      <c r="R14" s="75">
        <f>SUM(P14:Q14)</f>
        <v>3568</v>
      </c>
      <c r="S14" s="38" t="s">
        <v>8</v>
      </c>
      <c r="T14" s="115" t="s">
        <v>46</v>
      </c>
    </row>
    <row r="15" spans="1:30" ht="12.75" customHeight="1" x14ac:dyDescent="0.2">
      <c r="A15" s="134"/>
      <c r="B15" s="7">
        <v>1</v>
      </c>
      <c r="C15" s="86" t="s">
        <v>4</v>
      </c>
      <c r="D15" s="8">
        <v>148.49</v>
      </c>
      <c r="E15" s="8">
        <v>148.86500000000001</v>
      </c>
      <c r="F15" s="8">
        <f t="shared" si="0"/>
        <v>0.375</v>
      </c>
      <c r="G15" s="7"/>
      <c r="H15" s="7">
        <v>5</v>
      </c>
      <c r="I15" s="25">
        <f t="shared" si="1"/>
        <v>0</v>
      </c>
      <c r="J15" s="25">
        <f t="shared" si="2"/>
        <v>375</v>
      </c>
      <c r="K15" s="7">
        <v>1</v>
      </c>
      <c r="L15" s="7">
        <v>6</v>
      </c>
      <c r="M15" s="50">
        <v>2</v>
      </c>
      <c r="N15" s="50">
        <f t="shared" si="3"/>
        <v>950</v>
      </c>
      <c r="O15" s="15" t="s">
        <v>9</v>
      </c>
      <c r="P15" s="12">
        <v>1748</v>
      </c>
      <c r="Q15" s="15">
        <v>1748</v>
      </c>
      <c r="R15" s="68">
        <f>SUM(P15:Q15)</f>
        <v>3496</v>
      </c>
      <c r="S15" s="38" t="s">
        <v>8</v>
      </c>
      <c r="T15" s="115" t="s">
        <v>47</v>
      </c>
    </row>
    <row r="16" spans="1:30" ht="12.75" customHeight="1" x14ac:dyDescent="0.2">
      <c r="A16" s="134"/>
      <c r="B16" s="7">
        <v>1</v>
      </c>
      <c r="C16" s="86" t="s">
        <v>4</v>
      </c>
      <c r="D16" s="8">
        <v>148.97</v>
      </c>
      <c r="E16" s="8">
        <v>148.976</v>
      </c>
      <c r="F16" s="7">
        <f t="shared" si="0"/>
        <v>6.0000000000002274E-3</v>
      </c>
      <c r="G16" s="7">
        <v>6</v>
      </c>
      <c r="H16" s="7"/>
      <c r="I16" s="25">
        <f t="shared" si="1"/>
        <v>6</v>
      </c>
      <c r="J16" s="25">
        <f t="shared" si="2"/>
        <v>0</v>
      </c>
      <c r="K16" s="7">
        <v>1</v>
      </c>
      <c r="L16" s="7">
        <v>2</v>
      </c>
      <c r="M16" s="50"/>
      <c r="N16" s="50"/>
      <c r="O16" s="15" t="s">
        <v>9</v>
      </c>
      <c r="P16" s="12"/>
      <c r="Q16" s="15"/>
      <c r="R16" s="68"/>
      <c r="S16" s="38" t="s">
        <v>10</v>
      </c>
      <c r="T16" s="115"/>
    </row>
    <row r="17" spans="1:20" ht="12.75" customHeight="1" x14ac:dyDescent="0.2">
      <c r="A17" s="134"/>
      <c r="B17" s="9">
        <v>1</v>
      </c>
      <c r="C17" s="87" t="s">
        <v>3</v>
      </c>
      <c r="D17" s="10">
        <v>150.97</v>
      </c>
      <c r="E17" s="10">
        <v>151.01499999999999</v>
      </c>
      <c r="F17" s="9">
        <f t="shared" si="0"/>
        <v>4.4999999999987494E-2</v>
      </c>
      <c r="G17" s="9">
        <v>45</v>
      </c>
      <c r="H17" s="9"/>
      <c r="I17" s="63">
        <f t="shared" si="1"/>
        <v>45</v>
      </c>
      <c r="J17" s="63">
        <f t="shared" si="2"/>
        <v>0</v>
      </c>
      <c r="K17" s="9">
        <v>1</v>
      </c>
      <c r="L17" s="9">
        <v>3</v>
      </c>
      <c r="M17" s="51"/>
      <c r="N17" s="51"/>
      <c r="O17" s="16" t="s">
        <v>9</v>
      </c>
      <c r="P17" s="13"/>
      <c r="Q17" s="16"/>
      <c r="R17" s="76"/>
      <c r="S17" s="39" t="s">
        <v>10</v>
      </c>
      <c r="T17" s="117"/>
    </row>
    <row r="18" spans="1:20" ht="12.75" customHeight="1" x14ac:dyDescent="0.2">
      <c r="A18" s="134" t="s">
        <v>20</v>
      </c>
      <c r="B18" s="5">
        <v>1</v>
      </c>
      <c r="C18" s="93" t="s">
        <v>3</v>
      </c>
      <c r="D18" s="6">
        <v>153.80000000000001</v>
      </c>
      <c r="E18" s="6">
        <v>154.02500000000001</v>
      </c>
      <c r="F18" s="6">
        <f>E18-D18</f>
        <v>0.22499999999999432</v>
      </c>
      <c r="G18" s="5"/>
      <c r="H18" s="5">
        <v>3</v>
      </c>
      <c r="I18" s="25">
        <f t="shared" si="1"/>
        <v>0</v>
      </c>
      <c r="J18" s="25">
        <f t="shared" si="2"/>
        <v>225</v>
      </c>
      <c r="K18" s="5">
        <v>1</v>
      </c>
      <c r="L18" s="5">
        <v>4</v>
      </c>
      <c r="M18" s="62">
        <v>1</v>
      </c>
      <c r="N18" s="62">
        <f t="shared" si="3"/>
        <v>650</v>
      </c>
      <c r="O18" s="14" t="s">
        <v>9</v>
      </c>
      <c r="P18" s="11">
        <v>1196</v>
      </c>
      <c r="Q18" s="14">
        <v>1196</v>
      </c>
      <c r="R18" s="77">
        <f>SUM(P18:Q18)</f>
        <v>2392</v>
      </c>
      <c r="S18" s="40" t="s">
        <v>8</v>
      </c>
      <c r="T18" s="118" t="s">
        <v>48</v>
      </c>
    </row>
    <row r="19" spans="1:20" ht="12.75" customHeight="1" x14ac:dyDescent="0.2">
      <c r="A19" s="134"/>
      <c r="B19" s="7">
        <v>1</v>
      </c>
      <c r="C19" s="86" t="s">
        <v>4</v>
      </c>
      <c r="D19" s="8">
        <v>154.15</v>
      </c>
      <c r="E19" s="8">
        <v>154.15700000000001</v>
      </c>
      <c r="F19" s="7">
        <f>E19-D19</f>
        <v>7.0000000000050022E-3</v>
      </c>
      <c r="G19" s="7">
        <v>7</v>
      </c>
      <c r="H19" s="7"/>
      <c r="I19" s="25">
        <f t="shared" si="1"/>
        <v>7</v>
      </c>
      <c r="J19" s="25">
        <f t="shared" si="2"/>
        <v>0</v>
      </c>
      <c r="K19" s="7">
        <v>1</v>
      </c>
      <c r="L19" s="7">
        <v>2</v>
      </c>
      <c r="M19" s="50"/>
      <c r="N19" s="50"/>
      <c r="O19" s="15" t="s">
        <v>9</v>
      </c>
      <c r="P19" s="12"/>
      <c r="Q19" s="15"/>
      <c r="R19" s="68"/>
      <c r="S19" s="38" t="s">
        <v>10</v>
      </c>
      <c r="T19" s="116"/>
    </row>
    <row r="20" spans="1:20" ht="12.75" customHeight="1" x14ac:dyDescent="0.2">
      <c r="A20" s="134"/>
      <c r="B20" s="7">
        <v>1</v>
      </c>
      <c r="C20" s="86" t="s">
        <v>3</v>
      </c>
      <c r="D20" s="8">
        <v>154.57499999999999</v>
      </c>
      <c r="E20" s="7" t="s">
        <v>6</v>
      </c>
      <c r="F20" s="7"/>
      <c r="G20" s="7"/>
      <c r="H20" s="7"/>
      <c r="I20" s="25">
        <f t="shared" si="1"/>
        <v>0</v>
      </c>
      <c r="J20" s="25">
        <f t="shared" si="2"/>
        <v>0</v>
      </c>
      <c r="K20" s="7">
        <v>1</v>
      </c>
      <c r="L20" s="7">
        <v>1</v>
      </c>
      <c r="M20" s="50"/>
      <c r="N20" s="50"/>
      <c r="O20" s="15" t="s">
        <v>9</v>
      </c>
      <c r="P20" s="12"/>
      <c r="Q20" s="15"/>
      <c r="R20" s="68"/>
      <c r="S20" s="38" t="s">
        <v>10</v>
      </c>
      <c r="T20" s="116"/>
    </row>
    <row r="21" spans="1:20" ht="12.75" customHeight="1" x14ac:dyDescent="0.2">
      <c r="A21" s="134"/>
      <c r="B21" s="7">
        <v>1</v>
      </c>
      <c r="C21" s="86" t="s">
        <v>4</v>
      </c>
      <c r="D21" s="8">
        <v>154.57499999999999</v>
      </c>
      <c r="E21" s="7" t="s">
        <v>6</v>
      </c>
      <c r="F21" s="7"/>
      <c r="G21" s="7"/>
      <c r="H21" s="7"/>
      <c r="I21" s="25">
        <f t="shared" si="1"/>
        <v>0</v>
      </c>
      <c r="J21" s="25">
        <f t="shared" si="2"/>
        <v>0</v>
      </c>
      <c r="K21" s="7">
        <v>1</v>
      </c>
      <c r="L21" s="7">
        <v>1</v>
      </c>
      <c r="M21" s="50"/>
      <c r="N21" s="50"/>
      <c r="O21" s="15" t="s">
        <v>9</v>
      </c>
      <c r="P21" s="12"/>
      <c r="Q21" s="15"/>
      <c r="R21" s="68"/>
      <c r="S21" s="38" t="s">
        <v>10</v>
      </c>
      <c r="T21" s="116"/>
    </row>
    <row r="22" spans="1:20" ht="12.75" customHeight="1" x14ac:dyDescent="0.2">
      <c r="A22" s="134"/>
      <c r="B22" s="7">
        <v>1</v>
      </c>
      <c r="C22" s="86" t="s">
        <v>3</v>
      </c>
      <c r="D22" s="8">
        <v>154.82499999999999</v>
      </c>
      <c r="E22" s="7" t="s">
        <v>6</v>
      </c>
      <c r="F22" s="7"/>
      <c r="G22" s="7"/>
      <c r="H22" s="7"/>
      <c r="I22" s="25">
        <f t="shared" si="1"/>
        <v>0</v>
      </c>
      <c r="J22" s="25">
        <f t="shared" si="2"/>
        <v>0</v>
      </c>
      <c r="K22" s="7">
        <v>1</v>
      </c>
      <c r="L22" s="7">
        <v>1</v>
      </c>
      <c r="M22" s="50"/>
      <c r="N22" s="50"/>
      <c r="O22" s="15" t="s">
        <v>9</v>
      </c>
      <c r="P22" s="12"/>
      <c r="Q22" s="15"/>
      <c r="R22" s="68"/>
      <c r="S22" s="38" t="s">
        <v>10</v>
      </c>
      <c r="T22" s="116"/>
    </row>
    <row r="23" spans="1:20" ht="12.75" customHeight="1" x14ac:dyDescent="0.2">
      <c r="A23" s="134"/>
      <c r="B23" s="7">
        <v>1</v>
      </c>
      <c r="C23" s="86" t="s">
        <v>3</v>
      </c>
      <c r="D23" s="8">
        <v>154.94999999999999</v>
      </c>
      <c r="E23" s="7" t="s">
        <v>6</v>
      </c>
      <c r="F23" s="7"/>
      <c r="G23" s="7"/>
      <c r="H23" s="7"/>
      <c r="I23" s="25">
        <f t="shared" si="1"/>
        <v>0</v>
      </c>
      <c r="J23" s="25">
        <f t="shared" si="2"/>
        <v>0</v>
      </c>
      <c r="K23" s="7">
        <v>1</v>
      </c>
      <c r="L23" s="7">
        <v>1</v>
      </c>
      <c r="M23" s="50"/>
      <c r="N23" s="50"/>
      <c r="O23" s="15" t="s">
        <v>9</v>
      </c>
      <c r="P23" s="12"/>
      <c r="Q23" s="15"/>
      <c r="R23" s="68"/>
      <c r="S23" s="38" t="s">
        <v>10</v>
      </c>
      <c r="T23" s="116"/>
    </row>
    <row r="24" spans="1:20" ht="12.75" customHeight="1" x14ac:dyDescent="0.2">
      <c r="A24" s="134"/>
      <c r="B24" s="7">
        <v>1</v>
      </c>
      <c r="C24" s="86" t="s">
        <v>4</v>
      </c>
      <c r="D24" s="8">
        <v>155.02500000000001</v>
      </c>
      <c r="E24" s="8">
        <v>155.03100000000001</v>
      </c>
      <c r="F24" s="7">
        <f>E24-D24</f>
        <v>6.0000000000002274E-3</v>
      </c>
      <c r="G24" s="7" t="s">
        <v>7</v>
      </c>
      <c r="H24" s="7"/>
      <c r="I24" s="25"/>
      <c r="J24" s="25"/>
      <c r="K24" s="7">
        <v>1</v>
      </c>
      <c r="L24" s="7">
        <v>2</v>
      </c>
      <c r="M24" s="50"/>
      <c r="N24" s="50"/>
      <c r="O24" s="15" t="s">
        <v>9</v>
      </c>
      <c r="P24" s="12"/>
      <c r="Q24" s="15"/>
      <c r="R24" s="68"/>
      <c r="S24" s="38" t="s">
        <v>10</v>
      </c>
      <c r="T24" s="116"/>
    </row>
    <row r="25" spans="1:20" ht="12.75" customHeight="1" x14ac:dyDescent="0.2">
      <c r="A25" s="134"/>
      <c r="B25" s="9">
        <v>1</v>
      </c>
      <c r="C25" s="87" t="s">
        <v>3</v>
      </c>
      <c r="D25" s="10">
        <v>155.03</v>
      </c>
      <c r="E25" s="9" t="s">
        <v>6</v>
      </c>
      <c r="F25" s="9"/>
      <c r="G25" s="9"/>
      <c r="H25" s="9"/>
      <c r="I25" s="64">
        <f t="shared" si="1"/>
        <v>0</v>
      </c>
      <c r="J25" s="64">
        <f t="shared" si="2"/>
        <v>0</v>
      </c>
      <c r="K25" s="9">
        <v>1</v>
      </c>
      <c r="L25" s="9">
        <v>1</v>
      </c>
      <c r="M25" s="51"/>
      <c r="N25" s="51"/>
      <c r="O25" s="16" t="s">
        <v>9</v>
      </c>
      <c r="P25" s="13"/>
      <c r="Q25" s="16"/>
      <c r="R25" s="76"/>
      <c r="S25" s="39" t="s">
        <v>10</v>
      </c>
      <c r="T25" s="119"/>
    </row>
    <row r="26" spans="1:20" ht="12.75" customHeight="1" x14ac:dyDescent="0.2">
      <c r="A26" s="135" t="s">
        <v>40</v>
      </c>
      <c r="B26" s="5">
        <v>1</v>
      </c>
      <c r="C26" s="93" t="s">
        <v>3</v>
      </c>
      <c r="D26" s="6">
        <v>160.14699999999999</v>
      </c>
      <c r="E26" s="6">
        <v>160.15299999999999</v>
      </c>
      <c r="F26" s="5">
        <f t="shared" ref="F26:F28" si="4">E26-D26</f>
        <v>6.0000000000002274E-3</v>
      </c>
      <c r="G26" s="5">
        <v>6</v>
      </c>
      <c r="H26" s="5"/>
      <c r="I26" s="65">
        <f t="shared" si="1"/>
        <v>6</v>
      </c>
      <c r="J26" s="65">
        <f t="shared" si="2"/>
        <v>0</v>
      </c>
      <c r="K26" s="5">
        <v>1</v>
      </c>
      <c r="L26" s="5">
        <v>2</v>
      </c>
      <c r="M26" s="62"/>
      <c r="N26" s="62"/>
      <c r="O26" s="14" t="s">
        <v>13</v>
      </c>
      <c r="P26" s="11"/>
      <c r="Q26" s="14"/>
      <c r="R26" s="77"/>
      <c r="S26" s="40" t="s">
        <v>10</v>
      </c>
      <c r="T26" s="120"/>
    </row>
    <row r="27" spans="1:20" ht="12.75" customHeight="1" x14ac:dyDescent="0.2">
      <c r="A27" s="134"/>
      <c r="B27" s="7">
        <v>1</v>
      </c>
      <c r="C27" s="86" t="s">
        <v>3</v>
      </c>
      <c r="D27" s="8">
        <v>160.33500000000001</v>
      </c>
      <c r="E27" s="8">
        <v>160.74700000000001</v>
      </c>
      <c r="F27" s="8">
        <f t="shared" si="4"/>
        <v>0.41200000000000614</v>
      </c>
      <c r="G27" s="7"/>
      <c r="H27" s="7">
        <v>5.5</v>
      </c>
      <c r="I27" s="25">
        <f t="shared" si="1"/>
        <v>0</v>
      </c>
      <c r="J27" s="25">
        <f t="shared" si="2"/>
        <v>412.5</v>
      </c>
      <c r="K27" s="7">
        <v>1</v>
      </c>
      <c r="L27" s="7">
        <v>7</v>
      </c>
      <c r="M27" s="50"/>
      <c r="N27" s="50">
        <f t="shared" si="3"/>
        <v>1025</v>
      </c>
      <c r="O27" s="15" t="s">
        <v>13</v>
      </c>
      <c r="P27" s="12"/>
      <c r="Q27" s="15"/>
      <c r="R27" s="68"/>
      <c r="S27" s="38" t="s">
        <v>10</v>
      </c>
      <c r="T27" s="116"/>
    </row>
    <row r="28" spans="1:20" ht="12.75" customHeight="1" x14ac:dyDescent="0.2">
      <c r="A28" s="134"/>
      <c r="B28" s="7">
        <v>1</v>
      </c>
      <c r="C28" s="86" t="s">
        <v>4</v>
      </c>
      <c r="D28" s="8">
        <v>160.36000000000001</v>
      </c>
      <c r="E28" s="8">
        <v>160.77199999999999</v>
      </c>
      <c r="F28" s="8">
        <f t="shared" si="4"/>
        <v>0.41199999999997772</v>
      </c>
      <c r="G28" s="7"/>
      <c r="H28" s="7">
        <v>5.5</v>
      </c>
      <c r="I28" s="25">
        <f t="shared" si="1"/>
        <v>0</v>
      </c>
      <c r="J28" s="25">
        <f t="shared" si="2"/>
        <v>412.5</v>
      </c>
      <c r="K28" s="7">
        <v>1</v>
      </c>
      <c r="L28" s="7">
        <v>7</v>
      </c>
      <c r="M28" s="50"/>
      <c r="N28" s="50">
        <f t="shared" si="3"/>
        <v>1025</v>
      </c>
      <c r="O28" s="15" t="s">
        <v>13</v>
      </c>
      <c r="P28" s="12"/>
      <c r="Q28" s="15"/>
      <c r="R28" s="68"/>
      <c r="S28" s="38" t="s">
        <v>10</v>
      </c>
      <c r="T28" s="116"/>
    </row>
    <row r="29" spans="1:20" ht="12.75" customHeight="1" x14ac:dyDescent="0.2">
      <c r="A29" s="134"/>
      <c r="B29" s="7">
        <v>1</v>
      </c>
      <c r="C29" s="86" t="s">
        <v>3</v>
      </c>
      <c r="D29" s="8">
        <v>161.14699999999999</v>
      </c>
      <c r="E29" s="8">
        <v>161.15199999999999</v>
      </c>
      <c r="F29" s="7">
        <f>E29-D29</f>
        <v>4.9999999999954525E-3</v>
      </c>
      <c r="G29" s="7">
        <v>5</v>
      </c>
      <c r="H29" s="7"/>
      <c r="I29" s="25">
        <f t="shared" si="1"/>
        <v>5</v>
      </c>
      <c r="J29" s="25">
        <f t="shared" si="2"/>
        <v>0</v>
      </c>
      <c r="K29" s="7">
        <v>1</v>
      </c>
      <c r="L29" s="7">
        <v>2</v>
      </c>
      <c r="M29" s="50"/>
      <c r="N29" s="50"/>
      <c r="O29" s="15" t="s">
        <v>13</v>
      </c>
      <c r="P29" s="12"/>
      <c r="Q29" s="15"/>
      <c r="R29" s="68"/>
      <c r="S29" s="38" t="s">
        <v>10</v>
      </c>
      <c r="T29" s="116"/>
    </row>
    <row r="30" spans="1:20" ht="12.75" customHeight="1" x14ac:dyDescent="0.2">
      <c r="A30" s="134"/>
      <c r="B30" s="7">
        <v>1</v>
      </c>
      <c r="C30" s="86" t="s">
        <v>4</v>
      </c>
      <c r="D30" s="8">
        <v>161.148</v>
      </c>
      <c r="E30" s="8">
        <v>161.15299999999999</v>
      </c>
      <c r="F30" s="7">
        <f>E30-D30</f>
        <v>4.9999999999954525E-3</v>
      </c>
      <c r="G30" s="7">
        <v>5</v>
      </c>
      <c r="H30" s="7"/>
      <c r="I30" s="25">
        <f t="shared" si="1"/>
        <v>5</v>
      </c>
      <c r="J30" s="25">
        <f t="shared" si="2"/>
        <v>0</v>
      </c>
      <c r="K30" s="7">
        <v>1</v>
      </c>
      <c r="L30" s="7">
        <v>2</v>
      </c>
      <c r="M30" s="50"/>
      <c r="N30" s="50"/>
      <c r="O30" s="15" t="s">
        <v>13</v>
      </c>
      <c r="P30" s="12"/>
      <c r="Q30" s="15"/>
      <c r="R30" s="68"/>
      <c r="S30" s="38" t="s">
        <v>10</v>
      </c>
      <c r="T30" s="116"/>
    </row>
    <row r="31" spans="1:20" ht="12.75" customHeight="1" x14ac:dyDescent="0.2">
      <c r="A31" s="134"/>
      <c r="B31" s="7">
        <v>1</v>
      </c>
      <c r="C31" s="86" t="s">
        <v>3</v>
      </c>
      <c r="D31" s="8">
        <v>162.51</v>
      </c>
      <c r="E31" s="8">
        <v>162.51599999999999</v>
      </c>
      <c r="F31" s="7">
        <f>E31-D31</f>
        <v>6.0000000000002274E-3</v>
      </c>
      <c r="G31" s="7">
        <v>6</v>
      </c>
      <c r="H31" s="7"/>
      <c r="I31" s="25">
        <f t="shared" si="1"/>
        <v>6</v>
      </c>
      <c r="J31" s="25">
        <f t="shared" si="2"/>
        <v>0</v>
      </c>
      <c r="K31" s="7">
        <v>1</v>
      </c>
      <c r="L31" s="7">
        <v>2</v>
      </c>
      <c r="M31" s="50"/>
      <c r="N31" s="50"/>
      <c r="O31" s="15" t="s">
        <v>13</v>
      </c>
      <c r="P31" s="12"/>
      <c r="Q31" s="15"/>
      <c r="R31" s="68"/>
      <c r="S31" s="38" t="s">
        <v>10</v>
      </c>
      <c r="T31" s="116"/>
    </row>
    <row r="32" spans="1:20" ht="12.75" customHeight="1" x14ac:dyDescent="0.2">
      <c r="A32" s="134"/>
      <c r="B32" s="9">
        <v>1</v>
      </c>
      <c r="C32" s="87" t="s">
        <v>3</v>
      </c>
      <c r="D32" s="10">
        <v>162.65</v>
      </c>
      <c r="E32" s="10">
        <v>162.65700000000001</v>
      </c>
      <c r="F32" s="9">
        <f>E32-D32</f>
        <v>7.0000000000050022E-3</v>
      </c>
      <c r="G32" s="9">
        <v>7</v>
      </c>
      <c r="H32" s="9"/>
      <c r="I32" s="63">
        <f t="shared" si="1"/>
        <v>7</v>
      </c>
      <c r="J32" s="64">
        <f t="shared" si="2"/>
        <v>0</v>
      </c>
      <c r="K32" s="9">
        <v>1</v>
      </c>
      <c r="L32" s="9">
        <v>2</v>
      </c>
      <c r="M32" s="51"/>
      <c r="N32" s="51"/>
      <c r="O32" s="16" t="s">
        <v>13</v>
      </c>
      <c r="P32" s="13"/>
      <c r="Q32" s="16"/>
      <c r="R32" s="76"/>
      <c r="S32" s="39" t="s">
        <v>10</v>
      </c>
      <c r="T32" s="119"/>
    </row>
    <row r="33" spans="1:20" ht="12.75" customHeight="1" x14ac:dyDescent="0.2">
      <c r="A33" s="136" t="s">
        <v>21</v>
      </c>
      <c r="B33" s="5">
        <v>1</v>
      </c>
      <c r="C33" s="93" t="s">
        <v>4</v>
      </c>
      <c r="D33" s="6">
        <v>163.49</v>
      </c>
      <c r="E33" s="5">
        <v>163.49600000000001</v>
      </c>
      <c r="F33" s="5">
        <f t="shared" ref="F33:F38" si="5">E33-D33</f>
        <v>6.0000000000002274E-3</v>
      </c>
      <c r="G33" s="5">
        <v>6</v>
      </c>
      <c r="H33" s="5"/>
      <c r="I33" s="25">
        <f t="shared" si="1"/>
        <v>6</v>
      </c>
      <c r="J33" s="65">
        <f t="shared" si="2"/>
        <v>0</v>
      </c>
      <c r="K33" s="5">
        <v>1</v>
      </c>
      <c r="L33" s="5">
        <v>2</v>
      </c>
      <c r="M33" s="62"/>
      <c r="N33" s="62"/>
      <c r="O33" s="14" t="s">
        <v>13</v>
      </c>
      <c r="P33" s="11"/>
      <c r="Q33" s="14"/>
      <c r="R33" s="77"/>
      <c r="S33" s="40" t="s">
        <v>10</v>
      </c>
      <c r="T33" s="120"/>
    </row>
    <row r="34" spans="1:20" ht="12.75" customHeight="1" x14ac:dyDescent="0.2">
      <c r="A34" s="136"/>
      <c r="B34" s="9">
        <v>1</v>
      </c>
      <c r="C34" s="87" t="s">
        <v>4</v>
      </c>
      <c r="D34" s="10">
        <v>163.69</v>
      </c>
      <c r="E34" s="9">
        <v>163.703</v>
      </c>
      <c r="F34" s="9">
        <f t="shared" si="5"/>
        <v>1.300000000000523E-2</v>
      </c>
      <c r="G34" s="9">
        <v>13</v>
      </c>
      <c r="H34" s="9"/>
      <c r="I34" s="64">
        <f t="shared" si="1"/>
        <v>13</v>
      </c>
      <c r="J34" s="63">
        <f t="shared" si="2"/>
        <v>0</v>
      </c>
      <c r="K34" s="9">
        <v>1</v>
      </c>
      <c r="L34" s="9">
        <v>2</v>
      </c>
      <c r="M34" s="51"/>
      <c r="N34" s="51"/>
      <c r="O34" s="16" t="s">
        <v>13</v>
      </c>
      <c r="P34" s="13"/>
      <c r="Q34" s="16"/>
      <c r="R34" s="76"/>
      <c r="S34" s="39" t="s">
        <v>10</v>
      </c>
      <c r="T34" s="119"/>
    </row>
    <row r="35" spans="1:20" ht="12.75" customHeight="1" x14ac:dyDescent="0.2">
      <c r="A35" s="135" t="s">
        <v>41</v>
      </c>
      <c r="B35" s="5">
        <v>1</v>
      </c>
      <c r="C35" s="93" t="s">
        <v>3</v>
      </c>
      <c r="D35" s="6">
        <v>164.67</v>
      </c>
      <c r="E35" s="5">
        <v>164.67500000000001</v>
      </c>
      <c r="F35" s="5">
        <f t="shared" si="5"/>
        <v>5.0000000000238742E-3</v>
      </c>
      <c r="G35" s="5">
        <v>5</v>
      </c>
      <c r="H35" s="5"/>
      <c r="I35" s="65">
        <f t="shared" si="1"/>
        <v>5</v>
      </c>
      <c r="J35" s="25">
        <f t="shared" si="2"/>
        <v>0</v>
      </c>
      <c r="K35" s="5">
        <v>1</v>
      </c>
      <c r="L35" s="5">
        <v>2</v>
      </c>
      <c r="M35" s="62"/>
      <c r="N35" s="62"/>
      <c r="O35" s="14" t="s">
        <v>13</v>
      </c>
      <c r="P35" s="11"/>
      <c r="Q35" s="14"/>
      <c r="R35" s="77"/>
      <c r="S35" s="40" t="s">
        <v>10</v>
      </c>
      <c r="T35" s="120"/>
    </row>
    <row r="36" spans="1:20" ht="12.75" customHeight="1" x14ac:dyDescent="0.2">
      <c r="A36" s="134"/>
      <c r="B36" s="7">
        <v>1</v>
      </c>
      <c r="C36" s="86" t="s">
        <v>4</v>
      </c>
      <c r="D36" s="8">
        <v>164.67</v>
      </c>
      <c r="E36" s="7">
        <v>164.67500000000001</v>
      </c>
      <c r="F36" s="7">
        <f t="shared" si="5"/>
        <v>5.0000000000238742E-3</v>
      </c>
      <c r="G36" s="7">
        <v>5</v>
      </c>
      <c r="H36" s="7"/>
      <c r="I36" s="25">
        <f t="shared" si="1"/>
        <v>5</v>
      </c>
      <c r="J36" s="25">
        <f t="shared" si="2"/>
        <v>0</v>
      </c>
      <c r="K36" s="7">
        <v>1</v>
      </c>
      <c r="L36" s="7">
        <v>2</v>
      </c>
      <c r="M36" s="50"/>
      <c r="N36" s="50"/>
      <c r="O36" s="15" t="s">
        <v>13</v>
      </c>
      <c r="P36" s="12"/>
      <c r="Q36" s="15"/>
      <c r="R36" s="68"/>
      <c r="S36" s="38" t="s">
        <v>10</v>
      </c>
      <c r="T36" s="116"/>
    </row>
    <row r="37" spans="1:20" ht="12.75" customHeight="1" x14ac:dyDescent="0.2">
      <c r="A37" s="134"/>
      <c r="B37" s="7">
        <v>1</v>
      </c>
      <c r="C37" s="86" t="s">
        <v>4</v>
      </c>
      <c r="D37" s="8">
        <v>164.81</v>
      </c>
      <c r="E37" s="8">
        <v>165.56</v>
      </c>
      <c r="F37" s="8">
        <f t="shared" si="5"/>
        <v>0.75</v>
      </c>
      <c r="G37" s="7"/>
      <c r="H37" s="7">
        <v>10</v>
      </c>
      <c r="I37" s="25">
        <f t="shared" si="1"/>
        <v>0</v>
      </c>
      <c r="J37" s="25">
        <f t="shared" si="2"/>
        <v>750</v>
      </c>
      <c r="K37" s="7">
        <v>2</v>
      </c>
      <c r="L37" s="7">
        <v>11</v>
      </c>
      <c r="M37" s="50">
        <v>3</v>
      </c>
      <c r="N37" s="50">
        <f t="shared" si="3"/>
        <v>1700</v>
      </c>
      <c r="O37" s="15" t="s">
        <v>9</v>
      </c>
      <c r="P37" s="12"/>
      <c r="Q37" s="15"/>
      <c r="R37" s="68"/>
      <c r="S37" s="38" t="s">
        <v>10</v>
      </c>
      <c r="T37" s="116"/>
    </row>
    <row r="38" spans="1:20" ht="12.75" customHeight="1" x14ac:dyDescent="0.2">
      <c r="A38" s="134"/>
      <c r="B38" s="7">
        <v>1</v>
      </c>
      <c r="C38" s="86"/>
      <c r="D38" s="7">
        <v>165.57599999999999</v>
      </c>
      <c r="E38" s="7">
        <v>166.13399999999999</v>
      </c>
      <c r="F38" s="7">
        <f t="shared" si="5"/>
        <v>0.55799999999999272</v>
      </c>
      <c r="G38" s="7" t="s">
        <v>11</v>
      </c>
      <c r="H38" s="7" t="s">
        <v>12</v>
      </c>
      <c r="I38" s="25"/>
      <c r="J38" s="25"/>
      <c r="K38" s="7" t="s">
        <v>29</v>
      </c>
      <c r="L38" s="7"/>
      <c r="M38" s="50"/>
      <c r="N38" s="15" t="s">
        <v>30</v>
      </c>
      <c r="O38" s="15"/>
      <c r="P38" s="12">
        <v>1328</v>
      </c>
      <c r="Q38" s="15">
        <v>1328</v>
      </c>
      <c r="R38" s="68">
        <f>SUM(P38:Q38)</f>
        <v>2656</v>
      </c>
      <c r="S38" s="38" t="s">
        <v>8</v>
      </c>
      <c r="T38" s="116" t="s">
        <v>56</v>
      </c>
    </row>
    <row r="39" spans="1:20" ht="12.75" customHeight="1" x14ac:dyDescent="0.2">
      <c r="A39" s="134"/>
      <c r="B39" s="7">
        <v>1</v>
      </c>
      <c r="C39" s="86" t="s">
        <v>4</v>
      </c>
      <c r="D39" s="8">
        <v>165.62</v>
      </c>
      <c r="E39" s="7">
        <v>165.64699999999999</v>
      </c>
      <c r="F39" s="7">
        <f>E39-D39</f>
        <v>2.6999999999986812E-2</v>
      </c>
      <c r="G39" s="7">
        <v>27</v>
      </c>
      <c r="H39" s="7"/>
      <c r="I39" s="25">
        <f t="shared" si="1"/>
        <v>27</v>
      </c>
      <c r="J39" s="25">
        <f t="shared" si="2"/>
        <v>0</v>
      </c>
      <c r="K39" s="7">
        <v>1</v>
      </c>
      <c r="L39" s="7">
        <v>2</v>
      </c>
      <c r="M39" s="50"/>
      <c r="N39" s="50"/>
      <c r="O39" s="15" t="s">
        <v>9</v>
      </c>
      <c r="P39" s="12"/>
      <c r="Q39" s="15"/>
      <c r="R39" s="68"/>
      <c r="S39" s="38" t="s">
        <v>10</v>
      </c>
      <c r="T39" s="116"/>
    </row>
    <row r="40" spans="1:20" ht="12.75" customHeight="1" x14ac:dyDescent="0.2">
      <c r="A40" s="134"/>
      <c r="B40" s="7">
        <v>1</v>
      </c>
      <c r="C40" s="86" t="s">
        <v>4</v>
      </c>
      <c r="D40" s="8">
        <v>166.3</v>
      </c>
      <c r="E40" s="7">
        <v>166.327</v>
      </c>
      <c r="F40" s="7">
        <f>E40-D40</f>
        <v>2.6999999999986812E-2</v>
      </c>
      <c r="G40" s="7">
        <v>27</v>
      </c>
      <c r="H40" s="7"/>
      <c r="I40" s="25">
        <f t="shared" si="1"/>
        <v>27</v>
      </c>
      <c r="J40" s="25">
        <f t="shared" si="2"/>
        <v>0</v>
      </c>
      <c r="K40" s="7">
        <v>1</v>
      </c>
      <c r="L40" s="7">
        <v>2</v>
      </c>
      <c r="M40" s="50"/>
      <c r="N40" s="50"/>
      <c r="O40" s="15" t="s">
        <v>9</v>
      </c>
      <c r="P40" s="12"/>
      <c r="Q40" s="15"/>
      <c r="R40" s="68"/>
      <c r="S40" s="38" t="s">
        <v>10</v>
      </c>
      <c r="T40" s="116"/>
    </row>
    <row r="41" spans="1:20" ht="12.75" customHeight="1" x14ac:dyDescent="0.2">
      <c r="A41" s="134"/>
      <c r="B41" s="7">
        <v>1</v>
      </c>
      <c r="C41" s="86" t="s">
        <v>4</v>
      </c>
      <c r="D41" s="7">
        <v>166.375</v>
      </c>
      <c r="E41" s="7">
        <v>166.40199999999999</v>
      </c>
      <c r="F41" s="7">
        <f>E41-D41</f>
        <v>2.6999999999986812E-2</v>
      </c>
      <c r="G41" s="7">
        <v>27</v>
      </c>
      <c r="H41" s="7"/>
      <c r="I41" s="25">
        <f t="shared" si="1"/>
        <v>27</v>
      </c>
      <c r="J41" s="25">
        <f t="shared" si="2"/>
        <v>0</v>
      </c>
      <c r="K41" s="7">
        <v>1</v>
      </c>
      <c r="L41" s="7">
        <v>2</v>
      </c>
      <c r="M41" s="50"/>
      <c r="N41" s="50"/>
      <c r="O41" s="15" t="s">
        <v>9</v>
      </c>
      <c r="P41" s="12"/>
      <c r="Q41" s="15"/>
      <c r="R41" s="68"/>
      <c r="S41" s="38" t="s">
        <v>10</v>
      </c>
      <c r="T41" s="116"/>
    </row>
    <row r="42" spans="1:20" ht="12.75" customHeight="1" x14ac:dyDescent="0.2">
      <c r="A42" s="134"/>
      <c r="B42" s="7">
        <v>1</v>
      </c>
      <c r="C42" s="86" t="s">
        <v>3</v>
      </c>
      <c r="D42" s="8">
        <v>166.68</v>
      </c>
      <c r="E42" s="7">
        <v>166.68799999999999</v>
      </c>
      <c r="F42" s="7">
        <f>E42-D42</f>
        <v>7.9999999999813554E-3</v>
      </c>
      <c r="G42" s="7">
        <v>8</v>
      </c>
      <c r="H42" s="7"/>
      <c r="I42" s="25">
        <f t="shared" si="1"/>
        <v>8</v>
      </c>
      <c r="J42" s="25">
        <f t="shared" si="2"/>
        <v>0</v>
      </c>
      <c r="K42" s="7">
        <v>1</v>
      </c>
      <c r="L42" s="7">
        <v>2</v>
      </c>
      <c r="M42" s="50"/>
      <c r="N42" s="50"/>
      <c r="O42" s="15" t="s">
        <v>9</v>
      </c>
      <c r="P42" s="12"/>
      <c r="Q42" s="15"/>
      <c r="R42" s="68"/>
      <c r="S42" s="38" t="s">
        <v>10</v>
      </c>
      <c r="T42" s="116"/>
    </row>
    <row r="43" spans="1:20" ht="12.75" customHeight="1" x14ac:dyDescent="0.2">
      <c r="A43" s="134"/>
      <c r="B43" s="7">
        <v>1</v>
      </c>
      <c r="C43" s="86" t="s">
        <v>4</v>
      </c>
      <c r="D43" s="8">
        <v>167.01</v>
      </c>
      <c r="E43" s="8">
        <v>167.01499999999999</v>
      </c>
      <c r="F43" s="7">
        <f>E43-D43</f>
        <v>4.9999999999954525E-3</v>
      </c>
      <c r="G43" s="7">
        <v>5</v>
      </c>
      <c r="H43" s="7"/>
      <c r="I43" s="25">
        <f t="shared" si="1"/>
        <v>5</v>
      </c>
      <c r="J43" s="25">
        <f t="shared" si="2"/>
        <v>0</v>
      </c>
      <c r="K43" s="7">
        <v>1</v>
      </c>
      <c r="L43" s="7">
        <v>2</v>
      </c>
      <c r="M43" s="50"/>
      <c r="N43" s="50"/>
      <c r="O43" s="15" t="s">
        <v>9</v>
      </c>
      <c r="P43" s="12"/>
      <c r="Q43" s="15"/>
      <c r="R43" s="68"/>
      <c r="S43" s="38" t="s">
        <v>10</v>
      </c>
      <c r="T43" s="116"/>
    </row>
    <row r="44" spans="1:20" ht="12.75" customHeight="1" x14ac:dyDescent="0.2">
      <c r="A44" s="134"/>
      <c r="B44" s="7">
        <v>1</v>
      </c>
      <c r="C44" s="86" t="s">
        <v>3</v>
      </c>
      <c r="D44" s="8">
        <v>167.42500000000001</v>
      </c>
      <c r="E44" s="7" t="s">
        <v>6</v>
      </c>
      <c r="F44" s="8"/>
      <c r="G44" s="7"/>
      <c r="H44" s="7"/>
      <c r="I44" s="25">
        <f t="shared" si="1"/>
        <v>0</v>
      </c>
      <c r="J44" s="25">
        <f t="shared" si="2"/>
        <v>0</v>
      </c>
      <c r="K44" s="7">
        <v>1</v>
      </c>
      <c r="L44" s="7">
        <v>1</v>
      </c>
      <c r="M44" s="50"/>
      <c r="N44" s="50"/>
      <c r="O44" s="15" t="s">
        <v>9</v>
      </c>
      <c r="P44" s="12"/>
      <c r="Q44" s="15"/>
      <c r="R44" s="68"/>
      <c r="S44" s="38" t="s">
        <v>10</v>
      </c>
      <c r="T44" s="116"/>
    </row>
    <row r="45" spans="1:20" ht="12.75" customHeight="1" x14ac:dyDescent="0.2">
      <c r="A45" s="134"/>
      <c r="B45" s="7">
        <v>1</v>
      </c>
      <c r="C45" s="86" t="s">
        <v>4</v>
      </c>
      <c r="D45" s="8">
        <v>167.45</v>
      </c>
      <c r="E45" s="7" t="s">
        <v>6</v>
      </c>
      <c r="F45" s="7"/>
      <c r="G45" s="7"/>
      <c r="H45" s="7"/>
      <c r="I45" s="25">
        <f t="shared" si="1"/>
        <v>0</v>
      </c>
      <c r="J45" s="25">
        <f t="shared" si="2"/>
        <v>0</v>
      </c>
      <c r="K45" s="7">
        <v>1</v>
      </c>
      <c r="L45" s="7">
        <v>1</v>
      </c>
      <c r="M45" s="50"/>
      <c r="N45" s="50"/>
      <c r="O45" s="15" t="s">
        <v>9</v>
      </c>
      <c r="P45" s="12"/>
      <c r="Q45" s="15"/>
      <c r="R45" s="68"/>
      <c r="S45" s="38" t="s">
        <v>10</v>
      </c>
      <c r="T45" s="116"/>
    </row>
    <row r="46" spans="1:20" ht="12.75" customHeight="1" x14ac:dyDescent="0.2">
      <c r="A46" s="134"/>
      <c r="B46" s="7">
        <v>1</v>
      </c>
      <c r="C46" s="86" t="s">
        <v>4</v>
      </c>
      <c r="D46" s="8">
        <v>167.81</v>
      </c>
      <c r="E46" s="7">
        <v>167.88499999999999</v>
      </c>
      <c r="F46" s="7">
        <f t="shared" ref="F46:F59" si="6">E46-D46</f>
        <v>7.4999999999988631E-2</v>
      </c>
      <c r="G46" s="7"/>
      <c r="H46" s="7">
        <v>1</v>
      </c>
      <c r="I46" s="25">
        <f t="shared" si="1"/>
        <v>0</v>
      </c>
      <c r="J46" s="25">
        <f t="shared" si="2"/>
        <v>75</v>
      </c>
      <c r="K46" s="7">
        <v>1</v>
      </c>
      <c r="L46" s="7">
        <v>2</v>
      </c>
      <c r="M46" s="50"/>
      <c r="N46" s="50">
        <f t="shared" si="3"/>
        <v>350</v>
      </c>
      <c r="O46" s="15" t="s">
        <v>9</v>
      </c>
      <c r="P46" s="12"/>
      <c r="Q46" s="15"/>
      <c r="R46" s="68"/>
      <c r="S46" s="38" t="s">
        <v>10</v>
      </c>
      <c r="T46" s="116"/>
    </row>
    <row r="47" spans="1:20" ht="12.75" customHeight="1" x14ac:dyDescent="0.2">
      <c r="A47" s="134"/>
      <c r="B47" s="7">
        <v>1</v>
      </c>
      <c r="C47" s="86" t="s">
        <v>3</v>
      </c>
      <c r="D47" s="7">
        <v>168.125</v>
      </c>
      <c r="E47" s="8">
        <v>168.35</v>
      </c>
      <c r="F47" s="7">
        <f t="shared" si="6"/>
        <v>0.22499999999999432</v>
      </c>
      <c r="G47" s="7"/>
      <c r="H47" s="7">
        <v>3</v>
      </c>
      <c r="I47" s="25">
        <f t="shared" si="1"/>
        <v>0</v>
      </c>
      <c r="J47" s="25">
        <f t="shared" si="2"/>
        <v>225</v>
      </c>
      <c r="K47" s="7">
        <v>1</v>
      </c>
      <c r="L47" s="7">
        <v>4</v>
      </c>
      <c r="M47" s="50">
        <v>1</v>
      </c>
      <c r="N47" s="50">
        <f t="shared" si="3"/>
        <v>650</v>
      </c>
      <c r="O47" s="15" t="s">
        <v>9</v>
      </c>
      <c r="P47" s="12"/>
      <c r="Q47" s="15"/>
      <c r="R47" s="68"/>
      <c r="S47" s="38" t="s">
        <v>10</v>
      </c>
      <c r="T47" s="116"/>
    </row>
    <row r="48" spans="1:20" ht="12.75" customHeight="1" x14ac:dyDescent="0.2">
      <c r="A48" s="134"/>
      <c r="B48" s="9">
        <v>1</v>
      </c>
      <c r="C48" s="87" t="s">
        <v>3</v>
      </c>
      <c r="D48" s="10">
        <v>168.8</v>
      </c>
      <c r="E48" s="10">
        <v>168.95</v>
      </c>
      <c r="F48" s="10">
        <f t="shared" si="6"/>
        <v>0.14999999999997726</v>
      </c>
      <c r="G48" s="9"/>
      <c r="H48" s="9">
        <v>2</v>
      </c>
      <c r="I48" s="64">
        <f t="shared" si="1"/>
        <v>0</v>
      </c>
      <c r="J48" s="63">
        <f t="shared" si="2"/>
        <v>150</v>
      </c>
      <c r="K48" s="9">
        <v>1</v>
      </c>
      <c r="L48" s="9">
        <v>3</v>
      </c>
      <c r="M48" s="51">
        <v>1</v>
      </c>
      <c r="N48" s="51">
        <f t="shared" si="3"/>
        <v>500</v>
      </c>
      <c r="O48" s="16" t="s">
        <v>9</v>
      </c>
      <c r="P48" s="13"/>
      <c r="Q48" s="16"/>
      <c r="R48" s="76"/>
      <c r="S48" s="39" t="s">
        <v>10</v>
      </c>
      <c r="T48" s="119"/>
    </row>
    <row r="49" spans="1:20" ht="12.75" customHeight="1" x14ac:dyDescent="0.2">
      <c r="A49" s="17" t="s">
        <v>22</v>
      </c>
      <c r="B49" s="3">
        <v>1</v>
      </c>
      <c r="C49" s="88" t="s">
        <v>3</v>
      </c>
      <c r="D49" s="3">
        <v>170.035</v>
      </c>
      <c r="E49" s="3">
        <v>170.041</v>
      </c>
      <c r="F49" s="3">
        <f t="shared" si="6"/>
        <v>6.0000000000002274E-3</v>
      </c>
      <c r="G49" s="3">
        <v>6</v>
      </c>
      <c r="H49" s="3"/>
      <c r="I49" s="66">
        <f t="shared" si="1"/>
        <v>6</v>
      </c>
      <c r="J49" s="64">
        <f t="shared" si="2"/>
        <v>0</v>
      </c>
      <c r="K49" s="3">
        <v>1</v>
      </c>
      <c r="L49" s="3">
        <v>2</v>
      </c>
      <c r="M49" s="35"/>
      <c r="N49" s="35"/>
      <c r="O49" s="18" t="s">
        <v>13</v>
      </c>
      <c r="P49" s="4"/>
      <c r="Q49" s="18"/>
      <c r="R49" s="78"/>
      <c r="S49" s="41" t="s">
        <v>10</v>
      </c>
      <c r="T49" s="121"/>
    </row>
    <row r="50" spans="1:20" ht="12.75" customHeight="1" x14ac:dyDescent="0.2">
      <c r="A50" s="130" t="s">
        <v>36</v>
      </c>
      <c r="B50" s="5">
        <v>1</v>
      </c>
      <c r="C50" s="93" t="s">
        <v>4</v>
      </c>
      <c r="D50" s="6">
        <v>170.37</v>
      </c>
      <c r="E50" s="6">
        <v>170.595</v>
      </c>
      <c r="F50" s="6">
        <f t="shared" si="6"/>
        <v>0.22499999999999432</v>
      </c>
      <c r="G50" s="5"/>
      <c r="H50" s="5">
        <v>3</v>
      </c>
      <c r="I50" s="65">
        <f t="shared" si="1"/>
        <v>0</v>
      </c>
      <c r="J50" s="65">
        <f t="shared" si="2"/>
        <v>225</v>
      </c>
      <c r="K50" s="5">
        <v>1</v>
      </c>
      <c r="L50" s="5">
        <v>4</v>
      </c>
      <c r="M50" s="62">
        <v>1</v>
      </c>
      <c r="N50" s="62">
        <f t="shared" si="3"/>
        <v>650</v>
      </c>
      <c r="O50" s="14" t="s">
        <v>9</v>
      </c>
      <c r="P50" s="11"/>
      <c r="Q50" s="14"/>
      <c r="R50" s="77"/>
      <c r="S50" s="40" t="s">
        <v>10</v>
      </c>
      <c r="T50" s="120"/>
    </row>
    <row r="51" spans="1:20" ht="12.75" customHeight="1" x14ac:dyDescent="0.2">
      <c r="A51" s="131"/>
      <c r="B51" s="7">
        <v>1</v>
      </c>
      <c r="C51" s="86" t="s">
        <v>3</v>
      </c>
      <c r="D51" s="8">
        <v>171.63</v>
      </c>
      <c r="E51" s="8">
        <v>171.85499999999999</v>
      </c>
      <c r="F51" s="8">
        <f t="shared" si="6"/>
        <v>0.22499999999999432</v>
      </c>
      <c r="G51" s="7"/>
      <c r="H51" s="7">
        <v>3</v>
      </c>
      <c r="I51" s="25">
        <f t="shared" si="1"/>
        <v>0</v>
      </c>
      <c r="J51" s="25">
        <f t="shared" si="2"/>
        <v>225</v>
      </c>
      <c r="K51" s="7">
        <v>1</v>
      </c>
      <c r="L51" s="7">
        <v>4</v>
      </c>
      <c r="M51" s="50">
        <v>1</v>
      </c>
      <c r="N51" s="50">
        <f t="shared" si="3"/>
        <v>650</v>
      </c>
      <c r="O51" s="15" t="s">
        <v>9</v>
      </c>
      <c r="P51" s="12"/>
      <c r="Q51" s="15"/>
      <c r="R51" s="68"/>
      <c r="S51" s="38" t="s">
        <v>10</v>
      </c>
      <c r="T51" s="116"/>
    </row>
    <row r="52" spans="1:20" ht="12.75" customHeight="1" x14ac:dyDescent="0.2">
      <c r="A52" s="131"/>
      <c r="B52" s="7">
        <v>1</v>
      </c>
      <c r="C52" s="86" t="s">
        <v>4</v>
      </c>
      <c r="D52" s="8">
        <v>171.92</v>
      </c>
      <c r="E52" s="8">
        <v>171.935</v>
      </c>
      <c r="F52" s="8">
        <f t="shared" si="6"/>
        <v>1.5000000000014779E-2</v>
      </c>
      <c r="G52" s="7">
        <v>15</v>
      </c>
      <c r="H52" s="7"/>
      <c r="I52" s="25">
        <f t="shared" si="1"/>
        <v>15</v>
      </c>
      <c r="J52" s="25">
        <f t="shared" si="2"/>
        <v>0</v>
      </c>
      <c r="K52" s="7">
        <v>1</v>
      </c>
      <c r="L52" s="7">
        <v>2</v>
      </c>
      <c r="M52" s="50"/>
      <c r="N52" s="50"/>
      <c r="O52" s="15" t="s">
        <v>9</v>
      </c>
      <c r="P52" s="12"/>
      <c r="Q52" s="15"/>
      <c r="R52" s="68"/>
      <c r="S52" s="38" t="s">
        <v>10</v>
      </c>
      <c r="T52" s="116"/>
    </row>
    <row r="53" spans="1:20" ht="12.75" customHeight="1" x14ac:dyDescent="0.2">
      <c r="A53" s="131"/>
      <c r="B53" s="7">
        <v>1</v>
      </c>
      <c r="C53" s="86" t="s">
        <v>3</v>
      </c>
      <c r="D53" s="8">
        <v>172.4</v>
      </c>
      <c r="E53" s="8">
        <v>174.65</v>
      </c>
      <c r="F53" s="8">
        <f t="shared" si="6"/>
        <v>2.25</v>
      </c>
      <c r="G53" s="7"/>
      <c r="H53" s="7">
        <v>30</v>
      </c>
      <c r="I53" s="25">
        <f t="shared" si="1"/>
        <v>0</v>
      </c>
      <c r="J53" s="25">
        <f t="shared" si="2"/>
        <v>2250</v>
      </c>
      <c r="K53" s="7">
        <v>4</v>
      </c>
      <c r="L53" s="7">
        <v>31</v>
      </c>
      <c r="M53" s="50">
        <v>8</v>
      </c>
      <c r="N53" s="50">
        <f t="shared" si="3"/>
        <v>4700</v>
      </c>
      <c r="O53" s="15" t="s">
        <v>9</v>
      </c>
      <c r="P53" s="12"/>
      <c r="Q53" s="15"/>
      <c r="R53" s="68"/>
      <c r="S53" s="38" t="s">
        <v>10</v>
      </c>
      <c r="T53" s="116"/>
    </row>
    <row r="54" spans="1:20" ht="12.75" customHeight="1" x14ac:dyDescent="0.2">
      <c r="A54" s="131"/>
      <c r="B54" s="7">
        <v>1</v>
      </c>
      <c r="C54" s="86" t="s">
        <v>4</v>
      </c>
      <c r="D54" s="8">
        <v>174</v>
      </c>
      <c r="E54" s="8">
        <v>174.00700000000001</v>
      </c>
      <c r="F54" s="8">
        <f t="shared" si="6"/>
        <v>7.0000000000050022E-3</v>
      </c>
      <c r="G54" s="7">
        <v>7</v>
      </c>
      <c r="H54" s="7"/>
      <c r="I54" s="25">
        <f t="shared" si="1"/>
        <v>7</v>
      </c>
      <c r="J54" s="25">
        <f t="shared" si="2"/>
        <v>0</v>
      </c>
      <c r="K54" s="7">
        <v>1</v>
      </c>
      <c r="L54" s="7">
        <v>2</v>
      </c>
      <c r="M54" s="50"/>
      <c r="N54" s="50"/>
      <c r="O54" s="15" t="s">
        <v>9</v>
      </c>
      <c r="P54" s="12"/>
      <c r="Q54" s="15"/>
      <c r="R54" s="68"/>
      <c r="S54" s="38" t="s">
        <v>10</v>
      </c>
      <c r="T54" s="116"/>
    </row>
    <row r="55" spans="1:20" ht="12.75" customHeight="1" x14ac:dyDescent="0.2">
      <c r="A55" s="131"/>
      <c r="B55" s="7">
        <v>1</v>
      </c>
      <c r="C55" s="86" t="s">
        <v>3</v>
      </c>
      <c r="D55" s="8">
        <v>175.375</v>
      </c>
      <c r="E55" s="8">
        <v>175.97499999999999</v>
      </c>
      <c r="F55" s="8">
        <f t="shared" si="6"/>
        <v>0.59999999999999432</v>
      </c>
      <c r="G55" s="7"/>
      <c r="H55" s="7">
        <v>8</v>
      </c>
      <c r="I55" s="25">
        <f t="shared" si="1"/>
        <v>0</v>
      </c>
      <c r="J55" s="25">
        <f t="shared" si="2"/>
        <v>600</v>
      </c>
      <c r="K55" s="7">
        <v>2</v>
      </c>
      <c r="L55" s="7">
        <v>9</v>
      </c>
      <c r="M55" s="50"/>
      <c r="N55" s="50">
        <f t="shared" si="3"/>
        <v>1400</v>
      </c>
      <c r="O55" s="15" t="s">
        <v>9</v>
      </c>
      <c r="P55" s="12"/>
      <c r="Q55" s="15"/>
      <c r="R55" s="68"/>
      <c r="S55" s="38" t="s">
        <v>10</v>
      </c>
      <c r="T55" s="116"/>
    </row>
    <row r="56" spans="1:20" ht="12.75" customHeight="1" x14ac:dyDescent="0.2">
      <c r="A56" s="131"/>
      <c r="B56" s="7">
        <v>1</v>
      </c>
      <c r="C56" s="86" t="s">
        <v>4</v>
      </c>
      <c r="D56" s="8">
        <v>175.45</v>
      </c>
      <c r="E56" s="8">
        <v>175.97499999999999</v>
      </c>
      <c r="F56" s="8">
        <f t="shared" si="6"/>
        <v>0.52500000000000568</v>
      </c>
      <c r="G56" s="7"/>
      <c r="H56" s="7">
        <v>7</v>
      </c>
      <c r="I56" s="25">
        <f t="shared" si="1"/>
        <v>0</v>
      </c>
      <c r="J56" s="25">
        <f t="shared" si="2"/>
        <v>525</v>
      </c>
      <c r="K56" s="7">
        <v>2</v>
      </c>
      <c r="L56" s="7">
        <v>8</v>
      </c>
      <c r="M56" s="50"/>
      <c r="N56" s="50">
        <f t="shared" si="3"/>
        <v>1250</v>
      </c>
      <c r="O56" s="15" t="s">
        <v>9</v>
      </c>
      <c r="P56" s="12"/>
      <c r="Q56" s="15"/>
      <c r="R56" s="68"/>
      <c r="S56" s="38" t="s">
        <v>10</v>
      </c>
      <c r="T56" s="116"/>
    </row>
    <row r="57" spans="1:20" ht="12.75" customHeight="1" x14ac:dyDescent="0.2">
      <c r="A57" s="131"/>
      <c r="B57" s="7">
        <v>1</v>
      </c>
      <c r="C57" s="86" t="s">
        <v>3</v>
      </c>
      <c r="D57" s="8">
        <v>176</v>
      </c>
      <c r="E57" s="8">
        <v>176.00700000000001</v>
      </c>
      <c r="F57" s="8">
        <f t="shared" si="6"/>
        <v>7.0000000000050022E-3</v>
      </c>
      <c r="G57" s="7">
        <v>7</v>
      </c>
      <c r="H57" s="7"/>
      <c r="I57" s="25">
        <f t="shared" si="1"/>
        <v>7</v>
      </c>
      <c r="J57" s="25">
        <f t="shared" si="2"/>
        <v>0</v>
      </c>
      <c r="K57" s="7">
        <v>1</v>
      </c>
      <c r="L57" s="7">
        <v>2</v>
      </c>
      <c r="M57" s="50"/>
      <c r="N57" s="50"/>
      <c r="O57" s="15" t="s">
        <v>9</v>
      </c>
      <c r="P57" s="12"/>
      <c r="Q57" s="15"/>
      <c r="R57" s="68"/>
      <c r="S57" s="38" t="s">
        <v>10</v>
      </c>
      <c r="T57" s="116"/>
    </row>
    <row r="58" spans="1:20" ht="12.75" customHeight="1" x14ac:dyDescent="0.2">
      <c r="A58" s="131"/>
      <c r="B58" s="7">
        <v>1</v>
      </c>
      <c r="C58" s="86" t="s">
        <v>3</v>
      </c>
      <c r="D58" s="8">
        <v>176.27</v>
      </c>
      <c r="E58" s="8">
        <v>176.57</v>
      </c>
      <c r="F58" s="8">
        <f t="shared" si="6"/>
        <v>0.29999999999998295</v>
      </c>
      <c r="G58" s="7"/>
      <c r="H58" s="7">
        <v>4</v>
      </c>
      <c r="I58" s="25">
        <f t="shared" si="1"/>
        <v>0</v>
      </c>
      <c r="J58" s="25">
        <f t="shared" si="2"/>
        <v>300</v>
      </c>
      <c r="K58" s="7">
        <v>1</v>
      </c>
      <c r="L58" s="7">
        <v>5</v>
      </c>
      <c r="M58" s="50"/>
      <c r="N58" s="50">
        <f t="shared" si="3"/>
        <v>800</v>
      </c>
      <c r="O58" s="15" t="s">
        <v>9</v>
      </c>
      <c r="P58" s="12"/>
      <c r="Q58" s="15"/>
      <c r="R58" s="68"/>
      <c r="S58" s="38" t="s">
        <v>10</v>
      </c>
      <c r="T58" s="116"/>
    </row>
    <row r="59" spans="1:20" ht="12.75" customHeight="1" thickBot="1" x14ac:dyDescent="0.25">
      <c r="A59" s="132"/>
      <c r="B59" s="19">
        <v>1</v>
      </c>
      <c r="C59" s="92" t="s">
        <v>4</v>
      </c>
      <c r="D59" s="20">
        <v>176.27</v>
      </c>
      <c r="E59" s="20">
        <v>176.57</v>
      </c>
      <c r="F59" s="20">
        <f t="shared" si="6"/>
        <v>0.29999999999998295</v>
      </c>
      <c r="G59" s="19"/>
      <c r="H59" s="19">
        <v>4</v>
      </c>
      <c r="I59" s="64">
        <f t="shared" si="1"/>
        <v>0</v>
      </c>
      <c r="J59" s="67">
        <f t="shared" si="2"/>
        <v>300</v>
      </c>
      <c r="K59" s="19">
        <v>1</v>
      </c>
      <c r="L59" s="19">
        <v>5</v>
      </c>
      <c r="M59" s="53"/>
      <c r="N59" s="53">
        <f t="shared" si="3"/>
        <v>800</v>
      </c>
      <c r="O59" s="22" t="s">
        <v>9</v>
      </c>
      <c r="P59" s="21"/>
      <c r="Q59" s="22"/>
      <c r="R59" s="79"/>
      <c r="S59" s="42" t="s">
        <v>10</v>
      </c>
      <c r="T59" s="119"/>
    </row>
    <row r="60" spans="1:20" ht="15.75" customHeight="1" thickBot="1" x14ac:dyDescent="0.25">
      <c r="A60" s="128" t="s">
        <v>37</v>
      </c>
      <c r="B60" s="129"/>
      <c r="C60" s="129"/>
      <c r="D60" s="94"/>
      <c r="E60" s="94"/>
      <c r="F60" s="94"/>
      <c r="G60" s="94"/>
      <c r="H60" s="94"/>
      <c r="I60" s="94">
        <f>SUM(I4:I59)</f>
        <v>315</v>
      </c>
      <c r="J60" s="94">
        <f>SUM(J4:J59)</f>
        <v>8430</v>
      </c>
      <c r="K60" s="94"/>
      <c r="L60" s="94">
        <f>SUM(L4:L59)</f>
        <v>199</v>
      </c>
      <c r="M60" s="94">
        <f>SUM(M4:M59)</f>
        <v>25</v>
      </c>
      <c r="N60" s="94">
        <f>SUM(N4:N59)</f>
        <v>20860</v>
      </c>
      <c r="O60" s="95"/>
      <c r="P60" s="96"/>
      <c r="Q60" s="95"/>
      <c r="R60" s="96">
        <f>SUM(R4:R59)</f>
        <v>27812</v>
      </c>
      <c r="S60" s="95"/>
      <c r="T60" s="122"/>
    </row>
    <row r="61" spans="1:20" ht="12.75" customHeight="1" x14ac:dyDescent="0.2"/>
    <row r="62" spans="1:20" ht="12.75" customHeight="1" x14ac:dyDescent="0.2"/>
    <row r="63" spans="1:20" ht="12.75" customHeight="1" x14ac:dyDescent="0.2"/>
    <row r="64" spans="1:20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</sheetData>
  <mergeCells count="25">
    <mergeCell ref="M2:M3"/>
    <mergeCell ref="S2:S3"/>
    <mergeCell ref="T2:T3"/>
    <mergeCell ref="N2:N3"/>
    <mergeCell ref="O2:O3"/>
    <mergeCell ref="P2:R2"/>
    <mergeCell ref="F2:F3"/>
    <mergeCell ref="G2:G3"/>
    <mergeCell ref="H2:H3"/>
    <mergeCell ref="K2:K3"/>
    <mergeCell ref="L2:L3"/>
    <mergeCell ref="I2:I3"/>
    <mergeCell ref="J2:J3"/>
    <mergeCell ref="A2:A3"/>
    <mergeCell ref="B2:B3"/>
    <mergeCell ref="A60:C60"/>
    <mergeCell ref="D2:D3"/>
    <mergeCell ref="E2:E3"/>
    <mergeCell ref="C2:C3"/>
    <mergeCell ref="A50:A59"/>
    <mergeCell ref="A4:A17"/>
    <mergeCell ref="A18:A25"/>
    <mergeCell ref="A26:A32"/>
    <mergeCell ref="A33:A34"/>
    <mergeCell ref="A35:A48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8"/>
  <sheetViews>
    <sheetView zoomScaleNormal="100" workbookViewId="0">
      <selection activeCell="N2" sqref="N2:N3"/>
    </sheetView>
  </sheetViews>
  <sheetFormatPr defaultRowHeight="12.75" x14ac:dyDescent="0.2"/>
  <cols>
    <col min="1" max="1" width="4.09765625" style="1" customWidth="1"/>
    <col min="2" max="2" width="4.3984375" style="1" customWidth="1"/>
    <col min="3" max="3" width="3.19921875" style="1" customWidth="1"/>
    <col min="4" max="5" width="7.09765625" style="1" customWidth="1"/>
    <col min="6" max="6" width="5.19921875" style="1" customWidth="1"/>
    <col min="7" max="7" width="5.796875" style="1" customWidth="1"/>
    <col min="8" max="8" width="6.09765625" style="1" customWidth="1"/>
    <col min="9" max="10" width="5.59765625" style="1" customWidth="1"/>
    <col min="11" max="11" width="4.59765625" style="1" customWidth="1"/>
    <col min="12" max="12" width="6.5" style="1" customWidth="1"/>
    <col min="13" max="13" width="6.19921875" style="1" customWidth="1"/>
    <col min="14" max="14" width="7.59765625" style="1" customWidth="1"/>
    <col min="15" max="15" width="4.09765625" style="1" customWidth="1"/>
    <col min="16" max="17" width="4.5" style="1" customWidth="1"/>
    <col min="18" max="18" width="6.796875" style="1" customWidth="1"/>
    <col min="19" max="19" width="3.796875" style="1" customWidth="1"/>
    <col min="20" max="20" width="11.8984375" style="1" customWidth="1"/>
    <col min="21" max="16384" width="8.796875" style="1"/>
  </cols>
  <sheetData>
    <row r="1" spans="1:30" ht="24.75" customHeight="1" thickBot="1" x14ac:dyDescent="0.25">
      <c r="A1" s="54" t="s">
        <v>39</v>
      </c>
      <c r="T1" s="97"/>
    </row>
    <row r="2" spans="1:30" ht="18.75" customHeight="1" thickBot="1" x14ac:dyDescent="0.25">
      <c r="A2" s="157" t="s">
        <v>18</v>
      </c>
      <c r="B2" s="149" t="s">
        <v>0</v>
      </c>
      <c r="C2" s="149" t="s">
        <v>2</v>
      </c>
      <c r="D2" s="149" t="s">
        <v>24</v>
      </c>
      <c r="E2" s="149" t="s">
        <v>23</v>
      </c>
      <c r="F2" s="149" t="s">
        <v>25</v>
      </c>
      <c r="G2" s="149" t="s">
        <v>26</v>
      </c>
      <c r="H2" s="149" t="s">
        <v>38</v>
      </c>
      <c r="I2" s="149" t="s">
        <v>43</v>
      </c>
      <c r="J2" s="149" t="s">
        <v>44</v>
      </c>
      <c r="K2" s="149" t="s">
        <v>28</v>
      </c>
      <c r="L2" s="149" t="s">
        <v>27</v>
      </c>
      <c r="M2" s="149" t="s">
        <v>58</v>
      </c>
      <c r="N2" s="149" t="s">
        <v>65</v>
      </c>
      <c r="O2" s="159" t="s">
        <v>1</v>
      </c>
      <c r="P2" s="155" t="s">
        <v>29</v>
      </c>
      <c r="Q2" s="156"/>
      <c r="R2" s="156"/>
      <c r="S2" s="137" t="s">
        <v>59</v>
      </c>
      <c r="T2" s="139" t="s">
        <v>60</v>
      </c>
      <c r="U2" s="47"/>
    </row>
    <row r="3" spans="1:30" ht="23.25" customHeight="1" thickBot="1" x14ac:dyDescent="0.25">
      <c r="A3" s="158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60"/>
      <c r="P3" s="43" t="s">
        <v>4</v>
      </c>
      <c r="Q3" s="44" t="s">
        <v>3</v>
      </c>
      <c r="R3" s="45" t="s">
        <v>37</v>
      </c>
      <c r="S3" s="138"/>
      <c r="T3" s="140"/>
      <c r="U3" s="47"/>
    </row>
    <row r="4" spans="1:30" ht="12.75" customHeight="1" x14ac:dyDescent="0.2">
      <c r="A4" s="151" t="s">
        <v>32</v>
      </c>
      <c r="B4" s="28">
        <v>2</v>
      </c>
      <c r="C4" s="85" t="s">
        <v>3</v>
      </c>
      <c r="D4" s="29">
        <v>145.685</v>
      </c>
      <c r="E4" s="29">
        <v>145.845</v>
      </c>
      <c r="F4" s="29">
        <f t="shared" ref="F4:F12" si="0">E4-D4</f>
        <v>0.15999999999999659</v>
      </c>
      <c r="G4" s="28">
        <v>10</v>
      </c>
      <c r="H4" s="28">
        <v>2</v>
      </c>
      <c r="I4" s="25">
        <f>IF(G4+(H4*75)=G4,G4,0)</f>
        <v>0</v>
      </c>
      <c r="J4" s="25">
        <f>IF(G4+(H4*75)=G4,0,G4+(H4*75))</f>
        <v>160</v>
      </c>
      <c r="K4" s="28">
        <v>1</v>
      </c>
      <c r="L4" s="28">
        <v>4</v>
      </c>
      <c r="M4" s="52">
        <v>1</v>
      </c>
      <c r="N4" s="52">
        <f>(J4+100)*2</f>
        <v>520</v>
      </c>
      <c r="O4" s="30" t="s">
        <v>9</v>
      </c>
      <c r="P4" s="48">
        <v>958</v>
      </c>
      <c r="Q4" s="46">
        <v>958</v>
      </c>
      <c r="R4" s="60">
        <f>SUM(P4:Q4)</f>
        <v>1916</v>
      </c>
      <c r="S4" s="55" t="s">
        <v>8</v>
      </c>
      <c r="T4" s="103" t="s">
        <v>49</v>
      </c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12.75" customHeight="1" x14ac:dyDescent="0.2">
      <c r="A5" s="152"/>
      <c r="B5" s="7">
        <v>2</v>
      </c>
      <c r="C5" s="86" t="s">
        <v>3</v>
      </c>
      <c r="D5" s="8">
        <v>147.375</v>
      </c>
      <c r="E5" s="8">
        <v>147.41999999999999</v>
      </c>
      <c r="F5" s="8">
        <f t="shared" si="0"/>
        <v>4.4999999999987494E-2</v>
      </c>
      <c r="G5" s="7">
        <v>45</v>
      </c>
      <c r="H5" s="7"/>
      <c r="I5" s="7">
        <f t="shared" ref="I5:I51" si="1">IF(G5+(H5*75)=G5,G5,0)</f>
        <v>45</v>
      </c>
      <c r="J5" s="7">
        <f t="shared" ref="J5:J51" si="2">IF(G5+(H5*75)=G5,0,G5+(H5*75))</f>
        <v>0</v>
      </c>
      <c r="K5" s="7">
        <v>1</v>
      </c>
      <c r="L5" s="7">
        <v>3</v>
      </c>
      <c r="M5" s="50"/>
      <c r="N5" s="50"/>
      <c r="O5" s="31" t="s">
        <v>9</v>
      </c>
      <c r="P5" s="58"/>
      <c r="Q5" s="7"/>
      <c r="R5" s="31"/>
      <c r="S5" s="56" t="s">
        <v>10</v>
      </c>
      <c r="T5" s="104"/>
    </row>
    <row r="6" spans="1:30" ht="12.75" customHeight="1" x14ac:dyDescent="0.2">
      <c r="A6" s="152"/>
      <c r="B6" s="7">
        <v>2</v>
      </c>
      <c r="C6" s="86" t="s">
        <v>3</v>
      </c>
      <c r="D6" s="8">
        <v>148.125</v>
      </c>
      <c r="E6" s="8">
        <v>148.15199999999999</v>
      </c>
      <c r="F6" s="8">
        <f t="shared" si="0"/>
        <v>2.6999999999986812E-2</v>
      </c>
      <c r="G6" s="7">
        <v>27</v>
      </c>
      <c r="H6" s="7"/>
      <c r="I6" s="7">
        <f t="shared" si="1"/>
        <v>27</v>
      </c>
      <c r="J6" s="7">
        <f t="shared" si="2"/>
        <v>0</v>
      </c>
      <c r="K6" s="7">
        <v>1</v>
      </c>
      <c r="L6" s="7">
        <v>2</v>
      </c>
      <c r="M6" s="50"/>
      <c r="N6" s="50"/>
      <c r="O6" s="31" t="s">
        <v>9</v>
      </c>
      <c r="P6" s="58"/>
      <c r="Q6" s="7"/>
      <c r="R6" s="31"/>
      <c r="S6" s="56" t="s">
        <v>10</v>
      </c>
      <c r="T6" s="104"/>
    </row>
    <row r="7" spans="1:30" ht="12.75" customHeight="1" x14ac:dyDescent="0.2">
      <c r="A7" s="152"/>
      <c r="B7" s="7">
        <v>2</v>
      </c>
      <c r="C7" s="86" t="s">
        <v>4</v>
      </c>
      <c r="D7" s="8">
        <v>148.17500000000001</v>
      </c>
      <c r="E7" s="8">
        <v>148.18100000000001</v>
      </c>
      <c r="F7" s="8">
        <f t="shared" si="0"/>
        <v>6.0000000000002274E-3</v>
      </c>
      <c r="G7" s="7">
        <v>6</v>
      </c>
      <c r="H7" s="7"/>
      <c r="I7" s="7">
        <f t="shared" si="1"/>
        <v>6</v>
      </c>
      <c r="J7" s="7">
        <f t="shared" si="2"/>
        <v>0</v>
      </c>
      <c r="K7" s="7">
        <v>1</v>
      </c>
      <c r="L7" s="7">
        <v>2</v>
      </c>
      <c r="M7" s="50"/>
      <c r="N7" s="50"/>
      <c r="O7" s="31" t="s">
        <v>9</v>
      </c>
      <c r="P7" s="58"/>
      <c r="Q7" s="7"/>
      <c r="R7" s="31"/>
      <c r="S7" s="56" t="s">
        <v>10</v>
      </c>
      <c r="T7" s="104"/>
    </row>
    <row r="8" spans="1:30" ht="12.75" customHeight="1" x14ac:dyDescent="0.2">
      <c r="A8" s="152"/>
      <c r="B8" s="7">
        <v>2</v>
      </c>
      <c r="C8" s="86" t="s">
        <v>4</v>
      </c>
      <c r="D8" s="8">
        <v>149.34700000000001</v>
      </c>
      <c r="E8" s="8">
        <v>149.797</v>
      </c>
      <c r="F8" s="8">
        <f t="shared" si="0"/>
        <v>0.44999999999998863</v>
      </c>
      <c r="G8" s="7"/>
      <c r="H8" s="7">
        <v>6</v>
      </c>
      <c r="I8" s="7">
        <f t="shared" si="1"/>
        <v>0</v>
      </c>
      <c r="J8" s="7">
        <f t="shared" si="2"/>
        <v>450</v>
      </c>
      <c r="K8" s="7">
        <v>1</v>
      </c>
      <c r="L8" s="7">
        <v>7</v>
      </c>
      <c r="M8" s="50">
        <v>2</v>
      </c>
      <c r="N8" s="50">
        <f>(J8+100)*2</f>
        <v>1100</v>
      </c>
      <c r="O8" s="31" t="s">
        <v>9</v>
      </c>
      <c r="P8" s="49">
        <v>2024</v>
      </c>
      <c r="Q8" s="12">
        <v>2024</v>
      </c>
      <c r="R8" s="15">
        <f>SUM(P8:Q8)</f>
        <v>4048</v>
      </c>
      <c r="S8" s="56" t="s">
        <v>8</v>
      </c>
      <c r="T8" s="104" t="s">
        <v>50</v>
      </c>
    </row>
    <row r="9" spans="1:30" ht="12.75" customHeight="1" x14ac:dyDescent="0.2">
      <c r="A9" s="152"/>
      <c r="B9" s="7">
        <v>2</v>
      </c>
      <c r="C9" s="86" t="s">
        <v>3</v>
      </c>
      <c r="D9" s="8">
        <v>149.88499999999999</v>
      </c>
      <c r="E9" s="8">
        <v>150.33500000000001</v>
      </c>
      <c r="F9" s="8">
        <f t="shared" si="0"/>
        <v>0.45000000000001705</v>
      </c>
      <c r="G9" s="7"/>
      <c r="H9" s="7">
        <v>6</v>
      </c>
      <c r="I9" s="7">
        <f t="shared" si="1"/>
        <v>0</v>
      </c>
      <c r="J9" s="7">
        <f t="shared" si="2"/>
        <v>450</v>
      </c>
      <c r="K9" s="7">
        <v>1</v>
      </c>
      <c r="L9" s="7">
        <v>7</v>
      </c>
      <c r="M9" s="50">
        <v>2</v>
      </c>
      <c r="N9" s="50">
        <f>(J9+100)*2</f>
        <v>1100</v>
      </c>
      <c r="O9" s="31" t="s">
        <v>9</v>
      </c>
      <c r="P9" s="58"/>
      <c r="Q9" s="7"/>
      <c r="R9" s="31"/>
      <c r="S9" s="56" t="s">
        <v>10</v>
      </c>
      <c r="T9" s="104"/>
    </row>
    <row r="10" spans="1:30" ht="12.75" customHeight="1" x14ac:dyDescent="0.2">
      <c r="A10" s="153"/>
      <c r="B10" s="9">
        <v>2</v>
      </c>
      <c r="C10" s="87" t="s">
        <v>4</v>
      </c>
      <c r="D10" s="10">
        <v>150.44300000000001</v>
      </c>
      <c r="E10" s="10">
        <v>150.67599999999999</v>
      </c>
      <c r="F10" s="10">
        <f t="shared" si="0"/>
        <v>0.23299999999997567</v>
      </c>
      <c r="G10" s="9">
        <v>8</v>
      </c>
      <c r="H10" s="9">
        <v>3</v>
      </c>
      <c r="I10" s="9">
        <f t="shared" si="1"/>
        <v>0</v>
      </c>
      <c r="J10" s="9">
        <f t="shared" si="2"/>
        <v>233</v>
      </c>
      <c r="K10" s="9">
        <v>1</v>
      </c>
      <c r="L10" s="9">
        <v>5</v>
      </c>
      <c r="M10" s="51">
        <v>1</v>
      </c>
      <c r="N10" s="51">
        <f>(J10+100)*2</f>
        <v>666</v>
      </c>
      <c r="O10" s="34" t="s">
        <v>9</v>
      </c>
      <c r="P10" s="59">
        <v>1226</v>
      </c>
      <c r="Q10" s="13">
        <v>1226</v>
      </c>
      <c r="R10" s="16">
        <f>SUM(P10:Q10)</f>
        <v>2452</v>
      </c>
      <c r="S10" s="57" t="s">
        <v>8</v>
      </c>
      <c r="T10" s="105" t="s">
        <v>51</v>
      </c>
    </row>
    <row r="11" spans="1:30" ht="12.75" customHeight="1" x14ac:dyDescent="0.2">
      <c r="A11" s="35" t="s">
        <v>34</v>
      </c>
      <c r="B11" s="3" t="s">
        <v>5</v>
      </c>
      <c r="C11" s="88" t="s">
        <v>3</v>
      </c>
      <c r="D11" s="3">
        <v>151.01300000000001</v>
      </c>
      <c r="E11" s="3">
        <v>151.01900000000001</v>
      </c>
      <c r="F11" s="3">
        <f t="shared" si="0"/>
        <v>6.0000000000002274E-3</v>
      </c>
      <c r="G11" s="3">
        <v>6</v>
      </c>
      <c r="H11" s="3"/>
      <c r="I11" s="3">
        <f t="shared" si="1"/>
        <v>6</v>
      </c>
      <c r="J11" s="3">
        <f t="shared" si="2"/>
        <v>0</v>
      </c>
      <c r="K11" s="3">
        <v>1</v>
      </c>
      <c r="L11" s="3">
        <v>2</v>
      </c>
      <c r="M11" s="35"/>
      <c r="N11" s="35"/>
      <c r="O11" s="35" t="s">
        <v>14</v>
      </c>
      <c r="P11" s="61"/>
      <c r="Q11" s="3"/>
      <c r="R11" s="35"/>
      <c r="S11" s="61" t="s">
        <v>10</v>
      </c>
      <c r="T11" s="106"/>
    </row>
    <row r="12" spans="1:30" ht="12.75" customHeight="1" x14ac:dyDescent="0.2">
      <c r="A12" s="146" t="s">
        <v>33</v>
      </c>
      <c r="B12" s="23">
        <v>2</v>
      </c>
      <c r="C12" s="89" t="s">
        <v>4</v>
      </c>
      <c r="D12" s="24">
        <v>152.44999999999999</v>
      </c>
      <c r="E12" s="24">
        <v>152.45599999999999</v>
      </c>
      <c r="F12" s="23">
        <f t="shared" si="0"/>
        <v>6.0000000000002274E-3</v>
      </c>
      <c r="G12" s="23">
        <v>6</v>
      </c>
      <c r="H12" s="23"/>
      <c r="I12" s="23">
        <f t="shared" si="1"/>
        <v>6</v>
      </c>
      <c r="J12" s="23">
        <f t="shared" si="2"/>
        <v>0</v>
      </c>
      <c r="K12" s="23">
        <v>1</v>
      </c>
      <c r="L12" s="23">
        <v>2</v>
      </c>
      <c r="M12" s="52"/>
      <c r="N12" s="52"/>
      <c r="O12" s="33" t="s">
        <v>14</v>
      </c>
      <c r="P12" s="23"/>
      <c r="Q12" s="52"/>
      <c r="R12" s="33"/>
      <c r="S12" s="23" t="s">
        <v>10</v>
      </c>
      <c r="T12" s="107"/>
    </row>
    <row r="13" spans="1:30" ht="12.75" customHeight="1" x14ac:dyDescent="0.2">
      <c r="A13" s="147"/>
      <c r="B13" s="7">
        <v>2</v>
      </c>
      <c r="C13" s="86" t="s">
        <v>3</v>
      </c>
      <c r="D13" s="8">
        <v>153.18</v>
      </c>
      <c r="E13" s="7" t="s">
        <v>6</v>
      </c>
      <c r="F13" s="7"/>
      <c r="G13" s="7"/>
      <c r="H13" s="7"/>
      <c r="I13" s="7">
        <f t="shared" si="1"/>
        <v>0</v>
      </c>
      <c r="J13" s="7">
        <f t="shared" si="2"/>
        <v>0</v>
      </c>
      <c r="K13" s="7">
        <v>1</v>
      </c>
      <c r="L13" s="7">
        <v>1</v>
      </c>
      <c r="M13" s="50"/>
      <c r="N13" s="50"/>
      <c r="O13" s="31" t="s">
        <v>14</v>
      </c>
      <c r="P13" s="7"/>
      <c r="Q13" s="50"/>
      <c r="R13" s="31"/>
      <c r="S13" s="7" t="s">
        <v>10</v>
      </c>
      <c r="T13" s="104"/>
    </row>
    <row r="14" spans="1:30" ht="12.75" customHeight="1" x14ac:dyDescent="0.2">
      <c r="A14" s="147"/>
      <c r="B14" s="7">
        <v>2</v>
      </c>
      <c r="C14" s="86" t="s">
        <v>3</v>
      </c>
      <c r="D14" s="8">
        <v>153.57300000000001</v>
      </c>
      <c r="E14" s="8">
        <v>153.57900000000001</v>
      </c>
      <c r="F14" s="7">
        <f>E14-D14</f>
        <v>6.0000000000002274E-3</v>
      </c>
      <c r="G14" s="7">
        <v>6</v>
      </c>
      <c r="H14" s="7"/>
      <c r="I14" s="7">
        <f t="shared" si="1"/>
        <v>6</v>
      </c>
      <c r="J14" s="7">
        <f t="shared" si="2"/>
        <v>0</v>
      </c>
      <c r="K14" s="7">
        <v>1</v>
      </c>
      <c r="L14" s="7">
        <v>2</v>
      </c>
      <c r="M14" s="50"/>
      <c r="N14" s="50"/>
      <c r="O14" s="31" t="s">
        <v>14</v>
      </c>
      <c r="P14" s="7"/>
      <c r="Q14" s="50"/>
      <c r="R14" s="31"/>
      <c r="S14" s="7" t="s">
        <v>10</v>
      </c>
      <c r="T14" s="104"/>
    </row>
    <row r="15" spans="1:30" ht="12.75" customHeight="1" x14ac:dyDescent="0.2">
      <c r="A15" s="147"/>
      <c r="B15" s="7">
        <v>2</v>
      </c>
      <c r="C15" s="86" t="s">
        <v>4</v>
      </c>
      <c r="D15" s="8">
        <v>153.69999999999999</v>
      </c>
      <c r="E15" s="7" t="s">
        <v>6</v>
      </c>
      <c r="F15" s="7"/>
      <c r="G15" s="7"/>
      <c r="H15" s="7"/>
      <c r="I15" s="7">
        <f t="shared" si="1"/>
        <v>0</v>
      </c>
      <c r="J15" s="7">
        <f t="shared" si="2"/>
        <v>0</v>
      </c>
      <c r="K15" s="7">
        <v>1</v>
      </c>
      <c r="L15" s="7">
        <v>1</v>
      </c>
      <c r="M15" s="50"/>
      <c r="N15" s="50"/>
      <c r="O15" s="31" t="s">
        <v>14</v>
      </c>
      <c r="P15" s="7"/>
      <c r="Q15" s="50"/>
      <c r="R15" s="31"/>
      <c r="S15" s="7" t="s">
        <v>10</v>
      </c>
      <c r="T15" s="104"/>
    </row>
    <row r="16" spans="1:30" ht="12.75" customHeight="1" x14ac:dyDescent="0.2">
      <c r="A16" s="147"/>
      <c r="B16" s="7">
        <v>2</v>
      </c>
      <c r="C16" s="86" t="s">
        <v>4</v>
      </c>
      <c r="D16" s="8">
        <v>153.80000000000001</v>
      </c>
      <c r="E16" s="7" t="s">
        <v>6</v>
      </c>
      <c r="F16" s="7"/>
      <c r="G16" s="7"/>
      <c r="H16" s="7"/>
      <c r="I16" s="7">
        <f t="shared" si="1"/>
        <v>0</v>
      </c>
      <c r="J16" s="7">
        <f t="shared" si="2"/>
        <v>0</v>
      </c>
      <c r="K16" s="7">
        <v>1</v>
      </c>
      <c r="L16" s="7">
        <v>1</v>
      </c>
      <c r="M16" s="50"/>
      <c r="N16" s="50"/>
      <c r="O16" s="31" t="s">
        <v>14</v>
      </c>
      <c r="P16" s="7"/>
      <c r="Q16" s="50"/>
      <c r="R16" s="31"/>
      <c r="S16" s="7" t="s">
        <v>10</v>
      </c>
      <c r="T16" s="108"/>
    </row>
    <row r="17" spans="1:20" ht="12.75" customHeight="1" x14ac:dyDescent="0.2">
      <c r="A17" s="147"/>
      <c r="B17" s="7">
        <v>2</v>
      </c>
      <c r="C17" s="86" t="s">
        <v>4</v>
      </c>
      <c r="D17" s="8">
        <v>154.63999999999999</v>
      </c>
      <c r="E17" s="8">
        <v>154.64599999999999</v>
      </c>
      <c r="F17" s="7">
        <f>E17-D17</f>
        <v>6.0000000000002274E-3</v>
      </c>
      <c r="G17" s="7">
        <v>6</v>
      </c>
      <c r="H17" s="7"/>
      <c r="I17" s="7">
        <f t="shared" si="1"/>
        <v>6</v>
      </c>
      <c r="J17" s="7">
        <f t="shared" si="2"/>
        <v>0</v>
      </c>
      <c r="K17" s="7">
        <v>1</v>
      </c>
      <c r="L17" s="7">
        <v>2</v>
      </c>
      <c r="M17" s="50"/>
      <c r="N17" s="50"/>
      <c r="O17" s="31" t="s">
        <v>14</v>
      </c>
      <c r="P17" s="7"/>
      <c r="Q17" s="50"/>
      <c r="R17" s="31"/>
      <c r="S17" s="7" t="s">
        <v>10</v>
      </c>
      <c r="T17" s="108"/>
    </row>
    <row r="18" spans="1:20" ht="12.75" customHeight="1" x14ac:dyDescent="0.2">
      <c r="A18" s="147"/>
      <c r="B18" s="7">
        <v>2</v>
      </c>
      <c r="C18" s="86" t="s">
        <v>3</v>
      </c>
      <c r="D18" s="8">
        <v>154.91999999999999</v>
      </c>
      <c r="E18" s="8">
        <v>154.928</v>
      </c>
      <c r="F18" s="7">
        <f>E18-D18</f>
        <v>8.0000000000097771E-3</v>
      </c>
      <c r="G18" s="7" t="s">
        <v>7</v>
      </c>
      <c r="H18" s="7"/>
      <c r="I18" s="7"/>
      <c r="J18" s="7"/>
      <c r="K18" s="7">
        <v>1</v>
      </c>
      <c r="L18" s="7">
        <v>2</v>
      </c>
      <c r="M18" s="50"/>
      <c r="N18" s="50"/>
      <c r="O18" s="31" t="s">
        <v>14</v>
      </c>
      <c r="P18" s="7"/>
      <c r="Q18" s="50"/>
      <c r="R18" s="31"/>
      <c r="S18" s="7" t="s">
        <v>10</v>
      </c>
      <c r="T18" s="108"/>
    </row>
    <row r="19" spans="1:20" ht="12.75" customHeight="1" x14ac:dyDescent="0.2">
      <c r="A19" s="147"/>
      <c r="B19" s="7">
        <v>2</v>
      </c>
      <c r="C19" s="86" t="s">
        <v>3</v>
      </c>
      <c r="D19" s="8">
        <v>155.49</v>
      </c>
      <c r="E19" s="7" t="s">
        <v>6</v>
      </c>
      <c r="F19" s="7"/>
      <c r="G19" s="7"/>
      <c r="H19" s="7"/>
      <c r="I19" s="7">
        <f t="shared" si="1"/>
        <v>0</v>
      </c>
      <c r="J19" s="7">
        <f t="shared" si="2"/>
        <v>0</v>
      </c>
      <c r="K19" s="7">
        <v>1</v>
      </c>
      <c r="L19" s="7">
        <v>1</v>
      </c>
      <c r="M19" s="50"/>
      <c r="N19" s="50"/>
      <c r="O19" s="31" t="s">
        <v>14</v>
      </c>
      <c r="P19" s="7"/>
      <c r="Q19" s="50"/>
      <c r="R19" s="31"/>
      <c r="S19" s="7" t="s">
        <v>10</v>
      </c>
      <c r="T19" s="108"/>
    </row>
    <row r="20" spans="1:20" ht="12.75" customHeight="1" x14ac:dyDescent="0.2">
      <c r="A20" s="154"/>
      <c r="B20" s="9">
        <v>2</v>
      </c>
      <c r="C20" s="87" t="s">
        <v>4</v>
      </c>
      <c r="D20" s="10">
        <v>156.37</v>
      </c>
      <c r="E20" s="10">
        <v>156.37700000000001</v>
      </c>
      <c r="F20" s="9">
        <f t="shared" ref="F20:F27" si="3">E20-D20</f>
        <v>7.0000000000050022E-3</v>
      </c>
      <c r="G20" s="9" t="s">
        <v>7</v>
      </c>
      <c r="H20" s="9"/>
      <c r="I20" s="9"/>
      <c r="J20" s="9"/>
      <c r="K20" s="9">
        <v>1</v>
      </c>
      <c r="L20" s="9">
        <v>2</v>
      </c>
      <c r="M20" s="51"/>
      <c r="N20" s="51"/>
      <c r="O20" s="34" t="s">
        <v>14</v>
      </c>
      <c r="P20" s="9"/>
      <c r="Q20" s="51"/>
      <c r="R20" s="34"/>
      <c r="S20" s="9" t="s">
        <v>10</v>
      </c>
      <c r="T20" s="109"/>
    </row>
    <row r="21" spans="1:20" ht="12.75" customHeight="1" x14ac:dyDescent="0.2">
      <c r="A21" s="146" t="s">
        <v>35</v>
      </c>
      <c r="B21" s="23">
        <v>2</v>
      </c>
      <c r="C21" s="89" t="s">
        <v>4</v>
      </c>
      <c r="D21" s="24">
        <v>158.86199999999999</v>
      </c>
      <c r="E21" s="24">
        <v>158.86799999999999</v>
      </c>
      <c r="F21" s="23">
        <f t="shared" si="3"/>
        <v>6.0000000000002274E-3</v>
      </c>
      <c r="G21" s="23">
        <v>6</v>
      </c>
      <c r="H21" s="23"/>
      <c r="I21" s="23">
        <f t="shared" si="1"/>
        <v>6</v>
      </c>
      <c r="J21" s="23">
        <f t="shared" si="2"/>
        <v>0</v>
      </c>
      <c r="K21" s="23">
        <v>1</v>
      </c>
      <c r="L21" s="23">
        <v>2</v>
      </c>
      <c r="M21" s="52"/>
      <c r="N21" s="52"/>
      <c r="O21" s="33" t="s">
        <v>9</v>
      </c>
      <c r="P21" s="23"/>
      <c r="Q21" s="52"/>
      <c r="R21" s="33"/>
      <c r="S21" s="23" t="s">
        <v>10</v>
      </c>
      <c r="T21" s="110"/>
    </row>
    <row r="22" spans="1:20" ht="12.75" customHeight="1" x14ac:dyDescent="0.2">
      <c r="A22" s="147"/>
      <c r="B22" s="7">
        <v>2</v>
      </c>
      <c r="C22" s="86" t="s">
        <v>4</v>
      </c>
      <c r="D22" s="8">
        <v>159.221</v>
      </c>
      <c r="E22" s="8">
        <v>159.227</v>
      </c>
      <c r="F22" s="7">
        <f t="shared" si="3"/>
        <v>6.0000000000002274E-3</v>
      </c>
      <c r="G22" s="7">
        <v>6</v>
      </c>
      <c r="H22" s="7"/>
      <c r="I22" s="7">
        <f t="shared" si="1"/>
        <v>6</v>
      </c>
      <c r="J22" s="7">
        <f t="shared" si="2"/>
        <v>0</v>
      </c>
      <c r="K22" s="7">
        <v>1</v>
      </c>
      <c r="L22" s="7">
        <v>2</v>
      </c>
      <c r="M22" s="50"/>
      <c r="N22" s="50"/>
      <c r="O22" s="31" t="s">
        <v>9</v>
      </c>
      <c r="P22" s="7"/>
      <c r="Q22" s="50"/>
      <c r="R22" s="31"/>
      <c r="S22" s="7" t="s">
        <v>10</v>
      </c>
      <c r="T22" s="108"/>
    </row>
    <row r="23" spans="1:20" ht="12.75" customHeight="1" x14ac:dyDescent="0.2">
      <c r="A23" s="147"/>
      <c r="B23" s="7">
        <v>2</v>
      </c>
      <c r="C23" s="86" t="s">
        <v>3</v>
      </c>
      <c r="D23" s="8">
        <v>159.4</v>
      </c>
      <c r="E23" s="8">
        <v>159.417</v>
      </c>
      <c r="F23" s="7">
        <f t="shared" si="3"/>
        <v>1.6999999999995907E-2</v>
      </c>
      <c r="G23" s="7">
        <v>17</v>
      </c>
      <c r="H23" s="7"/>
      <c r="I23" s="7">
        <f t="shared" si="1"/>
        <v>17</v>
      </c>
      <c r="J23" s="7">
        <f t="shared" si="2"/>
        <v>0</v>
      </c>
      <c r="K23" s="7">
        <v>1</v>
      </c>
      <c r="L23" s="7">
        <v>2</v>
      </c>
      <c r="M23" s="50"/>
      <c r="N23" s="50"/>
      <c r="O23" s="31" t="s">
        <v>9</v>
      </c>
      <c r="P23" s="7"/>
      <c r="Q23" s="50"/>
      <c r="R23" s="31"/>
      <c r="S23" s="7" t="s">
        <v>10</v>
      </c>
      <c r="T23" s="108"/>
    </row>
    <row r="24" spans="1:20" ht="12.75" customHeight="1" x14ac:dyDescent="0.2">
      <c r="A24" s="147"/>
      <c r="B24" s="7">
        <v>2</v>
      </c>
      <c r="C24" s="86" t="s">
        <v>3</v>
      </c>
      <c r="D24" s="8">
        <v>159.55000000000001</v>
      </c>
      <c r="E24" s="8">
        <v>159.56700000000001</v>
      </c>
      <c r="F24" s="7">
        <f t="shared" si="3"/>
        <v>1.6999999999995907E-2</v>
      </c>
      <c r="G24" s="7">
        <v>17</v>
      </c>
      <c r="H24" s="7"/>
      <c r="I24" s="7">
        <f t="shared" si="1"/>
        <v>17</v>
      </c>
      <c r="J24" s="7">
        <f t="shared" si="2"/>
        <v>0</v>
      </c>
      <c r="K24" s="7">
        <v>1</v>
      </c>
      <c r="L24" s="7">
        <v>2</v>
      </c>
      <c r="M24" s="50"/>
      <c r="N24" s="50"/>
      <c r="O24" s="31" t="s">
        <v>9</v>
      </c>
      <c r="P24" s="7"/>
      <c r="Q24" s="50"/>
      <c r="R24" s="31"/>
      <c r="S24" s="7" t="s">
        <v>10</v>
      </c>
      <c r="T24" s="108"/>
    </row>
    <row r="25" spans="1:20" ht="12.75" customHeight="1" x14ac:dyDescent="0.2">
      <c r="A25" s="147"/>
      <c r="B25" s="7">
        <v>2</v>
      </c>
      <c r="C25" s="86" t="s">
        <v>3</v>
      </c>
      <c r="D25" s="8">
        <v>160.02000000000001</v>
      </c>
      <c r="E25" s="8">
        <v>160.02699999999999</v>
      </c>
      <c r="F25" s="7">
        <f t="shared" si="3"/>
        <v>6.9999999999765805E-3</v>
      </c>
      <c r="G25" s="7">
        <v>7</v>
      </c>
      <c r="H25" s="7"/>
      <c r="I25" s="7">
        <f t="shared" si="1"/>
        <v>7</v>
      </c>
      <c r="J25" s="7">
        <f t="shared" si="2"/>
        <v>0</v>
      </c>
      <c r="K25" s="7">
        <v>1</v>
      </c>
      <c r="L25" s="7">
        <v>2</v>
      </c>
      <c r="M25" s="50"/>
      <c r="N25" s="50"/>
      <c r="O25" s="31" t="s">
        <v>9</v>
      </c>
      <c r="P25" s="7"/>
      <c r="Q25" s="50"/>
      <c r="R25" s="31"/>
      <c r="S25" s="7" t="s">
        <v>10</v>
      </c>
      <c r="T25" s="108"/>
    </row>
    <row r="26" spans="1:20" ht="12.75" customHeight="1" x14ac:dyDescent="0.2">
      <c r="A26" s="147"/>
      <c r="B26" s="7">
        <v>2</v>
      </c>
      <c r="C26" s="86" t="s">
        <v>4</v>
      </c>
      <c r="D26" s="8">
        <v>160.02000000000001</v>
      </c>
      <c r="E26" s="8">
        <v>160.02699999999999</v>
      </c>
      <c r="F26" s="7">
        <f t="shared" si="3"/>
        <v>6.9999999999765805E-3</v>
      </c>
      <c r="G26" s="7">
        <v>7</v>
      </c>
      <c r="H26" s="7"/>
      <c r="I26" s="7">
        <f t="shared" si="1"/>
        <v>7</v>
      </c>
      <c r="J26" s="7">
        <f t="shared" si="2"/>
        <v>0</v>
      </c>
      <c r="K26" s="7">
        <v>1</v>
      </c>
      <c r="L26" s="7">
        <v>2</v>
      </c>
      <c r="M26" s="50"/>
      <c r="N26" s="50"/>
      <c r="O26" s="31" t="s">
        <v>9</v>
      </c>
      <c r="P26" s="7"/>
      <c r="Q26" s="50"/>
      <c r="R26" s="31"/>
      <c r="S26" s="7" t="s">
        <v>10</v>
      </c>
      <c r="T26" s="108"/>
    </row>
    <row r="27" spans="1:20" ht="12.75" customHeight="1" x14ac:dyDescent="0.2">
      <c r="A27" s="147"/>
      <c r="B27" s="7">
        <v>2</v>
      </c>
      <c r="C27" s="86" t="s">
        <v>3</v>
      </c>
      <c r="D27" s="8">
        <v>160.38999999999999</v>
      </c>
      <c r="E27" s="8">
        <v>160.91499999999999</v>
      </c>
      <c r="F27" s="8">
        <f t="shared" si="3"/>
        <v>0.52500000000000568</v>
      </c>
      <c r="G27" s="7"/>
      <c r="H27" s="7">
        <v>7</v>
      </c>
      <c r="I27" s="7">
        <f t="shared" si="1"/>
        <v>0</v>
      </c>
      <c r="J27" s="7">
        <f t="shared" si="2"/>
        <v>525</v>
      </c>
      <c r="K27" s="7">
        <v>2</v>
      </c>
      <c r="L27" s="7">
        <v>8</v>
      </c>
      <c r="M27" s="50"/>
      <c r="N27" s="50">
        <f>(J27+100)*2</f>
        <v>1250</v>
      </c>
      <c r="O27" s="31" t="s">
        <v>9</v>
      </c>
      <c r="P27" s="7"/>
      <c r="Q27" s="50">
        <v>2300</v>
      </c>
      <c r="R27" s="31">
        <f>SUM(P27:Q27)</f>
        <v>2300</v>
      </c>
      <c r="S27" s="7" t="s">
        <v>8</v>
      </c>
      <c r="T27" s="108" t="s">
        <v>52</v>
      </c>
    </row>
    <row r="28" spans="1:20" ht="12.75" customHeight="1" x14ac:dyDescent="0.2">
      <c r="A28" s="147"/>
      <c r="B28" s="69">
        <v>2</v>
      </c>
      <c r="C28" s="90" t="s">
        <v>4</v>
      </c>
      <c r="D28" s="70">
        <v>160.38999999999999</v>
      </c>
      <c r="E28" s="70">
        <v>160.54</v>
      </c>
      <c r="F28" s="70">
        <f>E28-D28</f>
        <v>0.15000000000000568</v>
      </c>
      <c r="G28" s="69"/>
      <c r="H28" s="69">
        <v>2</v>
      </c>
      <c r="I28" s="69">
        <f t="shared" si="1"/>
        <v>0</v>
      </c>
      <c r="J28" s="69">
        <f t="shared" si="2"/>
        <v>150</v>
      </c>
      <c r="K28" s="69">
        <v>1</v>
      </c>
      <c r="L28" s="69">
        <v>3</v>
      </c>
      <c r="M28" s="72"/>
      <c r="N28" s="72">
        <f>(J28+100)*2</f>
        <v>500</v>
      </c>
      <c r="O28" s="71" t="s">
        <v>9</v>
      </c>
      <c r="P28" s="69"/>
      <c r="Q28" s="72"/>
      <c r="R28" s="71"/>
      <c r="S28" s="69" t="s">
        <v>10</v>
      </c>
      <c r="T28" s="111"/>
    </row>
    <row r="29" spans="1:20" ht="12.75" customHeight="1" x14ac:dyDescent="0.2">
      <c r="A29" s="147"/>
      <c r="B29" s="69">
        <v>2</v>
      </c>
      <c r="C29" s="90" t="s">
        <v>4</v>
      </c>
      <c r="D29" s="70">
        <v>160.65</v>
      </c>
      <c r="E29" s="70">
        <v>160.94999999999999</v>
      </c>
      <c r="F29" s="70">
        <f>E29-D29</f>
        <v>0.29999999999998295</v>
      </c>
      <c r="G29" s="69"/>
      <c r="H29" s="69">
        <v>4</v>
      </c>
      <c r="I29" s="69">
        <f t="shared" si="1"/>
        <v>0</v>
      </c>
      <c r="J29" s="69">
        <f t="shared" si="2"/>
        <v>300</v>
      </c>
      <c r="K29" s="69">
        <v>1</v>
      </c>
      <c r="L29" s="69">
        <v>5</v>
      </c>
      <c r="M29" s="72"/>
      <c r="N29" s="72">
        <f>(J29+100)*2</f>
        <v>800</v>
      </c>
      <c r="O29" s="71" t="s">
        <v>9</v>
      </c>
      <c r="P29" s="69">
        <v>1472</v>
      </c>
      <c r="Q29" s="72"/>
      <c r="R29" s="71">
        <f>SUM(P29:Q29)</f>
        <v>1472</v>
      </c>
      <c r="S29" s="69" t="s">
        <v>8</v>
      </c>
      <c r="T29" s="108" t="s">
        <v>53</v>
      </c>
    </row>
    <row r="30" spans="1:20" ht="12.75" customHeight="1" x14ac:dyDescent="0.2">
      <c r="A30" s="147"/>
      <c r="B30" s="7">
        <v>2</v>
      </c>
      <c r="C30" s="86" t="s">
        <v>3</v>
      </c>
      <c r="D30" s="8">
        <v>161.19999999999999</v>
      </c>
      <c r="E30" s="7" t="s">
        <v>6</v>
      </c>
      <c r="F30" s="7"/>
      <c r="G30" s="7"/>
      <c r="H30" s="7"/>
      <c r="I30" s="7">
        <f t="shared" si="1"/>
        <v>0</v>
      </c>
      <c r="J30" s="7">
        <f t="shared" si="2"/>
        <v>0</v>
      </c>
      <c r="K30" s="7">
        <v>1</v>
      </c>
      <c r="L30" s="7">
        <v>1</v>
      </c>
      <c r="M30" s="50"/>
      <c r="N30" s="50"/>
      <c r="O30" s="31" t="s">
        <v>9</v>
      </c>
      <c r="P30" s="7"/>
      <c r="Q30" s="50"/>
      <c r="R30" s="31"/>
      <c r="S30" s="7" t="s">
        <v>10</v>
      </c>
      <c r="T30" s="108"/>
    </row>
    <row r="31" spans="1:20" ht="12.75" customHeight="1" x14ac:dyDescent="0.2">
      <c r="A31" s="147"/>
      <c r="B31" s="7">
        <v>2</v>
      </c>
      <c r="C31" s="86" t="s">
        <v>4</v>
      </c>
      <c r="D31" s="8">
        <v>161.279</v>
      </c>
      <c r="E31" s="7" t="s">
        <v>6</v>
      </c>
      <c r="F31" s="7"/>
      <c r="G31" s="7"/>
      <c r="H31" s="7"/>
      <c r="I31" s="7">
        <f t="shared" si="1"/>
        <v>0</v>
      </c>
      <c r="J31" s="7">
        <f t="shared" si="2"/>
        <v>0</v>
      </c>
      <c r="K31" s="7">
        <v>1</v>
      </c>
      <c r="L31" s="7">
        <v>1</v>
      </c>
      <c r="M31" s="50"/>
      <c r="N31" s="50"/>
      <c r="O31" s="31" t="s">
        <v>9</v>
      </c>
      <c r="P31" s="7"/>
      <c r="Q31" s="50"/>
      <c r="R31" s="31"/>
      <c r="S31" s="7" t="s">
        <v>10</v>
      </c>
      <c r="T31" s="108"/>
    </row>
    <row r="32" spans="1:20" ht="12.75" customHeight="1" x14ac:dyDescent="0.2">
      <c r="A32" s="147"/>
      <c r="B32" s="7">
        <v>2</v>
      </c>
      <c r="C32" s="86" t="s">
        <v>3</v>
      </c>
      <c r="D32" s="8">
        <v>161.286</v>
      </c>
      <c r="E32" s="7" t="s">
        <v>6</v>
      </c>
      <c r="F32" s="7"/>
      <c r="G32" s="7"/>
      <c r="H32" s="7"/>
      <c r="I32" s="7">
        <f t="shared" si="1"/>
        <v>0</v>
      </c>
      <c r="J32" s="7">
        <f t="shared" si="2"/>
        <v>0</v>
      </c>
      <c r="K32" s="7">
        <v>1</v>
      </c>
      <c r="L32" s="7">
        <v>1</v>
      </c>
      <c r="M32" s="50"/>
      <c r="N32" s="50"/>
      <c r="O32" s="31" t="s">
        <v>9</v>
      </c>
      <c r="P32" s="7"/>
      <c r="Q32" s="50"/>
      <c r="R32" s="31"/>
      <c r="S32" s="7" t="s">
        <v>10</v>
      </c>
      <c r="T32" s="108"/>
    </row>
    <row r="33" spans="1:20" ht="12.75" customHeight="1" x14ac:dyDescent="0.2">
      <c r="A33" s="147"/>
      <c r="B33" s="7">
        <v>2</v>
      </c>
      <c r="C33" s="86" t="s">
        <v>4</v>
      </c>
      <c r="D33" s="8">
        <v>161.304</v>
      </c>
      <c r="E33" s="7" t="s">
        <v>6</v>
      </c>
      <c r="F33" s="7"/>
      <c r="G33" s="7"/>
      <c r="H33" s="7"/>
      <c r="I33" s="7">
        <f t="shared" si="1"/>
        <v>0</v>
      </c>
      <c r="J33" s="7">
        <f t="shared" si="2"/>
        <v>0</v>
      </c>
      <c r="K33" s="7">
        <v>1</v>
      </c>
      <c r="L33" s="7">
        <v>1</v>
      </c>
      <c r="M33" s="50"/>
      <c r="N33" s="50"/>
      <c r="O33" s="31" t="s">
        <v>9</v>
      </c>
      <c r="P33" s="7"/>
      <c r="Q33" s="50"/>
      <c r="R33" s="31"/>
      <c r="S33" s="7" t="s">
        <v>10</v>
      </c>
      <c r="T33" s="108"/>
    </row>
    <row r="34" spans="1:20" ht="12.75" customHeight="1" x14ac:dyDescent="0.2">
      <c r="A34" s="147"/>
      <c r="B34" s="7">
        <v>2</v>
      </c>
      <c r="C34" s="86" t="s">
        <v>3</v>
      </c>
      <c r="D34" s="8">
        <v>161.37899999999999</v>
      </c>
      <c r="E34" s="7" t="s">
        <v>6</v>
      </c>
      <c r="F34" s="7"/>
      <c r="G34" s="7"/>
      <c r="H34" s="7"/>
      <c r="I34" s="7">
        <f t="shared" si="1"/>
        <v>0</v>
      </c>
      <c r="J34" s="7">
        <f t="shared" si="2"/>
        <v>0</v>
      </c>
      <c r="K34" s="7">
        <v>1</v>
      </c>
      <c r="L34" s="7">
        <v>1</v>
      </c>
      <c r="M34" s="50"/>
      <c r="N34" s="50"/>
      <c r="O34" s="31" t="s">
        <v>9</v>
      </c>
      <c r="P34" s="7"/>
      <c r="Q34" s="50"/>
      <c r="R34" s="31"/>
      <c r="S34" s="7" t="s">
        <v>10</v>
      </c>
      <c r="T34" s="108"/>
    </row>
    <row r="35" spans="1:20" ht="12.75" customHeight="1" x14ac:dyDescent="0.2">
      <c r="A35" s="147"/>
      <c r="B35" s="7">
        <v>2</v>
      </c>
      <c r="C35" s="86" t="s">
        <v>4</v>
      </c>
      <c r="D35" s="8">
        <v>161.37899999999999</v>
      </c>
      <c r="E35" s="7" t="s">
        <v>6</v>
      </c>
      <c r="F35" s="7"/>
      <c r="G35" s="7"/>
      <c r="H35" s="7"/>
      <c r="I35" s="7">
        <f t="shared" si="1"/>
        <v>0</v>
      </c>
      <c r="J35" s="7">
        <f t="shared" si="2"/>
        <v>0</v>
      </c>
      <c r="K35" s="7">
        <v>1</v>
      </c>
      <c r="L35" s="7">
        <v>1</v>
      </c>
      <c r="M35" s="50"/>
      <c r="N35" s="50"/>
      <c r="O35" s="31" t="s">
        <v>9</v>
      </c>
      <c r="P35" s="7"/>
      <c r="Q35" s="50"/>
      <c r="R35" s="31"/>
      <c r="S35" s="7" t="s">
        <v>10</v>
      </c>
      <c r="T35" s="108"/>
    </row>
    <row r="36" spans="1:20" ht="12.75" customHeight="1" x14ac:dyDescent="0.2">
      <c r="A36" s="147"/>
      <c r="B36" s="7">
        <v>2</v>
      </c>
      <c r="C36" s="86" t="s">
        <v>4</v>
      </c>
      <c r="D36" s="8">
        <v>161.62</v>
      </c>
      <c r="E36" s="8">
        <v>161.66999999999999</v>
      </c>
      <c r="F36" s="8">
        <f>E36-D36</f>
        <v>4.9999999999982947E-2</v>
      </c>
      <c r="G36" s="7">
        <v>50</v>
      </c>
      <c r="H36" s="7"/>
      <c r="I36" s="7">
        <f t="shared" si="1"/>
        <v>50</v>
      </c>
      <c r="J36" s="7">
        <f t="shared" si="2"/>
        <v>0</v>
      </c>
      <c r="K36" s="7">
        <v>1</v>
      </c>
      <c r="L36" s="7">
        <v>3</v>
      </c>
      <c r="M36" s="50"/>
      <c r="N36" s="50"/>
      <c r="O36" s="31" t="s">
        <v>9</v>
      </c>
      <c r="P36" s="7"/>
      <c r="Q36" s="50"/>
      <c r="R36" s="31"/>
      <c r="S36" s="7" t="s">
        <v>10</v>
      </c>
      <c r="T36" s="108"/>
    </row>
    <row r="37" spans="1:20" ht="12.75" customHeight="1" x14ac:dyDescent="0.2">
      <c r="A37" s="154"/>
      <c r="B37" s="80">
        <v>2</v>
      </c>
      <c r="C37" s="91" t="s">
        <v>4</v>
      </c>
      <c r="D37" s="81">
        <v>162.125</v>
      </c>
      <c r="E37" s="81">
        <v>162.45500000000001</v>
      </c>
      <c r="F37" s="81">
        <f>E37-D37</f>
        <v>0.33000000000001251</v>
      </c>
      <c r="G37" s="80">
        <v>30</v>
      </c>
      <c r="H37" s="80">
        <v>4</v>
      </c>
      <c r="I37" s="80">
        <f t="shared" si="1"/>
        <v>0</v>
      </c>
      <c r="J37" s="80">
        <f t="shared" si="2"/>
        <v>330</v>
      </c>
      <c r="K37" s="80">
        <v>1</v>
      </c>
      <c r="L37" s="80">
        <v>6</v>
      </c>
      <c r="M37" s="82">
        <v>2</v>
      </c>
      <c r="N37" s="82">
        <f>(J37+100)*2</f>
        <v>860</v>
      </c>
      <c r="O37" s="83" t="s">
        <v>13</v>
      </c>
      <c r="P37" s="80"/>
      <c r="Q37" s="82"/>
      <c r="R37" s="83"/>
      <c r="S37" s="80" t="s">
        <v>10</v>
      </c>
      <c r="T37" s="109"/>
    </row>
    <row r="38" spans="1:20" ht="12.75" customHeight="1" x14ac:dyDescent="0.2">
      <c r="A38" s="36" t="s">
        <v>21</v>
      </c>
      <c r="B38" s="3">
        <v>2</v>
      </c>
      <c r="C38" s="88" t="s">
        <v>4</v>
      </c>
      <c r="D38" s="3">
        <v>163.005</v>
      </c>
      <c r="E38" s="3" t="s">
        <v>6</v>
      </c>
      <c r="F38" s="3"/>
      <c r="G38" s="3"/>
      <c r="H38" s="3"/>
      <c r="I38" s="3">
        <f t="shared" si="1"/>
        <v>0</v>
      </c>
      <c r="J38" s="3">
        <f t="shared" si="2"/>
        <v>0</v>
      </c>
      <c r="K38" s="3">
        <v>1</v>
      </c>
      <c r="L38" s="3">
        <v>1</v>
      </c>
      <c r="M38" s="35"/>
      <c r="N38" s="35"/>
      <c r="O38" s="37" t="s">
        <v>14</v>
      </c>
      <c r="P38" s="3"/>
      <c r="Q38" s="35"/>
      <c r="R38" s="37"/>
      <c r="S38" s="3" t="s">
        <v>10</v>
      </c>
      <c r="T38" s="112"/>
    </row>
    <row r="39" spans="1:20" ht="12.75" customHeight="1" x14ac:dyDescent="0.2">
      <c r="A39" s="146" t="s">
        <v>36</v>
      </c>
      <c r="B39" s="23">
        <v>2</v>
      </c>
      <c r="C39" s="89" t="s">
        <v>4</v>
      </c>
      <c r="D39" s="24">
        <v>170.37</v>
      </c>
      <c r="E39" s="24">
        <v>170.595</v>
      </c>
      <c r="F39" s="24">
        <f t="shared" ref="F39:F51" si="4">E39-D39</f>
        <v>0.22499999999999432</v>
      </c>
      <c r="G39" s="23"/>
      <c r="H39" s="23">
        <v>3</v>
      </c>
      <c r="I39" s="23">
        <f t="shared" si="1"/>
        <v>0</v>
      </c>
      <c r="J39" s="23">
        <f t="shared" si="2"/>
        <v>225</v>
      </c>
      <c r="K39" s="23">
        <v>1</v>
      </c>
      <c r="L39" s="23">
        <v>4</v>
      </c>
      <c r="M39" s="52">
        <v>1</v>
      </c>
      <c r="N39" s="52">
        <f t="shared" ref="N39:N44" si="5">(J39+100)*2</f>
        <v>650</v>
      </c>
      <c r="O39" s="33" t="s">
        <v>9</v>
      </c>
      <c r="P39" s="23"/>
      <c r="Q39" s="52"/>
      <c r="R39" s="33"/>
      <c r="S39" s="23" t="s">
        <v>10</v>
      </c>
      <c r="T39" s="110"/>
    </row>
    <row r="40" spans="1:20" ht="12.75" customHeight="1" x14ac:dyDescent="0.2">
      <c r="A40" s="147"/>
      <c r="B40" s="7">
        <v>2</v>
      </c>
      <c r="C40" s="86" t="s">
        <v>3</v>
      </c>
      <c r="D40" s="8">
        <v>170.875</v>
      </c>
      <c r="E40" s="8">
        <v>171.25</v>
      </c>
      <c r="F40" s="8">
        <f t="shared" si="4"/>
        <v>0.375</v>
      </c>
      <c r="G40" s="7"/>
      <c r="H40" s="7">
        <v>5</v>
      </c>
      <c r="I40" s="7">
        <f t="shared" si="1"/>
        <v>0</v>
      </c>
      <c r="J40" s="7">
        <f t="shared" si="2"/>
        <v>375</v>
      </c>
      <c r="K40" s="7">
        <v>1</v>
      </c>
      <c r="L40" s="7">
        <v>6</v>
      </c>
      <c r="M40" s="50">
        <v>2</v>
      </c>
      <c r="N40" s="50">
        <f t="shared" si="5"/>
        <v>950</v>
      </c>
      <c r="O40" s="31" t="s">
        <v>9</v>
      </c>
      <c r="P40" s="7"/>
      <c r="Q40" s="50"/>
      <c r="R40" s="31"/>
      <c r="S40" s="7" t="s">
        <v>10</v>
      </c>
      <c r="T40" s="108"/>
    </row>
    <row r="41" spans="1:20" ht="12.75" customHeight="1" x14ac:dyDescent="0.2">
      <c r="A41" s="147"/>
      <c r="B41" s="7">
        <v>2</v>
      </c>
      <c r="C41" s="86" t="s">
        <v>3</v>
      </c>
      <c r="D41" s="8">
        <v>171.76</v>
      </c>
      <c r="E41" s="84">
        <v>172.21</v>
      </c>
      <c r="F41" s="8">
        <f t="shared" si="4"/>
        <v>0.45000000000001705</v>
      </c>
      <c r="G41" s="7"/>
      <c r="H41" s="7">
        <v>6</v>
      </c>
      <c r="I41" s="7">
        <f t="shared" si="1"/>
        <v>0</v>
      </c>
      <c r="J41" s="7">
        <f t="shared" si="2"/>
        <v>450</v>
      </c>
      <c r="K41" s="7">
        <v>1</v>
      </c>
      <c r="L41" s="7">
        <v>7</v>
      </c>
      <c r="M41" s="50"/>
      <c r="N41" s="50">
        <f t="shared" si="5"/>
        <v>1100</v>
      </c>
      <c r="O41" s="31" t="s">
        <v>9</v>
      </c>
      <c r="P41" s="7"/>
      <c r="Q41" s="50"/>
      <c r="R41" s="31"/>
      <c r="S41" s="7" t="s">
        <v>10</v>
      </c>
      <c r="T41" s="108"/>
    </row>
    <row r="42" spans="1:20" ht="12.75" customHeight="1" x14ac:dyDescent="0.2">
      <c r="A42" s="147"/>
      <c r="B42" s="7">
        <v>2</v>
      </c>
      <c r="C42" s="86" t="s">
        <v>4</v>
      </c>
      <c r="D42" s="8">
        <v>171.76</v>
      </c>
      <c r="E42" s="84">
        <v>172.21</v>
      </c>
      <c r="F42" s="8">
        <f t="shared" si="4"/>
        <v>0.45000000000001705</v>
      </c>
      <c r="G42" s="7"/>
      <c r="H42" s="7">
        <v>6</v>
      </c>
      <c r="I42" s="7">
        <f t="shared" si="1"/>
        <v>0</v>
      </c>
      <c r="J42" s="7">
        <f t="shared" si="2"/>
        <v>450</v>
      </c>
      <c r="K42" s="7">
        <v>1</v>
      </c>
      <c r="L42" s="7">
        <v>7</v>
      </c>
      <c r="M42" s="50"/>
      <c r="N42" s="50">
        <f t="shared" si="5"/>
        <v>1100</v>
      </c>
      <c r="O42" s="31" t="s">
        <v>9</v>
      </c>
      <c r="P42" s="7"/>
      <c r="Q42" s="50"/>
      <c r="R42" s="31"/>
      <c r="S42" s="7" t="s">
        <v>10</v>
      </c>
      <c r="T42" s="108"/>
    </row>
    <row r="43" spans="1:20" ht="12.75" customHeight="1" x14ac:dyDescent="0.2">
      <c r="A43" s="147"/>
      <c r="B43" s="7">
        <v>2</v>
      </c>
      <c r="C43" s="86" t="s">
        <v>3</v>
      </c>
      <c r="D43" s="8">
        <v>172.29</v>
      </c>
      <c r="E43" s="8">
        <v>172.7</v>
      </c>
      <c r="F43" s="8">
        <f t="shared" si="4"/>
        <v>0.40999999999999659</v>
      </c>
      <c r="G43" s="7"/>
      <c r="H43" s="7">
        <v>5.5</v>
      </c>
      <c r="I43" s="7">
        <f t="shared" si="1"/>
        <v>0</v>
      </c>
      <c r="J43" s="7">
        <f t="shared" si="2"/>
        <v>412.5</v>
      </c>
      <c r="K43" s="7">
        <v>1</v>
      </c>
      <c r="L43" s="7">
        <v>7</v>
      </c>
      <c r="M43" s="50"/>
      <c r="N43" s="50">
        <f t="shared" si="5"/>
        <v>1025</v>
      </c>
      <c r="O43" s="31" t="s">
        <v>15</v>
      </c>
      <c r="P43" s="7"/>
      <c r="Q43" s="50"/>
      <c r="R43" s="31"/>
      <c r="S43" s="7" t="s">
        <v>10</v>
      </c>
      <c r="T43" s="108"/>
    </row>
    <row r="44" spans="1:20" ht="12.75" customHeight="1" x14ac:dyDescent="0.2">
      <c r="A44" s="147"/>
      <c r="B44" s="7">
        <v>2</v>
      </c>
      <c r="C44" s="86" t="s">
        <v>4</v>
      </c>
      <c r="D44" s="8">
        <v>172.29</v>
      </c>
      <c r="E44" s="8">
        <v>172.69499999999999</v>
      </c>
      <c r="F44" s="8">
        <f t="shared" si="4"/>
        <v>0.40500000000000114</v>
      </c>
      <c r="G44" s="7"/>
      <c r="H44" s="7">
        <v>5.5</v>
      </c>
      <c r="I44" s="7">
        <f t="shared" si="1"/>
        <v>0</v>
      </c>
      <c r="J44" s="7">
        <f t="shared" si="2"/>
        <v>412.5</v>
      </c>
      <c r="K44" s="7">
        <v>1</v>
      </c>
      <c r="L44" s="7">
        <v>7</v>
      </c>
      <c r="M44" s="50"/>
      <c r="N44" s="50">
        <f t="shared" si="5"/>
        <v>1025</v>
      </c>
      <c r="O44" s="31" t="s">
        <v>15</v>
      </c>
      <c r="P44" s="7"/>
      <c r="Q44" s="50"/>
      <c r="R44" s="31"/>
      <c r="S44" s="7" t="s">
        <v>10</v>
      </c>
      <c r="T44" s="108"/>
    </row>
    <row r="45" spans="1:20" ht="12.75" customHeight="1" x14ac:dyDescent="0.2">
      <c r="A45" s="147"/>
      <c r="B45" s="7">
        <v>2</v>
      </c>
      <c r="C45" s="86" t="s">
        <v>3</v>
      </c>
      <c r="D45" s="8">
        <v>172.78</v>
      </c>
      <c r="E45" s="8">
        <v>172.786</v>
      </c>
      <c r="F45" s="8">
        <f t="shared" si="4"/>
        <v>6.0000000000002274E-3</v>
      </c>
      <c r="G45" s="7">
        <v>6</v>
      </c>
      <c r="H45" s="7"/>
      <c r="I45" s="7">
        <f t="shared" si="1"/>
        <v>6</v>
      </c>
      <c r="J45" s="7">
        <f t="shared" si="2"/>
        <v>0</v>
      </c>
      <c r="K45" s="7">
        <v>1</v>
      </c>
      <c r="L45" s="7">
        <v>2</v>
      </c>
      <c r="M45" s="50"/>
      <c r="N45" s="50"/>
      <c r="O45" s="31" t="s">
        <v>13</v>
      </c>
      <c r="P45" s="7"/>
      <c r="Q45" s="50"/>
      <c r="R45" s="31"/>
      <c r="S45" s="7" t="s">
        <v>10</v>
      </c>
      <c r="T45" s="108"/>
    </row>
    <row r="46" spans="1:20" ht="12.75" customHeight="1" x14ac:dyDescent="0.2">
      <c r="A46" s="147"/>
      <c r="B46" s="7">
        <v>2</v>
      </c>
      <c r="C46" s="86" t="s">
        <v>3</v>
      </c>
      <c r="D46" s="8">
        <v>173.2</v>
      </c>
      <c r="E46" s="8">
        <v>173.42500000000001</v>
      </c>
      <c r="F46" s="8">
        <f t="shared" si="4"/>
        <v>0.22500000000002274</v>
      </c>
      <c r="G46" s="7"/>
      <c r="H46" s="7">
        <v>3</v>
      </c>
      <c r="I46" s="7">
        <f t="shared" si="1"/>
        <v>0</v>
      </c>
      <c r="J46" s="7">
        <f t="shared" si="2"/>
        <v>225</v>
      </c>
      <c r="K46" s="7">
        <v>1</v>
      </c>
      <c r="L46" s="7">
        <v>4</v>
      </c>
      <c r="M46" s="50"/>
      <c r="N46" s="50">
        <f>(J46+100)*2</f>
        <v>650</v>
      </c>
      <c r="O46" s="31" t="s">
        <v>16</v>
      </c>
      <c r="P46" s="7"/>
      <c r="Q46" s="50"/>
      <c r="R46" s="31"/>
      <c r="S46" s="7" t="s">
        <v>10</v>
      </c>
      <c r="T46" s="108"/>
    </row>
    <row r="47" spans="1:20" ht="12.75" customHeight="1" x14ac:dyDescent="0.2">
      <c r="A47" s="147"/>
      <c r="B47" s="7">
        <v>2</v>
      </c>
      <c r="C47" s="86" t="s">
        <v>4</v>
      </c>
      <c r="D47" s="8">
        <v>173.2</v>
      </c>
      <c r="E47" s="8">
        <v>173.42500000000001</v>
      </c>
      <c r="F47" s="8">
        <f t="shared" si="4"/>
        <v>0.22500000000002274</v>
      </c>
      <c r="G47" s="7"/>
      <c r="H47" s="7">
        <v>3</v>
      </c>
      <c r="I47" s="7">
        <f t="shared" si="1"/>
        <v>0</v>
      </c>
      <c r="J47" s="7">
        <f t="shared" si="2"/>
        <v>225</v>
      </c>
      <c r="K47" s="7">
        <v>1</v>
      </c>
      <c r="L47" s="7">
        <v>4</v>
      </c>
      <c r="M47" s="50"/>
      <c r="N47" s="50">
        <f>(J47+100)*2</f>
        <v>650</v>
      </c>
      <c r="O47" s="31" t="s">
        <v>16</v>
      </c>
      <c r="P47" s="7"/>
      <c r="Q47" s="50"/>
      <c r="R47" s="31"/>
      <c r="S47" s="7" t="s">
        <v>10</v>
      </c>
      <c r="T47" s="108"/>
    </row>
    <row r="48" spans="1:20" ht="12.75" customHeight="1" x14ac:dyDescent="0.2">
      <c r="A48" s="147"/>
      <c r="B48" s="7">
        <v>2</v>
      </c>
      <c r="C48" s="86" t="s">
        <v>4</v>
      </c>
      <c r="D48" s="8">
        <v>173.97</v>
      </c>
      <c r="E48" s="8">
        <v>173.98</v>
      </c>
      <c r="F48" s="8">
        <f t="shared" si="4"/>
        <v>9.9999999999909051E-3</v>
      </c>
      <c r="G48" s="7">
        <v>10</v>
      </c>
      <c r="H48" s="7"/>
      <c r="I48" s="7">
        <f t="shared" si="1"/>
        <v>10</v>
      </c>
      <c r="J48" s="7">
        <f t="shared" si="2"/>
        <v>0</v>
      </c>
      <c r="K48" s="7">
        <v>1</v>
      </c>
      <c r="L48" s="7">
        <v>2</v>
      </c>
      <c r="M48" s="50"/>
      <c r="N48" s="50"/>
      <c r="O48" s="31" t="s">
        <v>13</v>
      </c>
      <c r="P48" s="7"/>
      <c r="Q48" s="50"/>
      <c r="R48" s="31"/>
      <c r="S48" s="7" t="s">
        <v>10</v>
      </c>
      <c r="T48" s="108"/>
    </row>
    <row r="49" spans="1:21" ht="12.75" customHeight="1" x14ac:dyDescent="0.2">
      <c r="A49" s="147"/>
      <c r="B49" s="7">
        <v>2</v>
      </c>
      <c r="C49" s="86" t="s">
        <v>3</v>
      </c>
      <c r="D49" s="8">
        <v>174.78</v>
      </c>
      <c r="E49" s="8">
        <v>174.93</v>
      </c>
      <c r="F49" s="8">
        <f t="shared" si="4"/>
        <v>0.15000000000000568</v>
      </c>
      <c r="G49" s="7"/>
      <c r="H49" s="7">
        <v>2</v>
      </c>
      <c r="I49" s="7">
        <f t="shared" si="1"/>
        <v>0</v>
      </c>
      <c r="J49" s="7">
        <f t="shared" si="2"/>
        <v>150</v>
      </c>
      <c r="K49" s="7">
        <v>1</v>
      </c>
      <c r="L49" s="7">
        <v>3</v>
      </c>
      <c r="M49" s="50"/>
      <c r="N49" s="50">
        <f>(J49+100)*2</f>
        <v>500</v>
      </c>
      <c r="O49" s="31" t="s">
        <v>17</v>
      </c>
      <c r="P49" s="7"/>
      <c r="Q49" s="50"/>
      <c r="R49" s="31"/>
      <c r="S49" s="7" t="s">
        <v>10</v>
      </c>
      <c r="T49" s="108"/>
    </row>
    <row r="50" spans="1:21" ht="12.75" customHeight="1" x14ac:dyDescent="0.2">
      <c r="A50" s="147"/>
      <c r="B50" s="7">
        <v>2</v>
      </c>
      <c r="C50" s="86" t="s">
        <v>4</v>
      </c>
      <c r="D50" s="8">
        <v>174.78</v>
      </c>
      <c r="E50" s="8">
        <v>175.30500000000001</v>
      </c>
      <c r="F50" s="8">
        <f t="shared" si="4"/>
        <v>0.52500000000000568</v>
      </c>
      <c r="G50" s="7"/>
      <c r="H50" s="7">
        <v>7</v>
      </c>
      <c r="I50" s="7">
        <f t="shared" si="1"/>
        <v>0</v>
      </c>
      <c r="J50" s="7">
        <f t="shared" si="2"/>
        <v>525</v>
      </c>
      <c r="K50" s="7">
        <v>2</v>
      </c>
      <c r="L50" s="7">
        <v>8</v>
      </c>
      <c r="M50" s="50">
        <v>2</v>
      </c>
      <c r="N50" s="50">
        <f>(J50+100)*2</f>
        <v>1250</v>
      </c>
      <c r="O50" s="31" t="s">
        <v>17</v>
      </c>
      <c r="P50" s="7"/>
      <c r="Q50" s="50"/>
      <c r="R50" s="31"/>
      <c r="S50" s="7" t="s">
        <v>10</v>
      </c>
      <c r="T50" s="108"/>
    </row>
    <row r="51" spans="1:21" ht="12.75" customHeight="1" thickBot="1" x14ac:dyDescent="0.25">
      <c r="A51" s="148"/>
      <c r="B51" s="19">
        <v>2</v>
      </c>
      <c r="C51" s="92" t="s">
        <v>3</v>
      </c>
      <c r="D51" s="20">
        <v>176.15</v>
      </c>
      <c r="E51" s="20">
        <v>176.161</v>
      </c>
      <c r="F51" s="20">
        <f t="shared" si="4"/>
        <v>1.099999999999568E-2</v>
      </c>
      <c r="G51" s="19">
        <v>11</v>
      </c>
      <c r="H51" s="19"/>
      <c r="I51" s="19">
        <f t="shared" si="1"/>
        <v>11</v>
      </c>
      <c r="J51" s="19">
        <f t="shared" si="2"/>
        <v>0</v>
      </c>
      <c r="K51" s="19">
        <v>1</v>
      </c>
      <c r="L51" s="19">
        <v>2</v>
      </c>
      <c r="M51" s="53"/>
      <c r="N51" s="53"/>
      <c r="O51" s="32" t="s">
        <v>13</v>
      </c>
      <c r="P51" s="19"/>
      <c r="Q51" s="53"/>
      <c r="R51" s="32"/>
      <c r="S51" s="19" t="s">
        <v>10</v>
      </c>
      <c r="T51" s="113"/>
    </row>
    <row r="52" spans="1:21" ht="15.75" customHeight="1" thickBot="1" x14ac:dyDescent="0.25">
      <c r="A52" s="128" t="s">
        <v>37</v>
      </c>
      <c r="B52" s="129"/>
      <c r="C52" s="129"/>
      <c r="D52" s="98"/>
      <c r="E52" s="98"/>
      <c r="F52" s="98"/>
      <c r="G52" s="98"/>
      <c r="H52" s="98"/>
      <c r="I52" s="94">
        <f>SUM(I4:I51)</f>
        <v>239</v>
      </c>
      <c r="J52" s="94">
        <f>SUM(J4:J51)</f>
        <v>6048</v>
      </c>
      <c r="K52" s="98"/>
      <c r="L52" s="94">
        <f>SUM(L4:L51)</f>
        <v>153</v>
      </c>
      <c r="M52" s="94">
        <f>SUM(M4:M51)</f>
        <v>13</v>
      </c>
      <c r="N52" s="94">
        <f>SUM(N4:N51)</f>
        <v>15696</v>
      </c>
      <c r="O52" s="102"/>
      <c r="P52" s="101"/>
      <c r="Q52" s="98"/>
      <c r="R52" s="100">
        <f>SUM(R4:R51)</f>
        <v>12188</v>
      </c>
      <c r="S52" s="101"/>
      <c r="T52" s="99"/>
      <c r="U52" s="47"/>
    </row>
    <row r="53" spans="1:21" ht="12.75" customHeight="1" x14ac:dyDescent="0.2"/>
    <row r="54" spans="1:21" ht="12.75" customHeight="1" x14ac:dyDescent="0.2"/>
    <row r="55" spans="1:21" ht="12.75" customHeight="1" x14ac:dyDescent="0.2"/>
    <row r="56" spans="1:21" ht="12.75" customHeight="1" x14ac:dyDescent="0.2"/>
    <row r="57" spans="1:21" ht="12.75" customHeight="1" x14ac:dyDescent="0.2"/>
    <row r="58" spans="1:21" ht="12.75" customHeight="1" x14ac:dyDescent="0.2"/>
    <row r="59" spans="1:21" ht="12.75" customHeight="1" x14ac:dyDescent="0.2"/>
    <row r="60" spans="1:21" ht="12.75" customHeight="1" x14ac:dyDescent="0.2"/>
    <row r="61" spans="1:21" ht="12.75" customHeight="1" x14ac:dyDescent="0.2"/>
    <row r="62" spans="1:21" ht="12.75" customHeight="1" x14ac:dyDescent="0.2"/>
    <row r="63" spans="1:21" ht="12.75" customHeight="1" x14ac:dyDescent="0.2"/>
    <row r="64" spans="1:21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</sheetData>
  <mergeCells count="23">
    <mergeCell ref="S2:S3"/>
    <mergeCell ref="T2:T3"/>
    <mergeCell ref="A52:C52"/>
    <mergeCell ref="P2:R2"/>
    <mergeCell ref="A2:A3"/>
    <mergeCell ref="B2:B3"/>
    <mergeCell ref="C2:C3"/>
    <mergeCell ref="D2:D3"/>
    <mergeCell ref="E2:E3"/>
    <mergeCell ref="O2:O3"/>
    <mergeCell ref="G2:G3"/>
    <mergeCell ref="H2:H3"/>
    <mergeCell ref="K2:K3"/>
    <mergeCell ref="L2:L3"/>
    <mergeCell ref="N2:N3"/>
    <mergeCell ref="I2:I3"/>
    <mergeCell ref="A39:A51"/>
    <mergeCell ref="F2:F3"/>
    <mergeCell ref="J2:J3"/>
    <mergeCell ref="M2:M3"/>
    <mergeCell ref="A4:A10"/>
    <mergeCell ref="A12:A20"/>
    <mergeCell ref="A21:A37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1. kolej</vt:lpstr>
      <vt:lpstr>2. kolej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Stanislav</dc:creator>
  <cp:lastModifiedBy>Roztočilová Monika, Ing., DiS.</cp:lastModifiedBy>
  <cp:lastPrinted>2020-05-07T09:24:51Z</cp:lastPrinted>
  <dcterms:created xsi:type="dcterms:W3CDTF">2020-02-03T08:21:41Z</dcterms:created>
  <dcterms:modified xsi:type="dcterms:W3CDTF">2020-05-07T09:25:18Z</dcterms:modified>
</cp:coreProperties>
</file>