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feiffer.UADFD01\Documents\Záloha 21.11.2017 AKTUALNI\PFEIFFER\AKCE\2020\VOP\Oprava PZS na trati 183 v úseku Klatovy - Janovice\rozpočet k zadání\"/>
    </mc:Choice>
  </mc:AlternateContent>
  <bookViews>
    <workbookView xWindow="0" yWindow="0" windowWidth="0" windowHeight="0"/>
  </bookViews>
  <sheets>
    <sheet name="Rekapitulace stavby" sheetId="1" r:id="rId1"/>
    <sheet name="01.1. - Přejezdové zabezp..." sheetId="2" r:id="rId2"/>
    <sheet name="01.2. - Zemní práce a opr..." sheetId="3" r:id="rId3"/>
    <sheet name="01.3. - Materiál zadavatele" sheetId="4" r:id="rId4"/>
    <sheet name="02.1. - Vedlejší a ostatn..." sheetId="5" r:id="rId5"/>
    <sheet name="02.2. - Náklady na dopravu" sheetId="6" r:id="rId6"/>
  </sheets>
  <definedNames>
    <definedName name="_xlnm.Print_Area" localSheetId="0">'Rekapitulace stavby'!$D$4:$AO$76,'Rekapitulace stavby'!$C$82:$AQ$102</definedName>
    <definedName name="_xlnm.Print_Titles" localSheetId="0">'Rekapitulace stavby'!$92:$92</definedName>
    <definedName name="_xlnm._FilterDatabase" localSheetId="1" hidden="1">'01.1. - Přejezdové zabezp...'!$C$119:$K$284</definedName>
    <definedName name="_xlnm.Print_Area" localSheetId="1">'01.1. - Přejezdové zabezp...'!$C$105:$K$284</definedName>
    <definedName name="_xlnm.Print_Titles" localSheetId="1">'01.1. - Přejezdové zabezp...'!$119:$119</definedName>
    <definedName name="_xlnm._FilterDatabase" localSheetId="2" hidden="1">'01.2. - Zemní práce a opr...'!$C$119:$K$161</definedName>
    <definedName name="_xlnm.Print_Area" localSheetId="2">'01.2. - Zemní práce a opr...'!$C$105:$K$161</definedName>
    <definedName name="_xlnm.Print_Titles" localSheetId="2">'01.2. - Zemní práce a opr...'!$119:$119</definedName>
    <definedName name="_xlnm._FilterDatabase" localSheetId="3" hidden="1">'01.3. - Materiál zadavatele'!$C$119:$K$134</definedName>
    <definedName name="_xlnm.Print_Area" localSheetId="3">'01.3. - Materiál zadavatele'!$C$105:$K$134</definedName>
    <definedName name="_xlnm.Print_Titles" localSheetId="3">'01.3. - Materiál zadavatele'!$119:$119</definedName>
    <definedName name="_xlnm._FilterDatabase" localSheetId="4" hidden="1">'02.1. - Vedlejší a ostatn...'!$C$120:$K$140</definedName>
    <definedName name="_xlnm.Print_Area" localSheetId="4">'02.1. - Vedlejší a ostatn...'!$C$106:$K$140</definedName>
    <definedName name="_xlnm.Print_Titles" localSheetId="4">'02.1. - Vedlejší a ostatn...'!$120:$120</definedName>
    <definedName name="_xlnm._FilterDatabase" localSheetId="5" hidden="1">'02.2. - Náklady na dopravu'!$C$120:$K$132</definedName>
    <definedName name="_xlnm.Print_Area" localSheetId="5">'02.2. - Náklady na dopravu'!$C$106:$K$132</definedName>
    <definedName name="_xlnm.Print_Titles" localSheetId="5">'02.2. - Náklady na dopravu'!$120:$120</definedName>
  </definedNames>
  <calcPr/>
</workbook>
</file>

<file path=xl/calcChain.xml><?xml version="1.0" encoding="utf-8"?>
<calcChain xmlns="http://schemas.openxmlformats.org/spreadsheetml/2006/main">
  <c i="6" l="1" r="J39"/>
  <c r="J38"/>
  <c i="1" r="AY101"/>
  <c i="6" r="J37"/>
  <c i="1" r="AX101"/>
  <c i="6" r="BI131"/>
  <c r="BH131"/>
  <c r="BG131"/>
  <c r="BF131"/>
  <c r="T131"/>
  <c r="R131"/>
  <c r="P131"/>
  <c r="BI129"/>
  <c r="BH129"/>
  <c r="BG129"/>
  <c r="BF129"/>
  <c r="T129"/>
  <c r="R129"/>
  <c r="P129"/>
  <c r="BI126"/>
  <c r="BH126"/>
  <c r="BG126"/>
  <c r="BF126"/>
  <c r="T126"/>
  <c r="R126"/>
  <c r="P126"/>
  <c r="BI123"/>
  <c r="BH123"/>
  <c r="BG123"/>
  <c r="BF123"/>
  <c r="T123"/>
  <c r="R123"/>
  <c r="P123"/>
  <c r="F117"/>
  <c r="F115"/>
  <c r="E113"/>
  <c r="F93"/>
  <c r="F91"/>
  <c r="E89"/>
  <c r="J26"/>
  <c r="E26"/>
  <c r="J118"/>
  <c r="J25"/>
  <c r="J23"/>
  <c r="E23"/>
  <c r="J93"/>
  <c r="J22"/>
  <c r="J20"/>
  <c r="E20"/>
  <c r="F118"/>
  <c r="J19"/>
  <c r="J14"/>
  <c r="J115"/>
  <c r="E7"/>
  <c r="E109"/>
  <c i="5" r="J39"/>
  <c r="J38"/>
  <c i="1" r="AY100"/>
  <c i="5" r="J37"/>
  <c i="1" r="AX100"/>
  <c i="5"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F117"/>
  <c r="F115"/>
  <c r="E113"/>
  <c r="F93"/>
  <c r="F91"/>
  <c r="E89"/>
  <c r="J26"/>
  <c r="E26"/>
  <c r="J118"/>
  <c r="J25"/>
  <c r="J23"/>
  <c r="E23"/>
  <c r="J117"/>
  <c r="J22"/>
  <c r="J20"/>
  <c r="E20"/>
  <c r="F118"/>
  <c r="J19"/>
  <c r="J14"/>
  <c r="J115"/>
  <c r="E7"/>
  <c r="E85"/>
  <c i="4" r="J39"/>
  <c r="J38"/>
  <c i="1" r="AY98"/>
  <c i="4" r="J37"/>
  <c i="1" r="AX98"/>
  <c i="4"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F116"/>
  <c r="F114"/>
  <c r="E112"/>
  <c r="F93"/>
  <c r="F91"/>
  <c r="E89"/>
  <c r="J26"/>
  <c r="E26"/>
  <c r="J117"/>
  <c r="J25"/>
  <c r="J23"/>
  <c r="E23"/>
  <c r="J93"/>
  <c r="J22"/>
  <c r="J20"/>
  <c r="E20"/>
  <c r="F117"/>
  <c r="J19"/>
  <c r="J14"/>
  <c r="J114"/>
  <c r="E7"/>
  <c r="E108"/>
  <c i="3" r="J39"/>
  <c r="J38"/>
  <c i="1" r="AY97"/>
  <c i="3" r="J37"/>
  <c i="1" r="AX97"/>
  <c i="3"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1"/>
  <c r="BH121"/>
  <c r="BG121"/>
  <c r="BF121"/>
  <c r="T121"/>
  <c r="R121"/>
  <c r="P121"/>
  <c r="F116"/>
  <c r="F114"/>
  <c r="E112"/>
  <c r="F93"/>
  <c r="F91"/>
  <c r="E89"/>
  <c r="J26"/>
  <c r="E26"/>
  <c r="J94"/>
  <c r="J25"/>
  <c r="J23"/>
  <c r="E23"/>
  <c r="J116"/>
  <c r="J22"/>
  <c r="J20"/>
  <c r="E20"/>
  <c r="F117"/>
  <c r="J19"/>
  <c r="J14"/>
  <c r="J91"/>
  <c r="E7"/>
  <c r="E85"/>
  <c i="2" r="J39"/>
  <c r="J38"/>
  <c i="1" r="AY96"/>
  <c i="2" r="J37"/>
  <c i="1" r="AX96"/>
  <c i="2"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7"/>
  <c r="BH257"/>
  <c r="BG257"/>
  <c r="BF257"/>
  <c r="T257"/>
  <c r="R257"/>
  <c r="P257"/>
  <c r="BI255"/>
  <c r="BH255"/>
  <c r="BG255"/>
  <c r="BF255"/>
  <c r="T255"/>
  <c r="R255"/>
  <c r="P255"/>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F116"/>
  <c r="F114"/>
  <c r="E112"/>
  <c r="F93"/>
  <c r="F91"/>
  <c r="E89"/>
  <c r="J26"/>
  <c r="E26"/>
  <c r="J117"/>
  <c r="J25"/>
  <c r="J23"/>
  <c r="E23"/>
  <c r="J116"/>
  <c r="J22"/>
  <c r="J20"/>
  <c r="E20"/>
  <c r="F94"/>
  <c r="J19"/>
  <c r="J14"/>
  <c r="J114"/>
  <c r="E7"/>
  <c r="E108"/>
  <c i="1" r="L90"/>
  <c r="AM90"/>
  <c r="AM89"/>
  <c r="L89"/>
  <c r="AM87"/>
  <c r="L87"/>
  <c r="L85"/>
  <c r="L84"/>
  <c i="6" r="BK131"/>
  <c i="5" r="J135"/>
  <c r="BK132"/>
  <c i="4" r="J133"/>
  <c r="BK129"/>
  <c i="3" r="J156"/>
  <c r="BK154"/>
  <c r="BK152"/>
  <c r="J148"/>
  <c r="J144"/>
  <c r="J140"/>
  <c r="BK128"/>
  <c r="BK126"/>
  <c r="BK124"/>
  <c r="J121"/>
  <c i="2" r="J281"/>
  <c r="J279"/>
  <c r="BK277"/>
  <c r="BK267"/>
  <c r="J265"/>
  <c r="J263"/>
  <c r="J255"/>
  <c r="BK253"/>
  <c r="BK251"/>
  <c r="J249"/>
  <c r="BK247"/>
  <c r="J239"/>
  <c r="J237"/>
  <c r="J221"/>
  <c r="BK217"/>
  <c r="J209"/>
  <c r="BK207"/>
  <c r="BK205"/>
  <c r="J201"/>
  <c r="BK199"/>
  <c r="J195"/>
  <c r="BK193"/>
  <c r="BK183"/>
  <c r="J181"/>
  <c r="J175"/>
  <c r="BK173"/>
  <c r="BK171"/>
  <c r="BK169"/>
  <c r="BK165"/>
  <c r="J163"/>
  <c r="J161"/>
  <c r="J151"/>
  <c r="BK149"/>
  <c r="J145"/>
  <c r="BK141"/>
  <c r="BK139"/>
  <c r="J137"/>
  <c r="BK135"/>
  <c r="J131"/>
  <c r="BK125"/>
  <c i="1" r="AS99"/>
  <c i="6" r="J131"/>
  <c r="J129"/>
  <c r="BK126"/>
  <c r="J123"/>
  <c i="5" r="J138"/>
  <c r="BK123"/>
  <c i="4" r="BK131"/>
  <c r="J129"/>
  <c r="BK127"/>
  <c r="BK125"/>
  <c r="BK123"/>
  <c i="3" r="BK158"/>
  <c r="J152"/>
  <c r="J150"/>
  <c r="BK148"/>
  <c r="BK146"/>
  <c r="J130"/>
  <c i="2" r="BK279"/>
  <c r="J275"/>
  <c r="J271"/>
  <c r="J269"/>
  <c r="BK263"/>
  <c r="BK261"/>
  <c r="BK239"/>
  <c r="BK237"/>
  <c r="J235"/>
  <c r="J233"/>
  <c r="J231"/>
  <c r="J227"/>
  <c r="J225"/>
  <c r="BK221"/>
  <c r="BK219"/>
  <c r="J217"/>
  <c r="J213"/>
  <c r="J211"/>
  <c r="J207"/>
  <c r="BK201"/>
  <c r="J199"/>
  <c r="J197"/>
  <c r="BK191"/>
  <c r="J189"/>
  <c r="J187"/>
  <c r="J183"/>
  <c r="J179"/>
  <c r="BK177"/>
  <c r="BK175"/>
  <c r="J169"/>
  <c r="BK167"/>
  <c r="J165"/>
  <c r="BK161"/>
  <c r="J157"/>
  <c r="BK155"/>
  <c r="BK153"/>
  <c r="BK145"/>
  <c r="J143"/>
  <c r="J139"/>
  <c r="BK137"/>
  <c r="BK127"/>
  <c r="J125"/>
  <c r="BK121"/>
  <c i="1" r="AS95"/>
  <c i="6" r="BK129"/>
  <c i="5" r="BK135"/>
  <c r="J132"/>
  <c r="J129"/>
  <c r="BK126"/>
  <c i="4" r="BK133"/>
  <c r="J121"/>
  <c i="3" r="BK160"/>
  <c r="J158"/>
  <c r="BK156"/>
  <c r="BK144"/>
  <c r="J142"/>
  <c r="BK138"/>
  <c r="J136"/>
  <c r="BK134"/>
  <c r="J132"/>
  <c r="BK130"/>
  <c r="J126"/>
  <c r="BK121"/>
  <c i="2" r="BK283"/>
  <c r="J283"/>
  <c r="BK281"/>
  <c r="J277"/>
  <c r="BK275"/>
  <c r="J273"/>
  <c r="BK271"/>
  <c r="BK265"/>
  <c r="J259"/>
  <c r="BK257"/>
  <c r="BK255"/>
  <c r="BK249"/>
  <c r="BK245"/>
  <c r="BK243"/>
  <c r="J241"/>
  <c r="BK235"/>
  <c r="BK233"/>
  <c r="J229"/>
  <c r="BK227"/>
  <c r="BK225"/>
  <c r="J223"/>
  <c r="J215"/>
  <c r="BK213"/>
  <c r="BK203"/>
  <c r="BK197"/>
  <c r="BK189"/>
  <c r="BK187"/>
  <c r="BK185"/>
  <c r="J167"/>
  <c r="J159"/>
  <c r="J155"/>
  <c r="J147"/>
  <c r="BK143"/>
  <c r="BK133"/>
  <c r="BK129"/>
  <c r="J123"/>
  <c r="J121"/>
  <c i="6" r="J126"/>
  <c r="BK123"/>
  <c i="5" r="BK138"/>
  <c r="BK129"/>
  <c r="J126"/>
  <c r="J123"/>
  <c i="4" r="J131"/>
  <c r="J127"/>
  <c r="J125"/>
  <c r="J123"/>
  <c r="BK121"/>
  <c i="3" r="J160"/>
  <c r="J154"/>
  <c r="BK150"/>
  <c r="J146"/>
  <c r="BK142"/>
  <c r="BK140"/>
  <c r="J138"/>
  <c r="BK136"/>
  <c r="J134"/>
  <c r="BK132"/>
  <c r="J128"/>
  <c r="J124"/>
  <c i="2" r="BK273"/>
  <c r="BK269"/>
  <c r="J267"/>
  <c r="J261"/>
  <c r="BK259"/>
  <c r="J257"/>
  <c r="J253"/>
  <c r="J251"/>
  <c r="J247"/>
  <c r="J245"/>
  <c r="J243"/>
  <c r="BK241"/>
  <c r="BK231"/>
  <c r="BK229"/>
  <c r="BK223"/>
  <c r="J219"/>
  <c r="BK215"/>
  <c r="BK211"/>
  <c r="BK209"/>
  <c r="J205"/>
  <c r="J203"/>
  <c r="BK195"/>
  <c r="J193"/>
  <c r="J191"/>
  <c r="J185"/>
  <c r="BK181"/>
  <c r="BK179"/>
  <c r="J177"/>
  <c r="J173"/>
  <c r="J171"/>
  <c r="BK163"/>
  <c r="BK159"/>
  <c r="BK157"/>
  <c r="J153"/>
  <c r="BK151"/>
  <c r="J149"/>
  <c r="BK147"/>
  <c r="J141"/>
  <c r="J135"/>
  <c r="J133"/>
  <c r="BK131"/>
  <c r="J129"/>
  <c r="J127"/>
  <c r="BK123"/>
  <c l="1" r="P120"/>
  <c i="1" r="AU96"/>
  <c i="3" r="BK120"/>
  <c r="J120"/>
  <c r="J98"/>
  <c i="4" r="P120"/>
  <c i="1" r="AU98"/>
  <c i="5" r="R122"/>
  <c r="R121"/>
  <c i="6" r="BK122"/>
  <c r="BK121"/>
  <c r="J121"/>
  <c r="J98"/>
  <c i="2" r="T120"/>
  <c i="3" r="R120"/>
  <c i="4" r="R120"/>
  <c i="5" r="BK122"/>
  <c r="BK121"/>
  <c r="J121"/>
  <c r="J98"/>
  <c i="6" r="R122"/>
  <c r="R121"/>
  <c i="2" r="R120"/>
  <c i="3" r="T120"/>
  <c i="4" r="T120"/>
  <c i="5" r="T122"/>
  <c r="T121"/>
  <c i="6" r="P122"/>
  <c r="P121"/>
  <c i="1" r="AU101"/>
  <c i="2" r="BK120"/>
  <c r="J120"/>
  <c r="J98"/>
  <c i="3" r="P120"/>
  <c i="1" r="AU97"/>
  <c i="4" r="BK120"/>
  <c r="J120"/>
  <c r="J98"/>
  <c i="5" r="P122"/>
  <c r="P121"/>
  <c i="1" r="AU100"/>
  <c i="6" r="T122"/>
  <c r="T121"/>
  <c i="2" r="J91"/>
  <c r="J93"/>
  <c r="F117"/>
  <c r="BE137"/>
  <c r="BE165"/>
  <c r="BE187"/>
  <c r="BE211"/>
  <c r="BE215"/>
  <c r="BE219"/>
  <c r="BE225"/>
  <c r="BE235"/>
  <c r="BE247"/>
  <c r="BE249"/>
  <c r="BE255"/>
  <c r="BE261"/>
  <c r="BE263"/>
  <c r="BE273"/>
  <c r="BE275"/>
  <c r="BE277"/>
  <c i="3" r="J93"/>
  <c r="J114"/>
  <c r="J117"/>
  <c r="BE126"/>
  <c r="BE152"/>
  <c r="BE154"/>
  <c i="4" r="E85"/>
  <c r="J94"/>
  <c r="J116"/>
  <c i="5" r="BE132"/>
  <c i="6" r="E85"/>
  <c r="J91"/>
  <c r="F94"/>
  <c r="J117"/>
  <c i="2" r="E85"/>
  <c r="J94"/>
  <c r="BE125"/>
  <c r="BE135"/>
  <c r="BE143"/>
  <c r="BE145"/>
  <c r="BE147"/>
  <c r="BE149"/>
  <c r="BE151"/>
  <c r="BE163"/>
  <c r="BE167"/>
  <c r="BE169"/>
  <c r="BE173"/>
  <c r="BE175"/>
  <c r="BE181"/>
  <c r="BE191"/>
  <c r="BE199"/>
  <c r="BE205"/>
  <c r="BE209"/>
  <c r="BE217"/>
  <c r="BE221"/>
  <c r="BE237"/>
  <c r="BE259"/>
  <c r="BE267"/>
  <c r="BE281"/>
  <c r="BE283"/>
  <c i="3" r="F94"/>
  <c r="BE124"/>
  <c r="BE146"/>
  <c r="BE148"/>
  <c r="BE160"/>
  <c i="4" r="J91"/>
  <c r="BE127"/>
  <c r="BE129"/>
  <c i="5" r="J93"/>
  <c r="E109"/>
  <c i="2" r="BE123"/>
  <c r="BE129"/>
  <c r="BE133"/>
  <c r="BE139"/>
  <c r="BE157"/>
  <c r="BE171"/>
  <c r="BE179"/>
  <c r="BE183"/>
  <c r="BE193"/>
  <c r="BE197"/>
  <c r="BE207"/>
  <c r="BE243"/>
  <c r="BE245"/>
  <c r="BE251"/>
  <c r="BE253"/>
  <c r="BE257"/>
  <c r="BE265"/>
  <c i="3" r="E108"/>
  <c r="BE121"/>
  <c r="BE130"/>
  <c r="BE134"/>
  <c r="BE136"/>
  <c r="BE138"/>
  <c r="BE142"/>
  <c i="4" r="F94"/>
  <c r="BE133"/>
  <c i="5" r="J91"/>
  <c r="F94"/>
  <c r="BE126"/>
  <c r="BE129"/>
  <c r="BE135"/>
  <c i="6" r="BE129"/>
  <c r="BE131"/>
  <c i="2" r="BE121"/>
  <c r="BE127"/>
  <c r="BE131"/>
  <c r="BE141"/>
  <c r="BE153"/>
  <c r="BE155"/>
  <c r="BE159"/>
  <c r="BE161"/>
  <c r="BE177"/>
  <c r="BE185"/>
  <c r="BE189"/>
  <c r="BE195"/>
  <c r="BE201"/>
  <c r="BE203"/>
  <c r="BE213"/>
  <c r="BE223"/>
  <c r="BE227"/>
  <c r="BE229"/>
  <c r="BE231"/>
  <c r="BE233"/>
  <c r="BE239"/>
  <c r="BE241"/>
  <c r="BE269"/>
  <c r="BE271"/>
  <c r="BE279"/>
  <c i="3" r="BE128"/>
  <c r="BE132"/>
  <c r="BE140"/>
  <c r="BE144"/>
  <c r="BE150"/>
  <c r="BE156"/>
  <c r="BE158"/>
  <c i="4" r="BE121"/>
  <c r="BE123"/>
  <c r="BE125"/>
  <c r="BE131"/>
  <c i="5" r="J94"/>
  <c r="BE123"/>
  <c r="BE138"/>
  <c i="6" r="J94"/>
  <c r="BE123"/>
  <c r="BE126"/>
  <c i="2" r="F38"/>
  <c i="1" r="BC96"/>
  <c i="2" r="F39"/>
  <c i="1" r="BD96"/>
  <c i="3" r="F39"/>
  <c i="1" r="BD97"/>
  <c i="3" r="F37"/>
  <c i="1" r="BB97"/>
  <c i="4" r="J36"/>
  <c i="1" r="AW98"/>
  <c i="5" r="F36"/>
  <c i="1" r="BA100"/>
  <c i="5" r="F39"/>
  <c i="1" r="BD100"/>
  <c i="6" r="F38"/>
  <c i="1" r="BC101"/>
  <c i="3" r="F38"/>
  <c i="1" r="BC97"/>
  <c i="4" r="F36"/>
  <c i="1" r="BA98"/>
  <c i="4" r="F39"/>
  <c i="1" r="BD98"/>
  <c i="5" r="F38"/>
  <c i="1" r="BC100"/>
  <c i="6" r="F37"/>
  <c i="1" r="BB101"/>
  <c i="2" r="J36"/>
  <c i="1" r="AW96"/>
  <c i="3" r="F36"/>
  <c i="1" r="BA97"/>
  <c i="4" r="F38"/>
  <c i="1" r="BC98"/>
  <c i="5" r="J36"/>
  <c i="1" r="AW100"/>
  <c i="6" r="F36"/>
  <c i="1" r="BA101"/>
  <c i="6" r="F39"/>
  <c i="1" r="BD101"/>
  <c r="AS94"/>
  <c i="3" r="J36"/>
  <c i="1" r="AW97"/>
  <c i="4" r="F37"/>
  <c i="1" r="BB98"/>
  <c i="5" r="F37"/>
  <c i="1" r="BB100"/>
  <c i="6" r="J36"/>
  <c i="1" r="AW101"/>
  <c i="2" r="F37"/>
  <c i="1" r="BB96"/>
  <c i="2" r="F36"/>
  <c i="1" r="BA96"/>
  <c i="6" l="1" r="J122"/>
  <c r="J99"/>
  <c i="5" r="J122"/>
  <c r="J99"/>
  <c i="2" r="J32"/>
  <c i="1" r="AG96"/>
  <c i="6" r="J32"/>
  <c i="1" r="AG101"/>
  <c r="BD95"/>
  <c i="3" r="F35"/>
  <c i="1" r="AZ97"/>
  <c i="4" r="F35"/>
  <c i="1" r="AZ98"/>
  <c i="2" r="F35"/>
  <c i="1" r="AZ96"/>
  <c i="5" r="J32"/>
  <c i="1" r="AG100"/>
  <c r="AU99"/>
  <c i="2" r="J35"/>
  <c i="1" r="AV96"/>
  <c r="AT96"/>
  <c i="3" r="J32"/>
  <c i="1" r="AG97"/>
  <c i="4" r="J32"/>
  <c i="1" r="AG98"/>
  <c r="AU95"/>
  <c r="AU94"/>
  <c r="BC99"/>
  <c r="AY99"/>
  <c i="5" r="J35"/>
  <c i="1" r="AV100"/>
  <c r="AT100"/>
  <c r="BC95"/>
  <c r="BC94"/>
  <c r="W32"/>
  <c r="BD99"/>
  <c i="5" r="F35"/>
  <c i="1" r="AZ100"/>
  <c r="BB99"/>
  <c r="AX99"/>
  <c r="BB95"/>
  <c r="BB94"/>
  <c r="AX94"/>
  <c r="BA99"/>
  <c r="AW99"/>
  <c i="6" r="J35"/>
  <c i="1" r="AV101"/>
  <c r="AT101"/>
  <c i="6" r="F35"/>
  <c i="1" r="AZ101"/>
  <c r="BA95"/>
  <c r="AW95"/>
  <c i="4" r="J35"/>
  <c i="1" r="AV98"/>
  <c r="AT98"/>
  <c i="3" r="J35"/>
  <c i="1" r="AV97"/>
  <c r="AT97"/>
  <c i="3" l="1" r="J41"/>
  <c i="5" r="J41"/>
  <c i="2" r="J41"/>
  <c i="4" r="J41"/>
  <c i="6" r="J41"/>
  <c i="1" r="AN96"/>
  <c r="AN101"/>
  <c r="BD94"/>
  <c r="W33"/>
  <c r="AN100"/>
  <c r="AN97"/>
  <c r="AN98"/>
  <c r="AZ95"/>
  <c r="AY95"/>
  <c r="AG99"/>
  <c r="AG95"/>
  <c r="AG94"/>
  <c r="AK26"/>
  <c r="AZ99"/>
  <c r="AV99"/>
  <c r="AT99"/>
  <c r="BA94"/>
  <c r="AW94"/>
  <c r="AK30"/>
  <c r="AX95"/>
  <c r="W31"/>
  <c r="AY94"/>
  <c l="1" r="AZ94"/>
  <c r="AV94"/>
  <c r="AK29"/>
  <c r="AK35"/>
  <c r="AN99"/>
  <c r="AV95"/>
  <c r="AT95"/>
  <c r="AN95"/>
  <c r="W30"/>
  <c l="1" r="W29"/>
  <c r="AT94"/>
  <c r="AN94"/>
</calcChain>
</file>

<file path=xl/sharedStrings.xml><?xml version="1.0" encoding="utf-8"?>
<sst xmlns="http://schemas.openxmlformats.org/spreadsheetml/2006/main">
  <si>
    <t>Export Komplet</t>
  </si>
  <si>
    <t/>
  </si>
  <si>
    <t>2.0</t>
  </si>
  <si>
    <t>ZAMOK</t>
  </si>
  <si>
    <t>False</t>
  </si>
  <si>
    <t>{02509251-a83b-43f5-991c-df7dd0a5dffc}</t>
  </si>
  <si>
    <t>0,01</t>
  </si>
  <si>
    <t>21</t>
  </si>
  <si>
    <t>15</t>
  </si>
  <si>
    <t>REKAPITULACE STAVBY</t>
  </si>
  <si>
    <t xml:space="preserve">v ---  níže se nacházejí doplnkové a pomocné údaje k sestavám  --- v</t>
  </si>
  <si>
    <t>Návod na vyplnění</t>
  </si>
  <si>
    <t>0,001</t>
  </si>
  <si>
    <t>Kód:</t>
  </si>
  <si>
    <t>2020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</si>
  <si>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</si>
  <si>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</si>
  <si>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PZS na trati 183 v úseku Klatovy - Janovice</t>
  </si>
  <si>
    <t>KSO:</t>
  </si>
  <si>
    <t>CC-CZ:</t>
  </si>
  <si>
    <t>Místo:</t>
  </si>
  <si>
    <t>TÚ Klatovy - Janovice</t>
  </si>
  <si>
    <t>Datum:</t>
  </si>
  <si>
    <t>4. 5. 2020</t>
  </si>
  <si>
    <t>Zadavatel:</t>
  </si>
  <si>
    <t>IČ:</t>
  </si>
  <si>
    <t>Správa železnic, státní organizace</t>
  </si>
  <si>
    <t>DIČ:</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</si>
  <si>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</si>
  <si>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</si>
  <si>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</si>
  <si>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</si>
  <si>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</si>
  <si>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</si>
  <si>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</si>
  <si>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</si>
  <si>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</si>
  <si>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</si>
  <si>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</si>
  <si>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</si>
  <si>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</si>
  <si>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</si>
  <si>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</si>
  <si>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</si>
  <si>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</si>
  <si>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</si>
  <si>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</si>
  <si>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</si>
  <si>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</si>
  <si>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</si>
  <si>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</si>
  <si>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</si>
  <si>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</si>
  <si>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</si>
  <si>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</si>
  <si>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</si>
  <si>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</si>
  <si>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</si>
  <si>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</si>
  <si>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</si>
  <si>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</si>
  <si>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</si>
  <si>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</si>
  <si>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</si>
  <si>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</si>
  <si>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</si>
  <si>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</si>
  <si>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</si>
  <si>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</si>
  <si>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</si>
  <si>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</si>
  <si>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</si>
  <si>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</si>
  <si>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</si>
  <si>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</si>
  <si>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</si>
  <si>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</si>
  <si>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</si>
  <si>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</si>
  <si>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</si>
  <si>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Přejezdové zabezpečovací zařízení</t>
  </si>
  <si>
    <t>PRO</t>
  </si>
  <si>
    <t>1</t>
  </si>
  <si>
    <t>{31b2c504-5731-418a-8ad1-5609237380ee}</t>
  </si>
  <si>
    <t>2</t>
  </si>
  <si>
    <t>/</t>
  </si>
  <si>
    <t>01.1.</t>
  </si>
  <si>
    <t>Soupis</t>
  </si>
  <si>
    <t>{c592cb96-27fb-46b5-ab72-2b8777968be3}</t>
  </si>
  <si>
    <t>01.2.</t>
  </si>
  <si>
    <t>Zemní práce a oprava reléových domků</t>
  </si>
  <si>
    <t>{2b719968-a725-4dc2-8db7-3db92f97770a}</t>
  </si>
  <si>
    <t>01.3.</t>
  </si>
  <si>
    <t>Materiál zadavatele</t>
  </si>
  <si>
    <t>{1bf116f4-4d33-4363-aaa2-cbb84ce36465}</t>
  </si>
  <si>
    <t>02</t>
  </si>
  <si>
    <t>Vedlejší a ostatní náklady</t>
  </si>
  <si>
    <t>VON</t>
  </si>
  <si>
    <t>{94a031e9-cf0a-42b1-a11d-6f92e0243a04}</t>
  </si>
  <si>
    <t>02.1.</t>
  </si>
  <si>
    <t>{28a21a35-d86f-4fca-a5ba-c1c7ffc9366a}</t>
  </si>
  <si>
    <t>02.2.</t>
  </si>
  <si>
    <t>Náklady na dopravu</t>
  </si>
  <si>
    <t>{b0cbae4c-4d0d-416f-9561-a23821cb95d8}</t>
  </si>
  <si>
    <t>KRYCÍ LIST SOUPISU PRACÍ</t>
  </si>
  <si>
    <t>Objekt:</t>
  </si>
  <si>
    <t>01 - Přejezdové zabezpečovací zařízení</t>
  </si>
  <si>
    <t>Soupis:</t>
  </si>
  <si>
    <t>01.1. - Přejezdové zabezpečovací zařízení</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</si>
  <si>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</si>
  <si>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</si>
  <si>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</si>
  <si>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</si>
  <si>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</si>
  <si>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</si>
  <si>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</si>
  <si>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</si>
  <si>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</si>
  <si>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</si>
  <si>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</si>
  <si>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</si>
  <si>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</si>
  <si>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</si>
  <si>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</si>
  <si>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</si>
  <si>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</si>
  <si>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</si>
  <si>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</si>
  <si>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7592810900</t>
  </si>
  <si>
    <t>Reléový stojan PZS vystrojený na jednokolejné trati s výstražníky 2 - 4 kusy výstražníků - kategorie dle ČSN 34 2650 ed.2: PZS 3(2) S,B(N),I(L)</t>
  </si>
  <si>
    <t>komplet</t>
  </si>
  <si>
    <t>Sborník UOŽI 01 2020</t>
  </si>
  <si>
    <t>ROZPOCET</t>
  </si>
  <si>
    <t>-742519150</t>
  </si>
  <si>
    <t>PP</t>
  </si>
  <si>
    <t>7593000140</t>
  </si>
  <si>
    <t>Dobíječe, usměrňovače, napáječe Usměrňovač D400 G24/40, oceloplechová prosklená nástěnná skříň 600x600x250, základní stavová indikace opticky</t>
  </si>
  <si>
    <t>kus</t>
  </si>
  <si>
    <t>-377945237</t>
  </si>
  <si>
    <t>3</t>
  </si>
  <si>
    <t>7590190210</t>
  </si>
  <si>
    <t>Ostatní Skříňka na dokumenty</t>
  </si>
  <si>
    <t>-1114663658</t>
  </si>
  <si>
    <t>60</t>
  </si>
  <si>
    <t>7592910165</t>
  </si>
  <si>
    <t>Baterie Staniční akumulátory NiCd článek 1,2 V/130 Ah C5 s vláknitou elektrodou, cena včetně spojovacího materiálu a bateriového nosiče či stojanu</t>
  </si>
  <si>
    <t>90749692</t>
  </si>
  <si>
    <t>61</t>
  </si>
  <si>
    <t>7592910310</t>
  </si>
  <si>
    <t>Baterie Staniční akumulátory Rekombinační zátka AquaGen Premium Top H (použití do 300 Ah)</t>
  </si>
  <si>
    <t>1454312409</t>
  </si>
  <si>
    <t>66</t>
  </si>
  <si>
    <t>7593321263</t>
  </si>
  <si>
    <t xml:space="preserve">Prvky Zdroj kmit.signálů bezpeč. BZKS 20 </t>
  </si>
  <si>
    <t>302711123</t>
  </si>
  <si>
    <t>67</t>
  </si>
  <si>
    <t>7593320426</t>
  </si>
  <si>
    <t>Prvky Jednotka časová CJS (CV755139004)</t>
  </si>
  <si>
    <t>1730944067</t>
  </si>
  <si>
    <t>68</t>
  </si>
  <si>
    <t>7593320407</t>
  </si>
  <si>
    <t xml:space="preserve">Prvky Kazeta časové jednotky </t>
  </si>
  <si>
    <t>264477636</t>
  </si>
  <si>
    <t>73</t>
  </si>
  <si>
    <t>7593310455</t>
  </si>
  <si>
    <t>Konstrukční díly Panel volné vazby (CV803639002)</t>
  </si>
  <si>
    <t>128</t>
  </si>
  <si>
    <t>-273387005</t>
  </si>
  <si>
    <t>75</t>
  </si>
  <si>
    <t>K</t>
  </si>
  <si>
    <t>7593315380</t>
  </si>
  <si>
    <t>Montáž panelu reléového</t>
  </si>
  <si>
    <t>308373736</t>
  </si>
  <si>
    <t>62</t>
  </si>
  <si>
    <t>7592907010</t>
  </si>
  <si>
    <t>Demontáž článku niklokadmiového kapacity do 200 Ah</t>
  </si>
  <si>
    <t>-1881558202</t>
  </si>
  <si>
    <t>63</t>
  </si>
  <si>
    <t>7592905010</t>
  </si>
  <si>
    <t>Montáž článku niklokadmiového kapacity do 200 Ah</t>
  </si>
  <si>
    <t>1834097928</t>
  </si>
  <si>
    <t>Montáž článku niklokadmiového kapacity do 200 Ah - postavení článku, připojení vodičů, ochrana svorek vazelinou, změření napětí, kontrola elektrolytu s případným doplněním destilovanou vodou</t>
  </si>
  <si>
    <t>64</t>
  </si>
  <si>
    <t>7592905070</t>
  </si>
  <si>
    <t>Montáž rekombinační zátky do 300 Ah</t>
  </si>
  <si>
    <t>1631177116</t>
  </si>
  <si>
    <t>65</t>
  </si>
  <si>
    <t>7598095225</t>
  </si>
  <si>
    <t>Kapacitní zkouška baterie staniční (bez ohledu na počet článků)</t>
  </si>
  <si>
    <t>1448902831</t>
  </si>
  <si>
    <t>4</t>
  </si>
  <si>
    <t>7593007010</t>
  </si>
  <si>
    <t>Demontáž dobíječe, usměrňovače, napáječe ze stojanové řady</t>
  </si>
  <si>
    <t>1969652037</t>
  </si>
  <si>
    <t>5</t>
  </si>
  <si>
    <t>7593005012</t>
  </si>
  <si>
    <t>Montáž dobíječe, usměrňovače, napáječe nástěnného</t>
  </si>
  <si>
    <t>1675959082</t>
  </si>
  <si>
    <t>Montáž dobíječe, usměrňovače, napáječe nástěnného - včetně připojení vodičů elektrické sítě ss rozvodu a uzemnění, přezkoušení funkce</t>
  </si>
  <si>
    <t>6</t>
  </si>
  <si>
    <t>7593337110</t>
  </si>
  <si>
    <t>Demontáž zdroje kmitavých signálů</t>
  </si>
  <si>
    <t>-96342308</t>
  </si>
  <si>
    <t>7</t>
  </si>
  <si>
    <t>7593337040</t>
  </si>
  <si>
    <t>Demontáž malorozměrného relé</t>
  </si>
  <si>
    <t>-657711576</t>
  </si>
  <si>
    <t>8</t>
  </si>
  <si>
    <t>7593337130</t>
  </si>
  <si>
    <t>Demontáž hlídače izolačního stavu</t>
  </si>
  <si>
    <t>-570901342</t>
  </si>
  <si>
    <t>72</t>
  </si>
  <si>
    <t>7593337170</t>
  </si>
  <si>
    <t>Demontáž universální časovací jednotky</t>
  </si>
  <si>
    <t>-1819806522</t>
  </si>
  <si>
    <t>9</t>
  </si>
  <si>
    <t>7593335040</t>
  </si>
  <si>
    <t>Montáž malorozměrného relé</t>
  </si>
  <si>
    <t>-1820731562</t>
  </si>
  <si>
    <t>10</t>
  </si>
  <si>
    <t>7593335080</t>
  </si>
  <si>
    <t>Montáž kmitače</t>
  </si>
  <si>
    <t>1767012268</t>
  </si>
  <si>
    <t>Montáž kmitače - včetně zapojení a označení</t>
  </si>
  <si>
    <t>11</t>
  </si>
  <si>
    <t>7593335170</t>
  </si>
  <si>
    <t>Montáž universální časovací jednotky</t>
  </si>
  <si>
    <t>1281529920</t>
  </si>
  <si>
    <t>Montáž universální časovací jednotky - včetně zapojení a označení</t>
  </si>
  <si>
    <t>12</t>
  </si>
  <si>
    <t>7592505030</t>
  </si>
  <si>
    <t>Montáž vybavení diagnostického zařízení PZS</t>
  </si>
  <si>
    <t>hod</t>
  </si>
  <si>
    <t>209759031</t>
  </si>
  <si>
    <t>13</t>
  </si>
  <si>
    <t>7593315425</t>
  </si>
  <si>
    <t>Zhotovení jednoho zapojení při volné vazbě</t>
  </si>
  <si>
    <t>-175595002</t>
  </si>
  <si>
    <t>Zhotovení jednoho zapojení při volné vazbě - naměření vodiče, zatažení a připojení</t>
  </si>
  <si>
    <t>14</t>
  </si>
  <si>
    <t>7593317010</t>
  </si>
  <si>
    <t>Zrušení jednoho zapojení při volné vazbě</t>
  </si>
  <si>
    <t>700398859</t>
  </si>
  <si>
    <t>Zrušení jednoho zapojení při volné vazbě - odpojení vodiče a jeho vytažení</t>
  </si>
  <si>
    <t>7593327100</t>
  </si>
  <si>
    <t>Demontáž pojistky zástrčkové pro zabezpečovací zařízení</t>
  </si>
  <si>
    <t>839292358</t>
  </si>
  <si>
    <t>16</t>
  </si>
  <si>
    <t>7593317120</t>
  </si>
  <si>
    <t>Demontáž stojanové řady pro 1-3 stojany</t>
  </si>
  <si>
    <t>1566053654</t>
  </si>
  <si>
    <t>17</t>
  </si>
  <si>
    <t>7593315100</t>
  </si>
  <si>
    <t>Montáž zabezpečovacího stojanu reléového</t>
  </si>
  <si>
    <t>1752388378</t>
  </si>
  <si>
    <t>Montáž zabezpečovacího stojanu reléového - upevnění stojanu do stojanové řady, připojení ochranného uzemnění a informativní kontrola zapojení</t>
  </si>
  <si>
    <t>18</t>
  </si>
  <si>
    <t>7590525763</t>
  </si>
  <si>
    <t>Odpojení vodičů pro měření jednostranné</t>
  </si>
  <si>
    <t>pár</t>
  </si>
  <si>
    <t>601344703</t>
  </si>
  <si>
    <t>Odpojení vodičů pro měření jednostranné - jednostranné odpojení 2-drátového převodu, účastnického přívodu nebo kabelové formy za účelem měření elektrických hodnot kabelu</t>
  </si>
  <si>
    <t>19</t>
  </si>
  <si>
    <t>7590555010</t>
  </si>
  <si>
    <t>Zhotovení formy kabelové na kabel do 5x2</t>
  </si>
  <si>
    <t>-1572678737</t>
  </si>
  <si>
    <t>57</t>
  </si>
  <si>
    <t>7593320096</t>
  </si>
  <si>
    <t xml:space="preserve">Prvky Transformátor </t>
  </si>
  <si>
    <t>1468339259</t>
  </si>
  <si>
    <t>58</t>
  </si>
  <si>
    <t>7592307030</t>
  </si>
  <si>
    <t>Demontáž transformátoru oddělovacího do 5 kVA</t>
  </si>
  <si>
    <t>-961773826</t>
  </si>
  <si>
    <t>59</t>
  </si>
  <si>
    <t>7592305030</t>
  </si>
  <si>
    <t>Montáž transformátoru oddělovacího do 5 kVA</t>
  </si>
  <si>
    <t>-1977414114</t>
  </si>
  <si>
    <t>Montáž transformátoru oddělovacího do 5 kVA - usazení a zapojení</t>
  </si>
  <si>
    <t>20</t>
  </si>
  <si>
    <t>7590555168</t>
  </si>
  <si>
    <t>Montáž forma pro kabely TCEKE, TCEKFY,TCEKY, TCEKEZE, TCEKEY na svorkovnici WAGO do 12 P 1,0</t>
  </si>
  <si>
    <t>-1151385247</t>
  </si>
  <si>
    <t>Montáž forma pro kabely TCEKE, TCEKFY,TCEKY, TCEKEZE, TCEKEY na svorkovnici WAGO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</si>
  <si>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56</t>
  </si>
  <si>
    <t>7590555202</t>
  </si>
  <si>
    <t>Montáž forma pro kabely TCEKPFLE, TCEKPFLEY, TCEKPFLEZE, TCEKPFLEZY svorkovice WAGO do 24 P 1,0</t>
  </si>
  <si>
    <t>-1339277695</t>
  </si>
  <si>
    <t>Montáž forma pro kabely TCEKPFLE, TCEKPFLEY, TCEKPFLEZE, TCEKPFLEZY svorkovice WAGO do 24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</si>
  <si>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7590555166</t>
  </si>
  <si>
    <t>Montáž forma pro kabely TCEKE, TCEKFY,TCEKY, TCEKEZE, TCEKEY na svorkovnici WAGO do 7 P 1,0</t>
  </si>
  <si>
    <t>-6221578</t>
  </si>
  <si>
    <t>Montáž forma pro kabely TCEKE, TCEKFY,TCEKY, TCEKEZE, TCEKEY na svorkovnici WAGO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</si>
  <si>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83</t>
  </si>
  <si>
    <t>7590527070</t>
  </si>
  <si>
    <t>Demontáž odbočení jednoho kabelu ve spojce</t>
  </si>
  <si>
    <t>-10424561</t>
  </si>
  <si>
    <t>84</t>
  </si>
  <si>
    <t>7590525495</t>
  </si>
  <si>
    <t>Montáž spojky rovné na celoplastovém kabelu odbočné se žilami 0,8 mm Cu bez číslování SO 1 pro 20 žil</t>
  </si>
  <si>
    <t>-1763291794</t>
  </si>
  <si>
    <t>Montáž spojky rovné na celoplastovém kabelu odbočné se žilami 0,8 mm Cu bez číslování SO 1 pro 20 žil - úplná montáž spojky včetně zajištění přívodu zdroje (elektrické energie pro svařovací přístroj), zatavení meandru do kužele spojky, přezkoušení izolačního stavu kabelových žil, spojování žil pájenými zátorkami, vysušení žil, zatavení konců kabelu do kuželu spojky a svaření středu spojky, přebandážování vstupních kuželů a středu spojky samospojitelnou páskou, uložení a případné upevnění spojky bez zkoušky pevnosti sváru a nepropustnosti spojky</t>
  </si>
  <si>
    <t>85</t>
  </si>
  <si>
    <t>7590541419</t>
  </si>
  <si>
    <t xml:space="preserve">Slaboproudé rozvody, kabely pro přívod a vnitřní instalaci Spojky metalických kabelů a příslušenství Teplem smrštitelná zesílená spojka pro netlakované kabely XAGA </t>
  </si>
  <si>
    <t>-859679361</t>
  </si>
  <si>
    <t>22</t>
  </si>
  <si>
    <t>7592821100</t>
  </si>
  <si>
    <t>Součásti výstražníku Náhrada žárovky s výkonovými LED pro pozitivní signál PZS</t>
  </si>
  <si>
    <t>652093717</t>
  </si>
  <si>
    <t>54</t>
  </si>
  <si>
    <t>7592821000</t>
  </si>
  <si>
    <t>Součásti výstražníku Základ pro výstražník SSB 200L - malá betonová patka s jedním mezikusem</t>
  </si>
  <si>
    <t>-1375539548</t>
  </si>
  <si>
    <t>55</t>
  </si>
  <si>
    <t>7590190030</t>
  </si>
  <si>
    <t>Ostatní Nástupištní panel (před vchodové dveře RD)</t>
  </si>
  <si>
    <t>-796679481</t>
  </si>
  <si>
    <t>23</t>
  </si>
  <si>
    <t>7592817010</t>
  </si>
  <si>
    <t>Demontáž výstražníku</t>
  </si>
  <si>
    <t>-710859723</t>
  </si>
  <si>
    <t>24</t>
  </si>
  <si>
    <t>7592827010</t>
  </si>
  <si>
    <t>Demontáž součástí výstražníku nosiče výstražníku</t>
  </si>
  <si>
    <t>2078163482</t>
  </si>
  <si>
    <t>25</t>
  </si>
  <si>
    <t>7592827015</t>
  </si>
  <si>
    <t>Demontáž součástí výstražníku skříně výstražníku</t>
  </si>
  <si>
    <t>1901096465</t>
  </si>
  <si>
    <t>26</t>
  </si>
  <si>
    <t>7592827110</t>
  </si>
  <si>
    <t>Demontáž výstražného kříže</t>
  </si>
  <si>
    <t>1551951251</t>
  </si>
  <si>
    <t>27</t>
  </si>
  <si>
    <t>7592815044</t>
  </si>
  <si>
    <t>Montáž plastového výstražníku AŽD 97 s jednou skříní</t>
  </si>
  <si>
    <t>-1761016092</t>
  </si>
  <si>
    <t>Montáž plastového výstražníku AŽD 97 s jednou skříní - smontování kompletního výstražníku, označení označovacími štítky, postavení výstražníku včetně transformátorové skříně na základ, montáž transformátorů do skříně a propojení, zatažení kabelu bez zhotovení a zapojení kabelové formy, nátěr. Bez provedení ochrany proti vlivu trakcí</t>
  </si>
  <si>
    <t>28</t>
  </si>
  <si>
    <t>7592815046</t>
  </si>
  <si>
    <t>Montáž plastového výstražníku AŽD 97 se dvěma skříněmi</t>
  </si>
  <si>
    <t>-1462253858</t>
  </si>
  <si>
    <t>Montáž plastového výstražníku AŽD 97 se dvěma skříněmi - smontování kompletního výstražníku, označení označovacími štítky, postavení výstražníku včetně transformátorové skříně na základ, montáž transformátorů do skříně a propojení, zatažení kabelu bez zhotovení a zapojení kabelové formy, nátěr. Bez provedení ochrany proti vlivu trakcí</t>
  </si>
  <si>
    <t>29</t>
  </si>
  <si>
    <t>7592825010</t>
  </si>
  <si>
    <t>Montáž součástí výstražníku nosiče výstražníku</t>
  </si>
  <si>
    <t>-1402046391</t>
  </si>
  <si>
    <t>30</t>
  </si>
  <si>
    <t>7592825015</t>
  </si>
  <si>
    <t>Montáž součástí výstražníku skříně výstražníku</t>
  </si>
  <si>
    <t>1374001977</t>
  </si>
  <si>
    <t>31</t>
  </si>
  <si>
    <t>7592825100</t>
  </si>
  <si>
    <t>Montáž součástí výstražníku sluneční clony</t>
  </si>
  <si>
    <t>650645371</t>
  </si>
  <si>
    <t>32</t>
  </si>
  <si>
    <t>7592825110</t>
  </si>
  <si>
    <t>Montáž výstražného kříže</t>
  </si>
  <si>
    <t>-1993205985</t>
  </si>
  <si>
    <t>33</t>
  </si>
  <si>
    <t>7590120160</t>
  </si>
  <si>
    <t xml:space="preserve">Skříně Skříňka ovl. pro PZZ-RE  (CV723089004)</t>
  </si>
  <si>
    <t>98161461</t>
  </si>
  <si>
    <t>34</t>
  </si>
  <si>
    <t>7590195015</t>
  </si>
  <si>
    <t>Montáž ovládací skříňky přejezdového zařízení na objekt</t>
  </si>
  <si>
    <t>-122705149</t>
  </si>
  <si>
    <t>Montáž ovládací skříňky přejezdového zařízení na objekt - připevnění skříňky, zatažení kabelu z domku nebo PSK a zapojení na ovládací skříň, ochrana skříňky připojením na hlavní uzemňovací sběrnici v domku nebo na zemnicí svorník PSK</t>
  </si>
  <si>
    <t>35</t>
  </si>
  <si>
    <t>7596917010</t>
  </si>
  <si>
    <t>Demontáž telefonních objektů TO AŽD 68</t>
  </si>
  <si>
    <t>-253721440</t>
  </si>
  <si>
    <t>36</t>
  </si>
  <si>
    <t>7596915030</t>
  </si>
  <si>
    <t>Montáž telefonního objektu VTO 3 - 11 plastového ve sloupu</t>
  </si>
  <si>
    <t>-2077189638</t>
  </si>
  <si>
    <t>Montáž telefonního objektu VTO 3 - 11 plastového ve sloupu - připevnění telefonního objektu na konstrukci, propojení kabelového závěru s přístrojem, dodání, osazení a zapojení suchého článku, nebo připojení na bateriový rozvod, oprava nátěru, vyzkoušení funkce. Bez provedení ochran proti vlivu trakce a před nebezpečným dotykovým napětím</t>
  </si>
  <si>
    <t>76</t>
  </si>
  <si>
    <t>7591307120</t>
  </si>
  <si>
    <t>Demontáž zámku elektromagnetického venkovního</t>
  </si>
  <si>
    <t>-1466683448</t>
  </si>
  <si>
    <t>80</t>
  </si>
  <si>
    <t>7590147042</t>
  </si>
  <si>
    <t>Demontáž závěru kabelového zabezpečovacího na zemní podpěru UPM 24</t>
  </si>
  <si>
    <t>-30787333</t>
  </si>
  <si>
    <t>77</t>
  </si>
  <si>
    <t>7591607030</t>
  </si>
  <si>
    <t>Demontáž pohonu venkovní závory mechanické</t>
  </si>
  <si>
    <t>-1215025536</t>
  </si>
  <si>
    <t>78</t>
  </si>
  <si>
    <t>7592837050</t>
  </si>
  <si>
    <t>Demontáž součástí stojanu se závorou protizávaží malého</t>
  </si>
  <si>
    <t>-1091172416</t>
  </si>
  <si>
    <t>79</t>
  </si>
  <si>
    <t>7592837030</t>
  </si>
  <si>
    <t>Demontáž součástí stojanu se závorou břevna závorového do 5,5 m</t>
  </si>
  <si>
    <t>-1094662924</t>
  </si>
  <si>
    <t>37</t>
  </si>
  <si>
    <t>7499151010</t>
  </si>
  <si>
    <t>Dokončovací práce na elektrickém zařízení</t>
  </si>
  <si>
    <t>667253742</t>
  </si>
  <si>
    <t>Dokončovací práce na elektrickém zařízení - uvádění zařízení do provozu, drobné montážní práce v rozvaděčích, koordinaci se zhotoviteli souvisejících zařízení apod.</t>
  </si>
  <si>
    <t>38</t>
  </si>
  <si>
    <t>7598095065</t>
  </si>
  <si>
    <t>Přezkoušení a regulace napájecího obvodu za 1 napájecí sběrnici</t>
  </si>
  <si>
    <t>1078602307</t>
  </si>
  <si>
    <t>Přezkoušení a regulace napájecího obvodu za 1 napájecí sběrnici - kontrola zapojení, regulace a přezkoušení sběrnice</t>
  </si>
  <si>
    <t>39</t>
  </si>
  <si>
    <t>7598095120</t>
  </si>
  <si>
    <t>Přezkoušení a regulace časové jednotky</t>
  </si>
  <si>
    <t>1242560522</t>
  </si>
  <si>
    <t>Přezkoušení a regulace časové jednotky - kontrola zapojení včetně příslušného zkoušení hodnot zařízení</t>
  </si>
  <si>
    <t>40</t>
  </si>
  <si>
    <t>7598095350</t>
  </si>
  <si>
    <t>Aktivace BDA bez vzdáleného přístupu</t>
  </si>
  <si>
    <t>-1056745449</t>
  </si>
  <si>
    <t>Aktivace BDA bez vzdáleného přístupu - aktivace a konfigurace systému podle příslušné dokumentace</t>
  </si>
  <si>
    <t>41</t>
  </si>
  <si>
    <t>7598095155</t>
  </si>
  <si>
    <t>Regulovaní a aktivování automatického přejezdového zařízení bez závor</t>
  </si>
  <si>
    <t>951672280</t>
  </si>
  <si>
    <t>Regulovaní a aktivování automatického přejezdového zařízení bez závor - regulování proudokruhů výstražníku, závorových břeven, regulování chodu břeven, směrovaní výstražníku, kontrola napájecích zdrojů a relé, přezkoušení činnosti zařízení a kontrolní skříňky (indikací a ovládání)</t>
  </si>
  <si>
    <t>42</t>
  </si>
  <si>
    <t>7598095175</t>
  </si>
  <si>
    <t>Přezkoušení a regulace obvodů hlídače izolačního stavu</t>
  </si>
  <si>
    <t>1988947455</t>
  </si>
  <si>
    <t>Přezkoušení a regulace obvodů hlídače izolačního stavu - kontrola zapojení, provedení příslušných měření, nastavení parametrů, přezkoušení funkce</t>
  </si>
  <si>
    <t>43</t>
  </si>
  <si>
    <t>7593320036</t>
  </si>
  <si>
    <t>Prvky Hlídač izol.stavu HIS 3 úplný (CV600949003B)</t>
  </si>
  <si>
    <t>-300146192</t>
  </si>
  <si>
    <t>69</t>
  </si>
  <si>
    <t>7590520599</t>
  </si>
  <si>
    <t>Venkovní vedení kabelová - metalické sítě Plněné 4x0,8 TCEPKPFLE 3 x 4 x 0,8</t>
  </si>
  <si>
    <t>m</t>
  </si>
  <si>
    <t>689715976</t>
  </si>
  <si>
    <t>52</t>
  </si>
  <si>
    <t>7590155042</t>
  </si>
  <si>
    <t>Montáž pasivní ochrany pro omezení atmosférických vlivů u neelektrizovaných tratí pro návěstidla, výstražníky a přejezd</t>
  </si>
  <si>
    <t>-569475156</t>
  </si>
  <si>
    <t>53</t>
  </si>
  <si>
    <t>7590157040</t>
  </si>
  <si>
    <t>Demontáž uzemnění pasivní ochrany u neelektrizovaných tratí</t>
  </si>
  <si>
    <t>1515383506</t>
  </si>
  <si>
    <t>70</t>
  </si>
  <si>
    <t>7592605010</t>
  </si>
  <si>
    <t>Instalace SW do PC</t>
  </si>
  <si>
    <t>1111715850</t>
  </si>
  <si>
    <t>71</t>
  </si>
  <si>
    <t>7592605020</t>
  </si>
  <si>
    <t>Konfigurace SW v PC</t>
  </si>
  <si>
    <t>171395287</t>
  </si>
  <si>
    <t>44</t>
  </si>
  <si>
    <t>7598095445</t>
  </si>
  <si>
    <t>Příprava ke komplexním zkouškám automatických přejezdových zabezpečovacích zařízení bez závor jednokolejné</t>
  </si>
  <si>
    <t>1160288646</t>
  </si>
  <si>
    <t>Příprava ke komplexním zkouškám automatických přejezdových zabezpečovacích zařízení bez závor jednokolejné - oživení, seřízení a nastavení zařízení s ohledem na postup jeho uvádění do provozu</t>
  </si>
  <si>
    <t>45</t>
  </si>
  <si>
    <t>7598095515</t>
  </si>
  <si>
    <t>Komplexní zkouška automatických přejezdových zabezpečovacích zařízení bez závor jednokolejné</t>
  </si>
  <si>
    <t>1186605788</t>
  </si>
  <si>
    <t>Komplexní zkouška automatických přejezdových zabezpečovacích zařízení bez závor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</si>
  <si>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46</t>
  </si>
  <si>
    <t>7598095550</t>
  </si>
  <si>
    <t>Vyhotovení protokolu UTZ pro PZZ bez závor jedna kolej</t>
  </si>
  <si>
    <t>-1386209902</t>
  </si>
  <si>
    <t>Vyhotovení protokolu UTZ pro PZZ bez závor jedna kolej - vykonání prohlídky a zkoušky včetně vyhotovení protokolu podle vyhl. 100/1995 Sb.</t>
  </si>
  <si>
    <t>81</t>
  </si>
  <si>
    <t>7598095546</t>
  </si>
  <si>
    <t>Vyhotovení protokolu UTZ pro SZZ reléové a elektronické do 10 výhybkových jednotek</t>
  </si>
  <si>
    <t>-855597723</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</si>
  <si>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</si>
  <si>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82</t>
  </si>
  <si>
    <t>7598095390</t>
  </si>
  <si>
    <t>Příprava ke komplexním zkouškám za 1 jízdní cestu do 30 výhybek</t>
  </si>
  <si>
    <t>-1623301536</t>
  </si>
  <si>
    <t>Příprava ke komplexním zkouškám za 1 jízdní cestu do 30 výhybek - oživení, seřízení a nastavení zařízení s ohledem na postup jeho uvádění do provozu</t>
  </si>
  <si>
    <t>47</t>
  </si>
  <si>
    <t>7598095635</t>
  </si>
  <si>
    <t>Vyhotovení revizní správy PZZ</t>
  </si>
  <si>
    <t>1152451963</t>
  </si>
  <si>
    <t>Vyhotovení revizní správy PZZ - vykonání prohlídky a zkoušky pro napájení elektrického zařízení včetně vyhotovení revizní zprávy podle vyhl. 100/1995 Sb. a norem ČSN</t>
  </si>
  <si>
    <t>48</t>
  </si>
  <si>
    <t>7591505030</t>
  </si>
  <si>
    <t>Osazení přechodného dopravního značení při vypnutí přejezdového zabezpečovacího zařízení základní sestavy</t>
  </si>
  <si>
    <t>829881794</t>
  </si>
  <si>
    <t>Osazení přechodného dopravního značení při vypnutí přejezdového zabezpečovacího zařízení základní sestavy - pro značení jednoduché komunikace (tj. bez křižovatky poblíž přejezdu), křížící žel. trať</t>
  </si>
  <si>
    <t>49</t>
  </si>
  <si>
    <t>7598095700</t>
  </si>
  <si>
    <t>Dozor pracovníků provozovatele při práci na živém zařízení</t>
  </si>
  <si>
    <t>820254247</t>
  </si>
  <si>
    <t>01.2. - Zemní práce a oprava reléových domků</t>
  </si>
  <si>
    <t>24620310</t>
  </si>
  <si>
    <t xml:space="preserve">hmota nátěrová olejová základní i vrchní univerzální </t>
  </si>
  <si>
    <t>kg</t>
  </si>
  <si>
    <t>CS ÚRS 2020 01</t>
  </si>
  <si>
    <t>-1664816137</t>
  </si>
  <si>
    <t>P</t>
  </si>
  <si>
    <t>Poznámka k položce:_x000d_
Spotřeba: 0,1-0,125 kg/m2</t>
  </si>
  <si>
    <t>CLL.S6006AV0001L9</t>
  </si>
  <si>
    <t>ředidlo olejo-syntetické k nanášení štětcem S 6006</t>
  </si>
  <si>
    <t>-1644106416</t>
  </si>
  <si>
    <t>985131311</t>
  </si>
  <si>
    <t>Ruční dočištění ploch stěn, rubu kleneb a podlah ocelových kartáči</t>
  </si>
  <si>
    <t>m2</t>
  </si>
  <si>
    <t>594665896</t>
  </si>
  <si>
    <t>Očištění ploch stěn, rubu kleneb a podlah ruční dočištění ocelovými kartáči</t>
  </si>
  <si>
    <t>HZS2311</t>
  </si>
  <si>
    <t>Hodinová zúčtovací sazba malíř, natěrač, lakýrník</t>
  </si>
  <si>
    <t>-1913459238</t>
  </si>
  <si>
    <t xml:space="preserve">Hodinové zúčtovací sazby profesí PSV  úpravy povrchů a podlahy malíř, natěrač, lakýrník</t>
  </si>
  <si>
    <t>741371102</t>
  </si>
  <si>
    <t>Montáž svítidlo zářivkové průmyslové stropní přisazené 1 zdroj s krytem</t>
  </si>
  <si>
    <t>1616468961</t>
  </si>
  <si>
    <t>Montáž svítidel zářivkových se zapojením vodičů průmyslových stropních přisazených 1 zdroj s krytem</t>
  </si>
  <si>
    <t>34833110</t>
  </si>
  <si>
    <t>svítidlo zářivkové průmyslové prachotěsné IP66, čirí akrylát, elektronický předřadník, 2x35W, délka 1572mm</t>
  </si>
  <si>
    <t>-474009942</t>
  </si>
  <si>
    <t>HZS2222</t>
  </si>
  <si>
    <t>Hodinová zúčtovací sazba elektrikář odborný</t>
  </si>
  <si>
    <t>1705961033</t>
  </si>
  <si>
    <t xml:space="preserve">Hodinové zúčtovací sazby profesí PSV  provádění stavebních instalací elektrikář odborný</t>
  </si>
  <si>
    <t>59227034</t>
  </si>
  <si>
    <t>deska betonová meliorační 500x500x100mm</t>
  </si>
  <si>
    <t>-187891075</t>
  </si>
  <si>
    <t>BTS.411040130</t>
  </si>
  <si>
    <t>dílec bednící BD300 (1/2) 50x30x25cm</t>
  </si>
  <si>
    <t>-856463941</t>
  </si>
  <si>
    <t>58562014</t>
  </si>
  <si>
    <t>malta jemná správková cementová třída pevnosti R2</t>
  </si>
  <si>
    <t>827869707</t>
  </si>
  <si>
    <t>13880015</t>
  </si>
  <si>
    <t>lišta L rohová vnější z poplastovaného plechu (PVC-P) rš 80mm</t>
  </si>
  <si>
    <t>-1666437359</t>
  </si>
  <si>
    <t>767133223</t>
  </si>
  <si>
    <t>Montáž stěn plechových rohové napojení</t>
  </si>
  <si>
    <t>-2142580295</t>
  </si>
  <si>
    <t xml:space="preserve">Montáž stěn a příček z plechu  napojení rohové</t>
  </si>
  <si>
    <t>HZS1301</t>
  </si>
  <si>
    <t>Hodinová zúčtovací sazba zedník</t>
  </si>
  <si>
    <t>-240367721</t>
  </si>
  <si>
    <t xml:space="preserve">Hodinové zúčtovací sazby profesí HSV  provádění konstrukcí zedník</t>
  </si>
  <si>
    <t>783817401</t>
  </si>
  <si>
    <t>Krycí dvojnásobný syntetický nátěr hladkých betonových povrchů</t>
  </si>
  <si>
    <t>-757960726</t>
  </si>
  <si>
    <t>Krycí (ochranný ) nátěr omítek dvojnásobný hladkých betonových povrchů nebo povrchů z desek na bázi dřeva (dřevovláknitých apod.) syntetický</t>
  </si>
  <si>
    <t>783317105</t>
  </si>
  <si>
    <t>Krycí jednonásobný syntetický samozákladující nátěr zámečnických konstrukcí</t>
  </si>
  <si>
    <t>819599035</t>
  </si>
  <si>
    <t>Krycí nátěr (email) zámečnických konstrukcí jednonásobný syntetický samozákladující</t>
  </si>
  <si>
    <t>131351201</t>
  </si>
  <si>
    <t>Hloubení jam zapažených v hornině třídy těžitelnosti II, skupiny 4 objem do 20 m3 strojně</t>
  </si>
  <si>
    <t>m3</t>
  </si>
  <si>
    <t>-1537515652</t>
  </si>
  <si>
    <t>Hloubení zapažených jam a zářezů strojně s urovnáním dna do předepsaného profilu a spádu v hornině třídy těžitelnosti II skupiny 4 do 20 m3</t>
  </si>
  <si>
    <t>131313101</t>
  </si>
  <si>
    <t>Hloubení jam v soudržných horninách třídy těžitelnosti II, skupiny 4 ručně</t>
  </si>
  <si>
    <t>-465237239</t>
  </si>
  <si>
    <t>Hloubení jam ručně zapažených i nezapažených s urovnáním dna do předepsaného profilu a spádu v hornině třídy těžitelnosti II skupiny 4 soudržných</t>
  </si>
  <si>
    <t>460561811</t>
  </si>
  <si>
    <t>Zásyp rýh strojně včetně zhutnění a urovnání povrchu - ve volném terénu</t>
  </si>
  <si>
    <t>-720009636</t>
  </si>
  <si>
    <t xml:space="preserve">Zásyp kabelových rýh strojně  s uložením výkopku ve vrstvách včetně zhutnění a urovnání povrchu ve volném terénu</t>
  </si>
  <si>
    <t>460620014</t>
  </si>
  <si>
    <t>Provizorní úprava terénu se zhutněním, v hornině tř 4</t>
  </si>
  <si>
    <t>415160130</t>
  </si>
  <si>
    <t xml:space="preserve">Úprava terénu  provizorní úprava terénu včetně odkopání drobných nerovností a zásypu prohlubní se zhutněním, v hornině třídy 4</t>
  </si>
  <si>
    <t>58343911</t>
  </si>
  <si>
    <t>kamenivo drcené hrubé frakce 11/22</t>
  </si>
  <si>
    <t>t</t>
  </si>
  <si>
    <t>-1821196836</t>
  </si>
  <si>
    <t>01.3. - Materiál zadavatele</t>
  </si>
  <si>
    <t>7592810030</t>
  </si>
  <si>
    <t xml:space="preserve">Výstražníky Výstražník V3  (CV708289004)</t>
  </si>
  <si>
    <t>-418424260</t>
  </si>
  <si>
    <t>7592820010</t>
  </si>
  <si>
    <t xml:space="preserve">Součásti výstražníku Stožár výstražníku SVN  (CV708275020)</t>
  </si>
  <si>
    <t>1279846117</t>
  </si>
  <si>
    <t>7592820350</t>
  </si>
  <si>
    <t xml:space="preserve">Součásti výstražníku Stupačka (velká)  (CV708275050)</t>
  </si>
  <si>
    <t>920158822</t>
  </si>
  <si>
    <t>7592820432</t>
  </si>
  <si>
    <t xml:space="preserve">Součásti výstražníku Nosič výstražníku pravý  (CV708405064)</t>
  </si>
  <si>
    <t>-849016365</t>
  </si>
  <si>
    <t>7592820120</t>
  </si>
  <si>
    <t>Součásti výstražníku Kříž výstr.jednokol.kompl.refl A32a bez zvýraznění (CV002639003)</t>
  </si>
  <si>
    <t>1040651760</t>
  </si>
  <si>
    <t>7592820110</t>
  </si>
  <si>
    <t xml:space="preserve">Součásti výstražníku Nosič kříže  (CV708405063)</t>
  </si>
  <si>
    <t>-1678092698</t>
  </si>
  <si>
    <t>7590720515</t>
  </si>
  <si>
    <t>Součásti světelných návěstidel Žárovka SIG 1820 12V 20/20W, dvouvláknová (HM0347260050001)</t>
  </si>
  <si>
    <t>405118292</t>
  </si>
  <si>
    <t>02 - Vedlejší a ostatní náklady</t>
  </si>
  <si>
    <t>02.1. - Vedlejší a ostatní náklady</t>
  </si>
  <si>
    <t>VRN - Vedlejší rozpočtové náklady</t>
  </si>
  <si>
    <t>VRN</t>
  </si>
  <si>
    <t>Vedlejší rozpočtové náklady</t>
  </si>
  <si>
    <t>023101031</t>
  </si>
  <si>
    <t>Projektové práce Projektové práce v rozsahu ZRN (vyjma dále jmenované práce) přes 5 do 20 mil. Kč</t>
  </si>
  <si>
    <t>%</t>
  </si>
  <si>
    <t>-1112601289</t>
  </si>
  <si>
    <t>Poznámka k položce:_x000d_
Základna pro výpočet - ZRN</t>
  </si>
  <si>
    <t>023122001</t>
  </si>
  <si>
    <t xml:space="preserve">Projektové práce Projektová dokumentace -  Projekt opravy vazby na staniční zabezpečovací zařízení  </t>
  </si>
  <si>
    <t>420383394</t>
  </si>
  <si>
    <t xml:space="preserve">Projektové práce Projektová dokumentace - Projekt opravy vazby na staniční zabezpečovací zařízení  v rozsahu podle požadavku objednatele.</t>
  </si>
  <si>
    <t>Poznámka k položce:_x000d_
Základna pro výpočet - dotyčné práce</t>
  </si>
  <si>
    <t>023131011</t>
  </si>
  <si>
    <t>Projektové práce Dokumentace skutečného provedení zabezpečovacích, sdělovacích, elektrických zařízení</t>
  </si>
  <si>
    <t>-2094970261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</si>
  <si>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</si>
  <si>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</si>
  <si>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</si>
  <si>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1389129608</t>
  </si>
  <si>
    <t>024101401</t>
  </si>
  <si>
    <t>Inženýrská činnost koordinační a kompletační činnost</t>
  </si>
  <si>
    <t>612320465</t>
  </si>
  <si>
    <t>029101001</t>
  </si>
  <si>
    <t>Ostatní náklady Náklady na informační cedule, desky, publikační náklady, aj.</t>
  </si>
  <si>
    <t>-10768084</t>
  </si>
  <si>
    <t>02.2. - Náklady na dopravu</t>
  </si>
  <si>
    <t>OST - Ostatní</t>
  </si>
  <si>
    <t>OST</t>
  </si>
  <si>
    <t>Ostatní</t>
  </si>
  <si>
    <t>9901000600</t>
  </si>
  <si>
    <t>Doprava obousměrná (např. dodávek z vlastních zásob zhotovitele nebo objednatele nebo výzisku) mechanizací o nosnosti do 3,5 t elektrosoučástek, montážního materiálu, kameniva, písku, dlažebních kostek, suti, atd. do 80 km</t>
  </si>
  <si>
    <t>512</t>
  </si>
  <si>
    <t>-1811627990</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</si>
  <si>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</si>
  <si>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kus stroje.</t>
  </si>
  <si>
    <t>9902100600</t>
  </si>
  <si>
    <t>Doprava obousměrná (např. dodávek z vlastních zásob zhotovitele nebo objednatele nebo výzisku) mechanizací o nosnosti přes 3,5 t sypanin (kameniva, písku, suti, dlažebních kostek, atd.) do 80 km</t>
  </si>
  <si>
    <t>-42658080</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</si>
  <si>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</si>
  <si>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</si>
  <si>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9902900100</t>
  </si>
  <si>
    <t>Naložení sypanin, drobného kusového materiálu, suti</t>
  </si>
  <si>
    <t>-555877478</t>
  </si>
  <si>
    <t xml:space="preserve">Naložení sypanin, drobného kusového materiálu, suti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</si>
  <si>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9903100100</t>
  </si>
  <si>
    <t>Přeprava mechanizace na místo prováděných prací o hmotnosti do 12 t přes 50 do 100 km</t>
  </si>
  <si>
    <t>-512958171</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</si>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</sst>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6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2"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4" fillId="0" borderId="0" xfId="0" applyNumberFormat="1" applyFont="1" applyAlignment="1" applyProtection="1">
      <alignment vertical="center"/>
    </xf>
    <xf numFmtId="0" fontId="1" fillId="0" borderId="3" xfId="0" applyFont="1" applyBorder="1" applyAlignment="1">
      <alignment vertical="center"/>
    </xf>
    <xf numFmtId="0" fontId="14"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5"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6" fillId="0" borderId="11" xfId="0" applyFont="1" applyBorder="1" applyAlignment="1">
      <alignment horizontal="center" vertical="center"/>
    </xf>
    <xf numFmtId="0" fontId="16"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7" fillId="0" borderId="14" xfId="0" applyFont="1" applyBorder="1" applyAlignment="1">
      <alignment horizontal="left" vertical="center"/>
    </xf>
    <xf numFmtId="0" fontId="17"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7" fillId="0" borderId="14"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8" fillId="4" borderId="6" xfId="0" applyFont="1" applyFill="1" applyBorder="1" applyAlignment="1" applyProtection="1">
      <alignment horizontal="center" vertical="center"/>
    </xf>
    <xf numFmtId="0" fontId="18"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8" fillId="4" borderId="7" xfId="0" applyFont="1" applyFill="1" applyBorder="1" applyAlignment="1" applyProtection="1">
      <alignment horizontal="center" vertical="center"/>
    </xf>
    <xf numFmtId="0" fontId="18" fillId="4" borderId="7" xfId="0" applyFont="1" applyFill="1" applyBorder="1" applyAlignment="1" applyProtection="1">
      <alignment horizontal="right" vertical="center"/>
    </xf>
    <xf numFmtId="0" fontId="18" fillId="4" borderId="8" xfId="0" applyFont="1" applyFill="1" applyBorder="1" applyAlignment="1" applyProtection="1">
      <alignment horizontal="left" vertical="center"/>
    </xf>
    <xf numFmtId="0" fontId="18" fillId="4" borderId="0" xfId="0" applyFont="1" applyFill="1" applyAlignment="1" applyProtection="1">
      <alignment horizontal="center" vertical="center"/>
    </xf>
    <xf numFmtId="0" fontId="19" fillId="0" borderId="16" xfId="0" applyFont="1" applyBorder="1" applyAlignment="1" applyProtection="1">
      <alignment horizontal="center" vertical="center" wrapText="1"/>
    </xf>
    <xf numFmtId="0" fontId="19" fillId="0" borderId="17" xfId="0" applyFont="1" applyBorder="1" applyAlignment="1" applyProtection="1">
      <alignment horizontal="center" vertical="center" wrapText="1"/>
    </xf>
    <xf numFmtId="0" fontId="19"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6" fillId="0" borderId="14" xfId="0" applyNumberFormat="1" applyFont="1" applyBorder="1" applyAlignment="1" applyProtection="1">
      <alignment vertical="center"/>
    </xf>
    <xf numFmtId="4" fontId="16" fillId="0" borderId="0" xfId="0" applyNumberFormat="1" applyFont="1" applyBorder="1" applyAlignment="1" applyProtection="1">
      <alignment vertical="center"/>
    </xf>
    <xf numFmtId="166" fontId="16" fillId="0" borderId="0" xfId="0" applyNumberFormat="1" applyFont="1" applyBorder="1" applyAlignment="1" applyProtection="1">
      <alignment vertical="center"/>
    </xf>
    <xf numFmtId="4" fontId="16" fillId="0" borderId="15" xfId="0" applyNumberFormat="1" applyFont="1" applyBorder="1" applyAlignment="1" applyProtection="1">
      <alignment vertical="center"/>
    </xf>
    <xf numFmtId="0" fontId="4" fillId="0" borderId="0" xfId="0" applyFont="1" applyAlignment="1">
      <alignment horizontal="left" vertical="center"/>
    </xf>
    <xf numFmtId="0" fontId="21" fillId="0" borderId="0" xfId="0" applyFont="1" applyAlignment="1">
      <alignment horizontal="left" vertical="center"/>
    </xf>
    <xf numFmtId="0" fontId="5" fillId="0" borderId="3" xfId="0" applyFont="1" applyBorder="1" applyAlignment="1" applyProtection="1">
      <alignment vertical="center"/>
    </xf>
    <xf numFmtId="0" fontId="22" fillId="0" borderId="0" xfId="0" applyFont="1" applyAlignment="1" applyProtection="1">
      <alignment vertical="center"/>
    </xf>
    <xf numFmtId="0" fontId="22" fillId="0" borderId="0" xfId="0" applyFont="1" applyAlignment="1" applyProtection="1">
      <alignment horizontal="left" vertical="center" wrapText="1"/>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4" fillId="0" borderId="14"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5" xfId="0" applyNumberFormat="1" applyFont="1" applyBorder="1" applyAlignment="1" applyProtection="1">
      <alignment vertical="center"/>
    </xf>
    <xf numFmtId="0" fontId="5" fillId="0" borderId="0" xfId="0" applyFont="1" applyAlignment="1">
      <alignment horizontal="left" vertical="center"/>
    </xf>
    <xf numFmtId="0" fontId="25" fillId="0" borderId="0" xfId="1" applyFont="1" applyAlignment="1">
      <alignment horizontal="center" vertical="center"/>
    </xf>
    <xf numFmtId="0" fontId="26" fillId="0" borderId="0" xfId="0" applyFont="1" applyAlignment="1" applyProtection="1">
      <alignment vertical="center"/>
    </xf>
    <xf numFmtId="0" fontId="27" fillId="0" borderId="0" xfId="0" applyFont="1" applyAlignment="1" applyProtection="1">
      <alignment horizontal="left" vertical="center" wrapText="1"/>
    </xf>
    <xf numFmtId="4" fontId="26"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9"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3" fillId="0" borderId="0" xfId="0" applyFont="1" applyAlignment="1">
      <alignment horizontal="left" vertical="center"/>
    </xf>
    <xf numFmtId="4" fontId="20"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5"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8"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8"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8" fillId="4" borderId="16"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xf>
    <xf numFmtId="0" fontId="18" fillId="4" borderId="17" xfId="0" applyFont="1" applyFill="1" applyBorder="1" applyAlignment="1" applyProtection="1">
      <alignment horizontal="center" vertical="center" wrapText="1"/>
      <protection locked="0"/>
    </xf>
    <xf numFmtId="0" fontId="18"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0"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3"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166" fontId="19" fillId="0" borderId="0" xfId="0" applyNumberFormat="1" applyFont="1" applyBorder="1" applyAlignment="1" applyProtection="1">
      <alignment vertical="center"/>
    </xf>
    <xf numFmtId="166" fontId="19" fillId="0" borderId="15" xfId="0" applyNumberFormat="1" applyFont="1" applyBorder="1" applyAlignment="1" applyProtection="1">
      <alignment vertical="center"/>
    </xf>
    <xf numFmtId="0" fontId="18"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18" fillId="0" borderId="22" xfId="0" applyFont="1" applyBorder="1" applyAlignment="1" applyProtection="1">
      <alignment horizontal="center" vertical="center"/>
    </xf>
    <xf numFmtId="49" fontId="18" fillId="0" borderId="22" xfId="0" applyNumberFormat="1" applyFont="1" applyBorder="1" applyAlignment="1" applyProtection="1">
      <alignment horizontal="left" vertical="center" wrapText="1"/>
    </xf>
    <xf numFmtId="0" fontId="18" fillId="0" borderId="22" xfId="0" applyFont="1" applyBorder="1" applyAlignment="1" applyProtection="1">
      <alignment horizontal="left" vertical="center" wrapText="1"/>
    </xf>
    <xf numFmtId="0" fontId="18" fillId="0" borderId="22" xfId="0" applyFont="1" applyBorder="1" applyAlignment="1" applyProtection="1">
      <alignment horizontal="center" vertical="center" wrapText="1"/>
    </xf>
    <xf numFmtId="167" fontId="18" fillId="0" borderId="22" xfId="0" applyNumberFormat="1" applyFont="1" applyBorder="1" applyAlignment="1" applyProtection="1">
      <alignment vertical="center"/>
    </xf>
    <xf numFmtId="4" fontId="18" fillId="2" borderId="22" xfId="0" applyNumberFormat="1" applyFont="1" applyFill="1" applyBorder="1" applyAlignment="1" applyProtection="1">
      <alignment vertical="center"/>
      <protection locked="0"/>
    </xf>
    <xf numFmtId="4" fontId="18" fillId="0" borderId="22" xfId="0" applyNumberFormat="1" applyFont="1" applyBorder="1" applyAlignment="1" applyProtection="1">
      <alignment vertical="center"/>
    </xf>
    <xf numFmtId="0" fontId="19" fillId="2" borderId="14" xfId="0" applyFont="1" applyFill="1" applyBorder="1" applyAlignment="1" applyProtection="1">
      <alignment horizontal="left" vertical="center"/>
      <protection locked="0"/>
    </xf>
    <xf numFmtId="0" fontId="19"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6" fillId="0" borderId="0" xfId="0" applyFont="1" applyAlignment="1" applyProtection="1">
      <alignment vertical="center" wrapText="1"/>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167" fontId="18"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2" t="s">
        <v>0</v>
      </c>
      <c r="AZ1" s="12" t="s">
        <v>1</v>
      </c>
      <c r="BA1" s="12" t="s">
        <v>2</v>
      </c>
      <c r="BB1" s="12" t="s">
        <v>3</v>
      </c>
      <c r="BT1" s="12" t="s">
        <v>4</v>
      </c>
      <c r="BU1" s="12" t="s">
        <v>4</v>
      </c>
      <c r="BV1" s="12" t="s">
        <v>5</v>
      </c>
    </row>
    <row r="2" s="1" customFormat="1" ht="36.96" customHeight="1">
      <c r="AR2" s="1"/>
      <c r="AS2" s="1"/>
      <c r="AT2" s="1"/>
      <c r="AU2" s="1"/>
      <c r="AV2" s="1"/>
      <c r="AW2" s="1"/>
      <c r="AX2" s="1"/>
      <c r="AY2" s="1"/>
      <c r="AZ2" s="1"/>
      <c r="BA2" s="1"/>
      <c r="BB2" s="1"/>
      <c r="BC2" s="1"/>
      <c r="BD2" s="1"/>
      <c r="BE2" s="1"/>
      <c r="BS2" s="13" t="s">
        <v>6</v>
      </c>
      <c r="BT2" s="13" t="s">
        <v>7</v>
      </c>
    </row>
    <row r="3" s="1" customFormat="1" ht="6.96" customHeight="1">
      <c r="B3" s="14"/>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6"/>
      <c r="BS3" s="13" t="s">
        <v>6</v>
      </c>
      <c r="BT3" s="13" t="s">
        <v>8</v>
      </c>
    </row>
    <row r="4" s="1" customFormat="1" ht="24.96" customHeight="1">
      <c r="B4" s="17"/>
      <c r="C4" s="18"/>
      <c r="D4" s="19" t="s">
        <v>9</v>
      </c>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6"/>
      <c r="AS4" s="20" t="s">
        <v>10</v>
      </c>
      <c r="BE4" s="21" t="s">
        <v>11</v>
      </c>
      <c r="BS4" s="13" t="s">
        <v>12</v>
      </c>
    </row>
    <row r="5" s="1" customFormat="1" ht="12" customHeight="1">
      <c r="B5" s="17"/>
      <c r="C5" s="18"/>
      <c r="D5" s="22" t="s">
        <v>13</v>
      </c>
      <c r="E5" s="18"/>
      <c r="F5" s="18"/>
      <c r="G5" s="18"/>
      <c r="H5" s="18"/>
      <c r="I5" s="18"/>
      <c r="J5" s="18"/>
      <c r="K5" s="23" t="s">
        <v>14</v>
      </c>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6"/>
      <c r="BE5" s="24" t="s">
        <v>15</v>
      </c>
      <c r="BS5" s="13" t="s">
        <v>6</v>
      </c>
    </row>
    <row r="6" s="1" customFormat="1" ht="36.96" customHeight="1">
      <c r="B6" s="17"/>
      <c r="C6" s="18"/>
      <c r="D6" s="25" t="s">
        <v>16</v>
      </c>
      <c r="E6" s="18"/>
      <c r="F6" s="18"/>
      <c r="G6" s="18"/>
      <c r="H6" s="18"/>
      <c r="I6" s="18"/>
      <c r="J6" s="18"/>
      <c r="K6" s="26" t="s">
        <v>17</v>
      </c>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6"/>
      <c r="BE6" s="27"/>
      <c r="BS6" s="13" t="s">
        <v>6</v>
      </c>
    </row>
    <row r="7" s="1" customFormat="1" ht="12" customHeight="1">
      <c r="B7" s="17"/>
      <c r="C7" s="18"/>
      <c r="D7" s="28" t="s">
        <v>18</v>
      </c>
      <c r="E7" s="18"/>
      <c r="F7" s="18"/>
      <c r="G7" s="18"/>
      <c r="H7" s="18"/>
      <c r="I7" s="18"/>
      <c r="J7" s="18"/>
      <c r="K7" s="23" t="s">
        <v>1</v>
      </c>
      <c r="L7" s="18"/>
      <c r="M7" s="18"/>
      <c r="N7" s="18"/>
      <c r="O7" s="18"/>
      <c r="P7" s="18"/>
      <c r="Q7" s="18"/>
      <c r="R7" s="18"/>
      <c r="S7" s="18"/>
      <c r="T7" s="18"/>
      <c r="U7" s="18"/>
      <c r="V7" s="18"/>
      <c r="W7" s="18"/>
      <c r="X7" s="18"/>
      <c r="Y7" s="18"/>
      <c r="Z7" s="18"/>
      <c r="AA7" s="18"/>
      <c r="AB7" s="18"/>
      <c r="AC7" s="18"/>
      <c r="AD7" s="18"/>
      <c r="AE7" s="18"/>
      <c r="AF7" s="18"/>
      <c r="AG7" s="18"/>
      <c r="AH7" s="18"/>
      <c r="AI7" s="18"/>
      <c r="AJ7" s="18"/>
      <c r="AK7" s="28" t="s">
        <v>19</v>
      </c>
      <c r="AL7" s="18"/>
      <c r="AM7" s="18"/>
      <c r="AN7" s="23" t="s">
        <v>1</v>
      </c>
      <c r="AO7" s="18"/>
      <c r="AP7" s="18"/>
      <c r="AQ7" s="18"/>
      <c r="AR7" s="16"/>
      <c r="BE7" s="27"/>
      <c r="BS7" s="13" t="s">
        <v>6</v>
      </c>
    </row>
    <row r="8" s="1" customFormat="1" ht="12" customHeight="1">
      <c r="B8" s="17"/>
      <c r="C8" s="18"/>
      <c r="D8" s="28" t="s">
        <v>20</v>
      </c>
      <c r="E8" s="18"/>
      <c r="F8" s="18"/>
      <c r="G8" s="18"/>
      <c r="H8" s="18"/>
      <c r="I8" s="18"/>
      <c r="J8" s="18"/>
      <c r="K8" s="23" t="s">
        <v>21</v>
      </c>
      <c r="L8" s="18"/>
      <c r="M8" s="18"/>
      <c r="N8" s="18"/>
      <c r="O8" s="18"/>
      <c r="P8" s="18"/>
      <c r="Q8" s="18"/>
      <c r="R8" s="18"/>
      <c r="S8" s="18"/>
      <c r="T8" s="18"/>
      <c r="U8" s="18"/>
      <c r="V8" s="18"/>
      <c r="W8" s="18"/>
      <c r="X8" s="18"/>
      <c r="Y8" s="18"/>
      <c r="Z8" s="18"/>
      <c r="AA8" s="18"/>
      <c r="AB8" s="18"/>
      <c r="AC8" s="18"/>
      <c r="AD8" s="18"/>
      <c r="AE8" s="18"/>
      <c r="AF8" s="18"/>
      <c r="AG8" s="18"/>
      <c r="AH8" s="18"/>
      <c r="AI8" s="18"/>
      <c r="AJ8" s="18"/>
      <c r="AK8" s="28" t="s">
        <v>22</v>
      </c>
      <c r="AL8" s="18"/>
      <c r="AM8" s="18"/>
      <c r="AN8" s="29" t="s">
        <v>23</v>
      </c>
      <c r="AO8" s="18"/>
      <c r="AP8" s="18"/>
      <c r="AQ8" s="18"/>
      <c r="AR8" s="16"/>
      <c r="BE8" s="27"/>
      <c r="BS8" s="13" t="s">
        <v>6</v>
      </c>
    </row>
    <row r="9" s="1" customFormat="1" ht="14.4" customHeight="1">
      <c r="B9" s="17"/>
      <c r="C9" s="18"/>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6"/>
      <c r="BE9" s="27"/>
      <c r="BS9" s="13" t="s">
        <v>6</v>
      </c>
    </row>
    <row r="10" s="1" customFormat="1" ht="12" customHeight="1">
      <c r="B10" s="17"/>
      <c r="C10" s="18"/>
      <c r="D10" s="28" t="s">
        <v>24</v>
      </c>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28" t="s">
        <v>25</v>
      </c>
      <c r="AL10" s="18"/>
      <c r="AM10" s="18"/>
      <c r="AN10" s="23" t="s">
        <v>1</v>
      </c>
      <c r="AO10" s="18"/>
      <c r="AP10" s="18"/>
      <c r="AQ10" s="18"/>
      <c r="AR10" s="16"/>
      <c r="BE10" s="27"/>
      <c r="BS10" s="13" t="s">
        <v>6</v>
      </c>
    </row>
    <row r="11" s="1" customFormat="1" ht="18.48" customHeight="1">
      <c r="B11" s="17"/>
      <c r="C11" s="18"/>
      <c r="D11" s="18"/>
      <c r="E11" s="23" t="s">
        <v>26</v>
      </c>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28" t="s">
        <v>27</v>
      </c>
      <c r="AL11" s="18"/>
      <c r="AM11" s="18"/>
      <c r="AN11" s="23" t="s">
        <v>1</v>
      </c>
      <c r="AO11" s="18"/>
      <c r="AP11" s="18"/>
      <c r="AQ11" s="18"/>
      <c r="AR11" s="16"/>
      <c r="BE11" s="27"/>
      <c r="BS11" s="13" t="s">
        <v>6</v>
      </c>
    </row>
    <row r="12" s="1" customFormat="1" ht="6.96" customHeight="1">
      <c r="B12" s="17"/>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6"/>
      <c r="BE12" s="27"/>
      <c r="BS12" s="13" t="s">
        <v>6</v>
      </c>
    </row>
    <row r="13" s="1" customFormat="1" ht="12" customHeight="1">
      <c r="B13" s="17"/>
      <c r="C13" s="18"/>
      <c r="D13" s="28" t="s">
        <v>28</v>
      </c>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28" t="s">
        <v>25</v>
      </c>
      <c r="AL13" s="18"/>
      <c r="AM13" s="18"/>
      <c r="AN13" s="30" t="s">
        <v>29</v>
      </c>
      <c r="AO13" s="18"/>
      <c r="AP13" s="18"/>
      <c r="AQ13" s="18"/>
      <c r="AR13" s="16"/>
      <c r="BE13" s="27"/>
      <c r="BS13" s="13" t="s">
        <v>6</v>
      </c>
    </row>
    <row r="14">
      <c r="B14" s="17"/>
      <c r="C14" s="18"/>
      <c r="D14" s="18"/>
      <c r="E14" s="30" t="s">
        <v>29</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27</v>
      </c>
      <c r="AL14" s="18"/>
      <c r="AM14" s="18"/>
      <c r="AN14" s="30" t="s">
        <v>29</v>
      </c>
      <c r="AO14" s="18"/>
      <c r="AP14" s="18"/>
      <c r="AQ14" s="18"/>
      <c r="AR14" s="16"/>
      <c r="BE14" s="27"/>
      <c r="BS14" s="13" t="s">
        <v>6</v>
      </c>
    </row>
    <row r="15" s="1" customFormat="1" ht="6.96" customHeight="1">
      <c r="B15" s="17"/>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6"/>
      <c r="BE15" s="27"/>
      <c r="BS15" s="13" t="s">
        <v>4</v>
      </c>
    </row>
    <row r="16" s="1" customFormat="1" ht="12" customHeight="1">
      <c r="B16" s="17"/>
      <c r="C16" s="18"/>
      <c r="D16" s="28" t="s">
        <v>30</v>
      </c>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28" t="s">
        <v>25</v>
      </c>
      <c r="AL16" s="18"/>
      <c r="AM16" s="18"/>
      <c r="AN16" s="23" t="s">
        <v>1</v>
      </c>
      <c r="AO16" s="18"/>
      <c r="AP16" s="18"/>
      <c r="AQ16" s="18"/>
      <c r="AR16" s="16"/>
      <c r="BE16" s="27"/>
      <c r="BS16" s="13" t="s">
        <v>4</v>
      </c>
    </row>
    <row r="17" s="1" customFormat="1" ht="18.48" customHeight="1">
      <c r="B17" s="17"/>
      <c r="C17" s="18"/>
      <c r="D17" s="18"/>
      <c r="E17" s="23" t="s">
        <v>31</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28" t="s">
        <v>27</v>
      </c>
      <c r="AL17" s="18"/>
      <c r="AM17" s="18"/>
      <c r="AN17" s="23" t="s">
        <v>1</v>
      </c>
      <c r="AO17" s="18"/>
      <c r="AP17" s="18"/>
      <c r="AQ17" s="18"/>
      <c r="AR17" s="16"/>
      <c r="BE17" s="27"/>
      <c r="BS17" s="13" t="s">
        <v>32</v>
      </c>
    </row>
    <row r="18" s="1" customFormat="1" ht="6.96" customHeight="1">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6"/>
      <c r="BE18" s="27"/>
      <c r="BS18" s="13" t="s">
        <v>6</v>
      </c>
    </row>
    <row r="19" s="1" customFormat="1" ht="12" customHeight="1">
      <c r="B19" s="17"/>
      <c r="C19" s="18"/>
      <c r="D19" s="28" t="s">
        <v>33</v>
      </c>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28" t="s">
        <v>25</v>
      </c>
      <c r="AL19" s="18"/>
      <c r="AM19" s="18"/>
      <c r="AN19" s="23" t="s">
        <v>1</v>
      </c>
      <c r="AO19" s="18"/>
      <c r="AP19" s="18"/>
      <c r="AQ19" s="18"/>
      <c r="AR19" s="16"/>
      <c r="BE19" s="27"/>
      <c r="BS19" s="13" t="s">
        <v>6</v>
      </c>
    </row>
    <row r="20" s="1" customFormat="1" ht="18.48" customHeight="1">
      <c r="B20" s="17"/>
      <c r="C20" s="18"/>
      <c r="D20" s="18"/>
      <c r="E20" s="23" t="s">
        <v>31</v>
      </c>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28" t="s">
        <v>27</v>
      </c>
      <c r="AL20" s="18"/>
      <c r="AM20" s="18"/>
      <c r="AN20" s="23" t="s">
        <v>1</v>
      </c>
      <c r="AO20" s="18"/>
      <c r="AP20" s="18"/>
      <c r="AQ20" s="18"/>
      <c r="AR20" s="16"/>
      <c r="BE20" s="27"/>
      <c r="BS20" s="13" t="s">
        <v>32</v>
      </c>
    </row>
    <row r="21" s="1" customFormat="1" ht="6.96" customHeight="1">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6"/>
      <c r="BE21" s="27"/>
    </row>
    <row r="22" s="1" customFormat="1" ht="12" customHeight="1">
      <c r="B22" s="17"/>
      <c r="C22" s="18"/>
      <c r="D22" s="28" t="s">
        <v>34</v>
      </c>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6"/>
      <c r="BE22" s="27"/>
    </row>
    <row r="23" s="1" customFormat="1" ht="16.5" customHeight="1">
      <c r="B23" s="17"/>
      <c r="C23" s="18"/>
      <c r="D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18"/>
      <c r="AP23" s="18"/>
      <c r="AQ23" s="18"/>
      <c r="AR23" s="16"/>
      <c r="BE23" s="27"/>
    </row>
    <row r="24" s="1" customFormat="1" ht="6.96" customHeight="1">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6"/>
      <c r="BE24" s="27"/>
    </row>
    <row r="25" s="1" customFormat="1" ht="6.96" customHeight="1">
      <c r="B25" s="17"/>
      <c r="C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18"/>
      <c r="AQ25" s="18"/>
      <c r="AR25" s="16"/>
      <c r="BE25" s="27"/>
    </row>
    <row r="26" s="2" customFormat="1" ht="25.92" customHeight="1">
      <c r="A26" s="34"/>
      <c r="B26" s="35"/>
      <c r="C26" s="36"/>
      <c r="D26" s="37" t="s">
        <v>35</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9">
        <f>ROUND(AG94,2)</f>
        <v>0</v>
      </c>
      <c r="AL26" s="38"/>
      <c r="AM26" s="38"/>
      <c r="AN26" s="38"/>
      <c r="AO26" s="38"/>
      <c r="AP26" s="36"/>
      <c r="AQ26" s="36"/>
      <c r="AR26" s="40"/>
      <c r="BE26" s="27"/>
    </row>
    <row r="27" s="2" customFormat="1" ht="6.96"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40"/>
      <c r="BE27" s="27"/>
    </row>
    <row r="28" s="2" customFormat="1">
      <c r="A28" s="34"/>
      <c r="B28" s="35"/>
      <c r="C28" s="36"/>
      <c r="D28" s="36"/>
      <c r="E28" s="36"/>
      <c r="F28" s="36"/>
      <c r="G28" s="36"/>
      <c r="H28" s="36"/>
      <c r="I28" s="36"/>
      <c r="J28" s="36"/>
      <c r="K28" s="36"/>
      <c r="L28" s="41" t="s">
        <v>36</v>
      </c>
      <c r="M28" s="41"/>
      <c r="N28" s="41"/>
      <c r="O28" s="41"/>
      <c r="P28" s="41"/>
      <c r="Q28" s="36"/>
      <c r="R28" s="36"/>
      <c r="S28" s="36"/>
      <c r="T28" s="36"/>
      <c r="U28" s="36"/>
      <c r="V28" s="36"/>
      <c r="W28" s="41" t="s">
        <v>37</v>
      </c>
      <c r="X28" s="41"/>
      <c r="Y28" s="41"/>
      <c r="Z28" s="41"/>
      <c r="AA28" s="41"/>
      <c r="AB28" s="41"/>
      <c r="AC28" s="41"/>
      <c r="AD28" s="41"/>
      <c r="AE28" s="41"/>
      <c r="AF28" s="36"/>
      <c r="AG28" s="36"/>
      <c r="AH28" s="36"/>
      <c r="AI28" s="36"/>
      <c r="AJ28" s="36"/>
      <c r="AK28" s="41" t="s">
        <v>38</v>
      </c>
      <c r="AL28" s="41"/>
      <c r="AM28" s="41"/>
      <c r="AN28" s="41"/>
      <c r="AO28" s="41"/>
      <c r="AP28" s="36"/>
      <c r="AQ28" s="36"/>
      <c r="AR28" s="40"/>
      <c r="BE28" s="27"/>
    </row>
    <row r="29" s="3" customFormat="1" ht="14.4" customHeight="1">
      <c r="A29" s="3"/>
      <c r="B29" s="42"/>
      <c r="C29" s="43"/>
      <c r="D29" s="28" t="s">
        <v>39</v>
      </c>
      <c r="E29" s="43"/>
      <c r="F29" s="28" t="s">
        <v>40</v>
      </c>
      <c r="G29" s="43"/>
      <c r="H29" s="43"/>
      <c r="I29" s="43"/>
      <c r="J29" s="43"/>
      <c r="K29" s="43"/>
      <c r="L29" s="44">
        <v>0.20999999999999999</v>
      </c>
      <c r="M29" s="43"/>
      <c r="N29" s="43"/>
      <c r="O29" s="43"/>
      <c r="P29" s="43"/>
      <c r="Q29" s="43"/>
      <c r="R29" s="43"/>
      <c r="S29" s="43"/>
      <c r="T29" s="43"/>
      <c r="U29" s="43"/>
      <c r="V29" s="43"/>
      <c r="W29" s="45">
        <f>ROUND(AZ94, 2)</f>
        <v>0</v>
      </c>
      <c r="X29" s="43"/>
      <c r="Y29" s="43"/>
      <c r="Z29" s="43"/>
      <c r="AA29" s="43"/>
      <c r="AB29" s="43"/>
      <c r="AC29" s="43"/>
      <c r="AD29" s="43"/>
      <c r="AE29" s="43"/>
      <c r="AF29" s="43"/>
      <c r="AG29" s="43"/>
      <c r="AH29" s="43"/>
      <c r="AI29" s="43"/>
      <c r="AJ29" s="43"/>
      <c r="AK29" s="45">
        <f>ROUND(AV94, 2)</f>
        <v>0</v>
      </c>
      <c r="AL29" s="43"/>
      <c r="AM29" s="43"/>
      <c r="AN29" s="43"/>
      <c r="AO29" s="43"/>
      <c r="AP29" s="43"/>
      <c r="AQ29" s="43"/>
      <c r="AR29" s="46"/>
      <c r="BE29" s="47"/>
    </row>
    <row r="30" s="3" customFormat="1" ht="14.4" customHeight="1">
      <c r="A30" s="3"/>
      <c r="B30" s="42"/>
      <c r="C30" s="43"/>
      <c r="D30" s="43"/>
      <c r="E30" s="43"/>
      <c r="F30" s="28" t="s">
        <v>41</v>
      </c>
      <c r="G30" s="43"/>
      <c r="H30" s="43"/>
      <c r="I30" s="43"/>
      <c r="J30" s="43"/>
      <c r="K30" s="43"/>
      <c r="L30" s="44">
        <v>0.14999999999999999</v>
      </c>
      <c r="M30" s="43"/>
      <c r="N30" s="43"/>
      <c r="O30" s="43"/>
      <c r="P30" s="43"/>
      <c r="Q30" s="43"/>
      <c r="R30" s="43"/>
      <c r="S30" s="43"/>
      <c r="T30" s="43"/>
      <c r="U30" s="43"/>
      <c r="V30" s="43"/>
      <c r="W30" s="45">
        <f>ROUND(BA94, 2)</f>
        <v>0</v>
      </c>
      <c r="X30" s="43"/>
      <c r="Y30" s="43"/>
      <c r="Z30" s="43"/>
      <c r="AA30" s="43"/>
      <c r="AB30" s="43"/>
      <c r="AC30" s="43"/>
      <c r="AD30" s="43"/>
      <c r="AE30" s="43"/>
      <c r="AF30" s="43"/>
      <c r="AG30" s="43"/>
      <c r="AH30" s="43"/>
      <c r="AI30" s="43"/>
      <c r="AJ30" s="43"/>
      <c r="AK30" s="45">
        <f>ROUND(AW94, 2)</f>
        <v>0</v>
      </c>
      <c r="AL30" s="43"/>
      <c r="AM30" s="43"/>
      <c r="AN30" s="43"/>
      <c r="AO30" s="43"/>
      <c r="AP30" s="43"/>
      <c r="AQ30" s="43"/>
      <c r="AR30" s="46"/>
      <c r="BE30" s="47"/>
    </row>
    <row r="31" hidden="1" s="3" customFormat="1" ht="14.4" customHeight="1">
      <c r="A31" s="3"/>
      <c r="B31" s="42"/>
      <c r="C31" s="43"/>
      <c r="D31" s="43"/>
      <c r="E31" s="43"/>
      <c r="F31" s="28" t="s">
        <v>42</v>
      </c>
      <c r="G31" s="43"/>
      <c r="H31" s="43"/>
      <c r="I31" s="43"/>
      <c r="J31" s="43"/>
      <c r="K31" s="43"/>
      <c r="L31" s="44">
        <v>0.20999999999999999</v>
      </c>
      <c r="M31" s="43"/>
      <c r="N31" s="43"/>
      <c r="O31" s="43"/>
      <c r="P31" s="43"/>
      <c r="Q31" s="43"/>
      <c r="R31" s="43"/>
      <c r="S31" s="43"/>
      <c r="T31" s="43"/>
      <c r="U31" s="43"/>
      <c r="V31" s="43"/>
      <c r="W31" s="45">
        <f>ROUND(BB94, 2)</f>
        <v>0</v>
      </c>
      <c r="X31" s="43"/>
      <c r="Y31" s="43"/>
      <c r="Z31" s="43"/>
      <c r="AA31" s="43"/>
      <c r="AB31" s="43"/>
      <c r="AC31" s="43"/>
      <c r="AD31" s="43"/>
      <c r="AE31" s="43"/>
      <c r="AF31" s="43"/>
      <c r="AG31" s="43"/>
      <c r="AH31" s="43"/>
      <c r="AI31" s="43"/>
      <c r="AJ31" s="43"/>
      <c r="AK31" s="45">
        <v>0</v>
      </c>
      <c r="AL31" s="43"/>
      <c r="AM31" s="43"/>
      <c r="AN31" s="43"/>
      <c r="AO31" s="43"/>
      <c r="AP31" s="43"/>
      <c r="AQ31" s="43"/>
      <c r="AR31" s="46"/>
      <c r="BE31" s="47"/>
    </row>
    <row r="32" hidden="1" s="3" customFormat="1" ht="14.4" customHeight="1">
      <c r="A32" s="3"/>
      <c r="B32" s="42"/>
      <c r="C32" s="43"/>
      <c r="D32" s="43"/>
      <c r="E32" s="43"/>
      <c r="F32" s="28" t="s">
        <v>43</v>
      </c>
      <c r="G32" s="43"/>
      <c r="H32" s="43"/>
      <c r="I32" s="43"/>
      <c r="J32" s="43"/>
      <c r="K32" s="43"/>
      <c r="L32" s="44">
        <v>0.14999999999999999</v>
      </c>
      <c r="M32" s="43"/>
      <c r="N32" s="43"/>
      <c r="O32" s="43"/>
      <c r="P32" s="43"/>
      <c r="Q32" s="43"/>
      <c r="R32" s="43"/>
      <c r="S32" s="43"/>
      <c r="T32" s="43"/>
      <c r="U32" s="43"/>
      <c r="V32" s="43"/>
      <c r="W32" s="45">
        <f>ROUND(BC94, 2)</f>
        <v>0</v>
      </c>
      <c r="X32" s="43"/>
      <c r="Y32" s="43"/>
      <c r="Z32" s="43"/>
      <c r="AA32" s="43"/>
      <c r="AB32" s="43"/>
      <c r="AC32" s="43"/>
      <c r="AD32" s="43"/>
      <c r="AE32" s="43"/>
      <c r="AF32" s="43"/>
      <c r="AG32" s="43"/>
      <c r="AH32" s="43"/>
      <c r="AI32" s="43"/>
      <c r="AJ32" s="43"/>
      <c r="AK32" s="45">
        <v>0</v>
      </c>
      <c r="AL32" s="43"/>
      <c r="AM32" s="43"/>
      <c r="AN32" s="43"/>
      <c r="AO32" s="43"/>
      <c r="AP32" s="43"/>
      <c r="AQ32" s="43"/>
      <c r="AR32" s="46"/>
      <c r="BE32" s="47"/>
    </row>
    <row r="33" hidden="1" s="3" customFormat="1" ht="14.4" customHeight="1">
      <c r="A33" s="3"/>
      <c r="B33" s="42"/>
      <c r="C33" s="43"/>
      <c r="D33" s="43"/>
      <c r="E33" s="43"/>
      <c r="F33" s="28" t="s">
        <v>44</v>
      </c>
      <c r="G33" s="43"/>
      <c r="H33" s="43"/>
      <c r="I33" s="43"/>
      <c r="J33" s="43"/>
      <c r="K33" s="43"/>
      <c r="L33" s="44">
        <v>0</v>
      </c>
      <c r="M33" s="43"/>
      <c r="N33" s="43"/>
      <c r="O33" s="43"/>
      <c r="P33" s="43"/>
      <c r="Q33" s="43"/>
      <c r="R33" s="43"/>
      <c r="S33" s="43"/>
      <c r="T33" s="43"/>
      <c r="U33" s="43"/>
      <c r="V33" s="43"/>
      <c r="W33" s="45">
        <f>ROUND(BD94, 2)</f>
        <v>0</v>
      </c>
      <c r="X33" s="43"/>
      <c r="Y33" s="43"/>
      <c r="Z33" s="43"/>
      <c r="AA33" s="43"/>
      <c r="AB33" s="43"/>
      <c r="AC33" s="43"/>
      <c r="AD33" s="43"/>
      <c r="AE33" s="43"/>
      <c r="AF33" s="43"/>
      <c r="AG33" s="43"/>
      <c r="AH33" s="43"/>
      <c r="AI33" s="43"/>
      <c r="AJ33" s="43"/>
      <c r="AK33" s="45">
        <v>0</v>
      </c>
      <c r="AL33" s="43"/>
      <c r="AM33" s="43"/>
      <c r="AN33" s="43"/>
      <c r="AO33" s="43"/>
      <c r="AP33" s="43"/>
      <c r="AQ33" s="43"/>
      <c r="AR33" s="46"/>
      <c r="BE33" s="47"/>
    </row>
    <row r="34" s="2" customFormat="1" ht="6.96"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40"/>
      <c r="BE34" s="27"/>
    </row>
    <row r="35" s="2" customFormat="1" ht="25.92" customHeight="1">
      <c r="A35" s="34"/>
      <c r="B35" s="35"/>
      <c r="C35" s="48"/>
      <c r="D35" s="49" t="s">
        <v>45</v>
      </c>
      <c r="E35" s="50"/>
      <c r="F35" s="50"/>
      <c r="G35" s="50"/>
      <c r="H35" s="50"/>
      <c r="I35" s="50"/>
      <c r="J35" s="50"/>
      <c r="K35" s="50"/>
      <c r="L35" s="50"/>
      <c r="M35" s="50"/>
      <c r="N35" s="50"/>
      <c r="O35" s="50"/>
      <c r="P35" s="50"/>
      <c r="Q35" s="50"/>
      <c r="R35" s="50"/>
      <c r="S35" s="50"/>
      <c r="T35" s="51" t="s">
        <v>46</v>
      </c>
      <c r="U35" s="50"/>
      <c r="V35" s="50"/>
      <c r="W35" s="50"/>
      <c r="X35" s="52" t="s">
        <v>47</v>
      </c>
      <c r="Y35" s="50"/>
      <c r="Z35" s="50"/>
      <c r="AA35" s="50"/>
      <c r="AB35" s="50"/>
      <c r="AC35" s="50"/>
      <c r="AD35" s="50"/>
      <c r="AE35" s="50"/>
      <c r="AF35" s="50"/>
      <c r="AG35" s="50"/>
      <c r="AH35" s="50"/>
      <c r="AI35" s="50"/>
      <c r="AJ35" s="50"/>
      <c r="AK35" s="53">
        <f>SUM(AK26:AK33)</f>
        <v>0</v>
      </c>
      <c r="AL35" s="50"/>
      <c r="AM35" s="50"/>
      <c r="AN35" s="50"/>
      <c r="AO35" s="54"/>
      <c r="AP35" s="48"/>
      <c r="AQ35" s="48"/>
      <c r="AR35" s="40"/>
      <c r="BE35" s="34"/>
    </row>
    <row r="36" s="2" customFormat="1" ht="6.96"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40"/>
      <c r="BE36" s="34"/>
    </row>
    <row r="37" s="2" customFormat="1" ht="14.4"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40"/>
      <c r="BE37" s="34"/>
    </row>
    <row r="38" s="1" customFormat="1" ht="14.4" customHeight="1">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6"/>
    </row>
    <row r="39" s="1" customFormat="1" ht="14.4" customHeight="1">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6"/>
    </row>
    <row r="40" s="1" customFormat="1" ht="14.4" customHeight="1">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6"/>
    </row>
    <row r="41" s="1" customFormat="1" ht="14.4" customHeight="1">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6"/>
    </row>
    <row r="42" s="1" customFormat="1" ht="14.4" customHeight="1">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6"/>
    </row>
    <row r="43" s="1" customFormat="1" ht="14.4" customHeight="1">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6"/>
    </row>
    <row r="44" s="1" customFormat="1" ht="14.4" customHeight="1">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6"/>
    </row>
    <row r="45" s="1" customFormat="1" ht="14.4" customHeight="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6"/>
    </row>
    <row r="46" s="1" customFormat="1" ht="14.4" customHeight="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6"/>
    </row>
    <row r="47" s="1" customFormat="1" ht="14.4" customHeight="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6"/>
    </row>
    <row r="48" s="1" customFormat="1" ht="14.4" customHeight="1">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6"/>
    </row>
    <row r="49" s="2" customFormat="1" ht="14.4" customHeight="1">
      <c r="B49" s="55"/>
      <c r="C49" s="56"/>
      <c r="D49" s="57" t="s">
        <v>48</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7" t="s">
        <v>49</v>
      </c>
      <c r="AI49" s="58"/>
      <c r="AJ49" s="58"/>
      <c r="AK49" s="58"/>
      <c r="AL49" s="58"/>
      <c r="AM49" s="58"/>
      <c r="AN49" s="58"/>
      <c r="AO49" s="58"/>
      <c r="AP49" s="56"/>
      <c r="AQ49" s="56"/>
      <c r="AR49" s="59"/>
    </row>
    <row r="50">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6"/>
    </row>
    <row r="51">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6"/>
    </row>
    <row r="5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6"/>
    </row>
    <row r="53">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6"/>
    </row>
    <row r="54">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6"/>
    </row>
    <row r="55">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6"/>
    </row>
    <row r="56">
      <c r="B56" s="17"/>
      <c r="C56" s="18"/>
      <c r="D56" s="18"/>
      <c r="E56" s="18"/>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6"/>
    </row>
    <row r="57">
      <c r="B57" s="17"/>
      <c r="C57" s="18"/>
      <c r="D57" s="18"/>
      <c r="E57" s="18"/>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6"/>
    </row>
    <row r="58">
      <c r="B58" s="17"/>
      <c r="C58" s="18"/>
      <c r="D58" s="18"/>
      <c r="E58" s="18"/>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6"/>
    </row>
    <row r="59">
      <c r="B59" s="17"/>
      <c r="C59" s="18"/>
      <c r="D59" s="18"/>
      <c r="E59" s="18"/>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6"/>
    </row>
    <row r="60" s="2" customFormat="1">
      <c r="A60" s="34"/>
      <c r="B60" s="35"/>
      <c r="C60" s="36"/>
      <c r="D60" s="60" t="s">
        <v>50</v>
      </c>
      <c r="E60" s="38"/>
      <c r="F60" s="38"/>
      <c r="G60" s="38"/>
      <c r="H60" s="38"/>
      <c r="I60" s="38"/>
      <c r="J60" s="38"/>
      <c r="K60" s="38"/>
      <c r="L60" s="38"/>
      <c r="M60" s="38"/>
      <c r="N60" s="38"/>
      <c r="O60" s="38"/>
      <c r="P60" s="38"/>
      <c r="Q60" s="38"/>
      <c r="R60" s="38"/>
      <c r="S60" s="38"/>
      <c r="T60" s="38"/>
      <c r="U60" s="38"/>
      <c r="V60" s="60" t="s">
        <v>51</v>
      </c>
      <c r="W60" s="38"/>
      <c r="X60" s="38"/>
      <c r="Y60" s="38"/>
      <c r="Z60" s="38"/>
      <c r="AA60" s="38"/>
      <c r="AB60" s="38"/>
      <c r="AC60" s="38"/>
      <c r="AD60" s="38"/>
      <c r="AE60" s="38"/>
      <c r="AF60" s="38"/>
      <c r="AG60" s="38"/>
      <c r="AH60" s="60" t="s">
        <v>50</v>
      </c>
      <c r="AI60" s="38"/>
      <c r="AJ60" s="38"/>
      <c r="AK60" s="38"/>
      <c r="AL60" s="38"/>
      <c r="AM60" s="60" t="s">
        <v>51</v>
      </c>
      <c r="AN60" s="38"/>
      <c r="AO60" s="38"/>
      <c r="AP60" s="36"/>
      <c r="AQ60" s="36"/>
      <c r="AR60" s="40"/>
      <c r="BE60" s="34"/>
    </row>
    <row r="61">
      <c r="B61" s="17"/>
      <c r="C61" s="18"/>
      <c r="D61" s="18"/>
      <c r="E61" s="18"/>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6"/>
    </row>
    <row r="6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6"/>
    </row>
    <row r="63">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6"/>
    </row>
    <row r="64" s="2" customFormat="1">
      <c r="A64" s="34"/>
      <c r="B64" s="35"/>
      <c r="C64" s="36"/>
      <c r="D64" s="57" t="s">
        <v>52</v>
      </c>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57" t="s">
        <v>53</v>
      </c>
      <c r="AI64" s="61"/>
      <c r="AJ64" s="61"/>
      <c r="AK64" s="61"/>
      <c r="AL64" s="61"/>
      <c r="AM64" s="61"/>
      <c r="AN64" s="61"/>
      <c r="AO64" s="61"/>
      <c r="AP64" s="36"/>
      <c r="AQ64" s="36"/>
      <c r="AR64" s="40"/>
      <c r="BE64" s="34"/>
    </row>
    <row r="65">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6"/>
    </row>
    <row r="66">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6"/>
    </row>
    <row r="67">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6"/>
    </row>
    <row r="68">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6"/>
    </row>
    <row r="69">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6"/>
    </row>
    <row r="70">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6"/>
    </row>
    <row r="7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6"/>
    </row>
    <row r="7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6"/>
    </row>
    <row r="73">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6"/>
    </row>
    <row r="74">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6"/>
    </row>
    <row r="75" s="2" customFormat="1">
      <c r="A75" s="34"/>
      <c r="B75" s="35"/>
      <c r="C75" s="36"/>
      <c r="D75" s="60" t="s">
        <v>50</v>
      </c>
      <c r="E75" s="38"/>
      <c r="F75" s="38"/>
      <c r="G75" s="38"/>
      <c r="H75" s="38"/>
      <c r="I75" s="38"/>
      <c r="J75" s="38"/>
      <c r="K75" s="38"/>
      <c r="L75" s="38"/>
      <c r="M75" s="38"/>
      <c r="N75" s="38"/>
      <c r="O75" s="38"/>
      <c r="P75" s="38"/>
      <c r="Q75" s="38"/>
      <c r="R75" s="38"/>
      <c r="S75" s="38"/>
      <c r="T75" s="38"/>
      <c r="U75" s="38"/>
      <c r="V75" s="60" t="s">
        <v>51</v>
      </c>
      <c r="W75" s="38"/>
      <c r="X75" s="38"/>
      <c r="Y75" s="38"/>
      <c r="Z75" s="38"/>
      <c r="AA75" s="38"/>
      <c r="AB75" s="38"/>
      <c r="AC75" s="38"/>
      <c r="AD75" s="38"/>
      <c r="AE75" s="38"/>
      <c r="AF75" s="38"/>
      <c r="AG75" s="38"/>
      <c r="AH75" s="60" t="s">
        <v>50</v>
      </c>
      <c r="AI75" s="38"/>
      <c r="AJ75" s="38"/>
      <c r="AK75" s="38"/>
      <c r="AL75" s="38"/>
      <c r="AM75" s="60" t="s">
        <v>51</v>
      </c>
      <c r="AN75" s="38"/>
      <c r="AO75" s="38"/>
      <c r="AP75" s="36"/>
      <c r="AQ75" s="36"/>
      <c r="AR75" s="40"/>
      <c r="BE75" s="34"/>
    </row>
    <row r="76"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40"/>
      <c r="BE76" s="34"/>
    </row>
    <row r="77" s="2" customFormat="1" ht="6.96" customHeight="1">
      <c r="A77" s="34"/>
      <c r="B77" s="62"/>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c r="AO77" s="63"/>
      <c r="AP77" s="63"/>
      <c r="AQ77" s="63"/>
      <c r="AR77" s="40"/>
      <c r="BE77" s="34"/>
    </row>
    <row r="81" s="2" customFormat="1" ht="6.96" customHeight="1">
      <c r="A81" s="34"/>
      <c r="B81" s="64"/>
      <c r="C81" s="65"/>
      <c r="D81" s="65"/>
      <c r="E81" s="65"/>
      <c r="F81" s="65"/>
      <c r="G81" s="65"/>
      <c r="H81" s="65"/>
      <c r="I81" s="65"/>
      <c r="J81" s="65"/>
      <c r="K81" s="65"/>
      <c r="L81" s="65"/>
      <c r="M81" s="65"/>
      <c r="N81" s="65"/>
      <c r="O81" s="65"/>
      <c r="P81" s="65"/>
      <c r="Q81" s="65"/>
      <c r="R81" s="65"/>
      <c r="S81" s="65"/>
      <c r="T81" s="65"/>
      <c r="U81" s="65"/>
      <c r="V81" s="65"/>
      <c r="W81" s="65"/>
      <c r="X81" s="65"/>
      <c r="Y81" s="65"/>
      <c r="Z81" s="65"/>
      <c r="AA81" s="65"/>
      <c r="AB81" s="65"/>
      <c r="AC81" s="65"/>
      <c r="AD81" s="65"/>
      <c r="AE81" s="65"/>
      <c r="AF81" s="65"/>
      <c r="AG81" s="65"/>
      <c r="AH81" s="65"/>
      <c r="AI81" s="65"/>
      <c r="AJ81" s="65"/>
      <c r="AK81" s="65"/>
      <c r="AL81" s="65"/>
      <c r="AM81" s="65"/>
      <c r="AN81" s="65"/>
      <c r="AO81" s="65"/>
      <c r="AP81" s="65"/>
      <c r="AQ81" s="65"/>
      <c r="AR81" s="40"/>
      <c r="BE81" s="34"/>
    </row>
    <row r="82" s="2" customFormat="1" ht="24.96" customHeight="1">
      <c r="A82" s="34"/>
      <c r="B82" s="35"/>
      <c r="C82" s="19" t="s">
        <v>54</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40"/>
      <c r="BE82" s="34"/>
    </row>
    <row r="83" s="2" customFormat="1" ht="6.96"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40"/>
      <c r="BE83" s="34"/>
    </row>
    <row r="84" s="4" customFormat="1" ht="12" customHeight="1">
      <c r="A84" s="4"/>
      <c r="B84" s="66"/>
      <c r="C84" s="28" t="s">
        <v>13</v>
      </c>
      <c r="D84" s="67"/>
      <c r="E84" s="67"/>
      <c r="F84" s="67"/>
      <c r="G84" s="67"/>
      <c r="H84" s="67"/>
      <c r="I84" s="67"/>
      <c r="J84" s="67"/>
      <c r="K84" s="67"/>
      <c r="L84" s="67" t="str">
        <f>K5</f>
        <v>2020</v>
      </c>
      <c r="M84" s="67"/>
      <c r="N84" s="67"/>
      <c r="O84" s="67"/>
      <c r="P84" s="67"/>
      <c r="Q84" s="67"/>
      <c r="R84" s="67"/>
      <c r="S84" s="67"/>
      <c r="T84" s="67"/>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8"/>
      <c r="BE84" s="4"/>
    </row>
    <row r="85" s="5" customFormat="1" ht="36.96" customHeight="1">
      <c r="A85" s="5"/>
      <c r="B85" s="69"/>
      <c r="C85" s="70" t="s">
        <v>16</v>
      </c>
      <c r="D85" s="71"/>
      <c r="E85" s="71"/>
      <c r="F85" s="71"/>
      <c r="G85" s="71"/>
      <c r="H85" s="71"/>
      <c r="I85" s="71"/>
      <c r="J85" s="71"/>
      <c r="K85" s="71"/>
      <c r="L85" s="72" t="str">
        <f>K6</f>
        <v>Oprava PZS na trati 183 v úseku Klatovy - Janovice</v>
      </c>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3"/>
      <c r="BE85" s="5"/>
    </row>
    <row r="86" s="2" customFormat="1" ht="6.96"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40"/>
      <c r="BE86" s="34"/>
    </row>
    <row r="87" s="2" customFormat="1" ht="12" customHeight="1">
      <c r="A87" s="34"/>
      <c r="B87" s="35"/>
      <c r="C87" s="28" t="s">
        <v>20</v>
      </c>
      <c r="D87" s="36"/>
      <c r="E87" s="36"/>
      <c r="F87" s="36"/>
      <c r="G87" s="36"/>
      <c r="H87" s="36"/>
      <c r="I87" s="36"/>
      <c r="J87" s="36"/>
      <c r="K87" s="36"/>
      <c r="L87" s="74" t="str">
        <f>IF(K8="","",K8)</f>
        <v>TÚ Klatovy - Janovice</v>
      </c>
      <c r="M87" s="36"/>
      <c r="N87" s="36"/>
      <c r="O87" s="36"/>
      <c r="P87" s="36"/>
      <c r="Q87" s="36"/>
      <c r="R87" s="36"/>
      <c r="S87" s="36"/>
      <c r="T87" s="36"/>
      <c r="U87" s="36"/>
      <c r="V87" s="36"/>
      <c r="W87" s="36"/>
      <c r="X87" s="36"/>
      <c r="Y87" s="36"/>
      <c r="Z87" s="36"/>
      <c r="AA87" s="36"/>
      <c r="AB87" s="36"/>
      <c r="AC87" s="36"/>
      <c r="AD87" s="36"/>
      <c r="AE87" s="36"/>
      <c r="AF87" s="36"/>
      <c r="AG87" s="36"/>
      <c r="AH87" s="36"/>
      <c r="AI87" s="28" t="s">
        <v>22</v>
      </c>
      <c r="AJ87" s="36"/>
      <c r="AK87" s="36"/>
      <c r="AL87" s="36"/>
      <c r="AM87" s="75" t="str">
        <f>IF(AN8= "","",AN8)</f>
        <v>4. 5. 2020</v>
      </c>
      <c r="AN87" s="75"/>
      <c r="AO87" s="36"/>
      <c r="AP87" s="36"/>
      <c r="AQ87" s="36"/>
      <c r="AR87" s="40"/>
      <c r="BE87" s="34"/>
    </row>
    <row r="88" s="2" customFormat="1" ht="6.96"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40"/>
      <c r="BE88" s="34"/>
    </row>
    <row r="89" s="2" customFormat="1" ht="15.15" customHeight="1">
      <c r="A89" s="34"/>
      <c r="B89" s="35"/>
      <c r="C89" s="28" t="s">
        <v>24</v>
      </c>
      <c r="D89" s="36"/>
      <c r="E89" s="36"/>
      <c r="F89" s="36"/>
      <c r="G89" s="36"/>
      <c r="H89" s="36"/>
      <c r="I89" s="36"/>
      <c r="J89" s="36"/>
      <c r="K89" s="36"/>
      <c r="L89" s="67" t="str">
        <f>IF(E11= "","",E11)</f>
        <v>Správa železnic, státní organizace</v>
      </c>
      <c r="M89" s="36"/>
      <c r="N89" s="36"/>
      <c r="O89" s="36"/>
      <c r="P89" s="36"/>
      <c r="Q89" s="36"/>
      <c r="R89" s="36"/>
      <c r="S89" s="36"/>
      <c r="T89" s="36"/>
      <c r="U89" s="36"/>
      <c r="V89" s="36"/>
      <c r="W89" s="36"/>
      <c r="X89" s="36"/>
      <c r="Y89" s="36"/>
      <c r="Z89" s="36"/>
      <c r="AA89" s="36"/>
      <c r="AB89" s="36"/>
      <c r="AC89" s="36"/>
      <c r="AD89" s="36"/>
      <c r="AE89" s="36"/>
      <c r="AF89" s="36"/>
      <c r="AG89" s="36"/>
      <c r="AH89" s="36"/>
      <c r="AI89" s="28" t="s">
        <v>30</v>
      </c>
      <c r="AJ89" s="36"/>
      <c r="AK89" s="36"/>
      <c r="AL89" s="36"/>
      <c r="AM89" s="76" t="str">
        <f>IF(E17="","",E17)</f>
        <v xml:space="preserve"> </v>
      </c>
      <c r="AN89" s="67"/>
      <c r="AO89" s="67"/>
      <c r="AP89" s="67"/>
      <c r="AQ89" s="36"/>
      <c r="AR89" s="40"/>
      <c r="AS89" s="77" t="s">
        <v>55</v>
      </c>
      <c r="AT89" s="78"/>
      <c r="AU89" s="79"/>
      <c r="AV89" s="79"/>
      <c r="AW89" s="79"/>
      <c r="AX89" s="79"/>
      <c r="AY89" s="79"/>
      <c r="AZ89" s="79"/>
      <c r="BA89" s="79"/>
      <c r="BB89" s="79"/>
      <c r="BC89" s="79"/>
      <c r="BD89" s="80"/>
      <c r="BE89" s="34"/>
    </row>
    <row r="90" s="2" customFormat="1" ht="15.15" customHeight="1">
      <c r="A90" s="34"/>
      <c r="B90" s="35"/>
      <c r="C90" s="28" t="s">
        <v>28</v>
      </c>
      <c r="D90" s="36"/>
      <c r="E90" s="36"/>
      <c r="F90" s="36"/>
      <c r="G90" s="36"/>
      <c r="H90" s="36"/>
      <c r="I90" s="36"/>
      <c r="J90" s="36"/>
      <c r="K90" s="36"/>
      <c r="L90" s="67"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8" t="s">
        <v>33</v>
      </c>
      <c r="AJ90" s="36"/>
      <c r="AK90" s="36"/>
      <c r="AL90" s="36"/>
      <c r="AM90" s="76" t="str">
        <f>IF(E20="","",E20)</f>
        <v xml:space="preserve"> </v>
      </c>
      <c r="AN90" s="67"/>
      <c r="AO90" s="67"/>
      <c r="AP90" s="67"/>
      <c r="AQ90" s="36"/>
      <c r="AR90" s="40"/>
      <c r="AS90" s="81"/>
      <c r="AT90" s="82"/>
      <c r="AU90" s="83"/>
      <c r="AV90" s="83"/>
      <c r="AW90" s="83"/>
      <c r="AX90" s="83"/>
      <c r="AY90" s="83"/>
      <c r="AZ90" s="83"/>
      <c r="BA90" s="83"/>
      <c r="BB90" s="83"/>
      <c r="BC90" s="83"/>
      <c r="BD90" s="84"/>
      <c r="BE90" s="34"/>
    </row>
    <row r="91" s="2" customFormat="1" ht="10.8"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40"/>
      <c r="AS91" s="85"/>
      <c r="AT91" s="86"/>
      <c r="AU91" s="87"/>
      <c r="AV91" s="87"/>
      <c r="AW91" s="87"/>
      <c r="AX91" s="87"/>
      <c r="AY91" s="87"/>
      <c r="AZ91" s="87"/>
      <c r="BA91" s="87"/>
      <c r="BB91" s="87"/>
      <c r="BC91" s="87"/>
      <c r="BD91" s="88"/>
      <c r="BE91" s="34"/>
    </row>
    <row r="92" s="2" customFormat="1" ht="29.28" customHeight="1">
      <c r="A92" s="34"/>
      <c r="B92" s="35"/>
      <c r="C92" s="89" t="s">
        <v>56</v>
      </c>
      <c r="D92" s="90"/>
      <c r="E92" s="90"/>
      <c r="F92" s="90"/>
      <c r="G92" s="90"/>
      <c r="H92" s="91"/>
      <c r="I92" s="92" t="s">
        <v>57</v>
      </c>
      <c r="J92" s="90"/>
      <c r="K92" s="90"/>
      <c r="L92" s="90"/>
      <c r="M92" s="90"/>
      <c r="N92" s="90"/>
      <c r="O92" s="90"/>
      <c r="P92" s="90"/>
      <c r="Q92" s="90"/>
      <c r="R92" s="90"/>
      <c r="S92" s="90"/>
      <c r="T92" s="90"/>
      <c r="U92" s="90"/>
      <c r="V92" s="90"/>
      <c r="W92" s="90"/>
      <c r="X92" s="90"/>
      <c r="Y92" s="90"/>
      <c r="Z92" s="90"/>
      <c r="AA92" s="90"/>
      <c r="AB92" s="90"/>
      <c r="AC92" s="90"/>
      <c r="AD92" s="90"/>
      <c r="AE92" s="90"/>
      <c r="AF92" s="90"/>
      <c r="AG92" s="93" t="s">
        <v>58</v>
      </c>
      <c r="AH92" s="90"/>
      <c r="AI92" s="90"/>
      <c r="AJ92" s="90"/>
      <c r="AK92" s="90"/>
      <c r="AL92" s="90"/>
      <c r="AM92" s="90"/>
      <c r="AN92" s="92" t="s">
        <v>59</v>
      </c>
      <c r="AO92" s="90"/>
      <c r="AP92" s="94"/>
      <c r="AQ92" s="95" t="s">
        <v>60</v>
      </c>
      <c r="AR92" s="40"/>
      <c r="AS92" s="96" t="s">
        <v>61</v>
      </c>
      <c r="AT92" s="97" t="s">
        <v>62</v>
      </c>
      <c r="AU92" s="97" t="s">
        <v>63</v>
      </c>
      <c r="AV92" s="97" t="s">
        <v>64</v>
      </c>
      <c r="AW92" s="97" t="s">
        <v>65</v>
      </c>
      <c r="AX92" s="97" t="s">
        <v>66</v>
      </c>
      <c r="AY92" s="97" t="s">
        <v>67</v>
      </c>
      <c r="AZ92" s="97" t="s">
        <v>68</v>
      </c>
      <c r="BA92" s="97" t="s">
        <v>69</v>
      </c>
      <c r="BB92" s="97" t="s">
        <v>70</v>
      </c>
      <c r="BC92" s="97" t="s">
        <v>71</v>
      </c>
      <c r="BD92" s="98" t="s">
        <v>72</v>
      </c>
      <c r="BE92" s="34"/>
    </row>
    <row r="93" s="2" customFormat="1" ht="10.8"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40"/>
      <c r="AS93" s="99"/>
      <c r="AT93" s="100"/>
      <c r="AU93" s="100"/>
      <c r="AV93" s="100"/>
      <c r="AW93" s="100"/>
      <c r="AX93" s="100"/>
      <c r="AY93" s="100"/>
      <c r="AZ93" s="100"/>
      <c r="BA93" s="100"/>
      <c r="BB93" s="100"/>
      <c r="BC93" s="100"/>
      <c r="BD93" s="101"/>
      <c r="BE93" s="34"/>
    </row>
    <row r="94" s="6" customFormat="1" ht="32.4" customHeight="1">
      <c r="A94" s="6"/>
      <c r="B94" s="102"/>
      <c r="C94" s="103" t="s">
        <v>73</v>
      </c>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c r="AG94" s="105">
        <f>ROUND(AG95+AG99,2)</f>
        <v>0</v>
      </c>
      <c r="AH94" s="105"/>
      <c r="AI94" s="105"/>
      <c r="AJ94" s="105"/>
      <c r="AK94" s="105"/>
      <c r="AL94" s="105"/>
      <c r="AM94" s="105"/>
      <c r="AN94" s="106">
        <f>SUM(AG94,AT94)</f>
        <v>0</v>
      </c>
      <c r="AO94" s="106"/>
      <c r="AP94" s="106"/>
      <c r="AQ94" s="107" t="s">
        <v>1</v>
      </c>
      <c r="AR94" s="108"/>
      <c r="AS94" s="109">
        <f>ROUND(AS95+AS99,2)</f>
        <v>0</v>
      </c>
      <c r="AT94" s="110">
        <f>ROUND(SUM(AV94:AW94),2)</f>
        <v>0</v>
      </c>
      <c r="AU94" s="111">
        <f>ROUND(AU95+AU99,5)</f>
        <v>0</v>
      </c>
      <c r="AV94" s="110">
        <f>ROUND(AZ94*L29,2)</f>
        <v>0</v>
      </c>
      <c r="AW94" s="110">
        <f>ROUND(BA94*L30,2)</f>
        <v>0</v>
      </c>
      <c r="AX94" s="110">
        <f>ROUND(BB94*L29,2)</f>
        <v>0</v>
      </c>
      <c r="AY94" s="110">
        <f>ROUND(BC94*L30,2)</f>
        <v>0</v>
      </c>
      <c r="AZ94" s="110">
        <f>ROUND(AZ95+AZ99,2)</f>
        <v>0</v>
      </c>
      <c r="BA94" s="110">
        <f>ROUND(BA95+BA99,2)</f>
        <v>0</v>
      </c>
      <c r="BB94" s="110">
        <f>ROUND(BB95+BB99,2)</f>
        <v>0</v>
      </c>
      <c r="BC94" s="110">
        <f>ROUND(BC95+BC99,2)</f>
        <v>0</v>
      </c>
      <c r="BD94" s="112">
        <f>ROUND(BD95+BD99,2)</f>
        <v>0</v>
      </c>
      <c r="BE94" s="6"/>
      <c r="BS94" s="113" t="s">
        <v>74</v>
      </c>
      <c r="BT94" s="113" t="s">
        <v>75</v>
      </c>
      <c r="BU94" s="114" t="s">
        <v>76</v>
      </c>
      <c r="BV94" s="113" t="s">
        <v>77</v>
      </c>
      <c r="BW94" s="113" t="s">
        <v>5</v>
      </c>
      <c r="BX94" s="113" t="s">
        <v>78</v>
      </c>
      <c r="CL94" s="113" t="s">
        <v>1</v>
      </c>
    </row>
    <row r="95" s="7" customFormat="1" ht="16.5" customHeight="1">
      <c r="A95" s="7"/>
      <c r="B95" s="115"/>
      <c r="C95" s="116"/>
      <c r="D95" s="117" t="s">
        <v>79</v>
      </c>
      <c r="E95" s="117"/>
      <c r="F95" s="117"/>
      <c r="G95" s="117"/>
      <c r="H95" s="117"/>
      <c r="I95" s="118"/>
      <c r="J95" s="117" t="s">
        <v>80</v>
      </c>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9">
        <f>ROUND(SUM(AG96:AG98),2)</f>
        <v>0</v>
      </c>
      <c r="AH95" s="118"/>
      <c r="AI95" s="118"/>
      <c r="AJ95" s="118"/>
      <c r="AK95" s="118"/>
      <c r="AL95" s="118"/>
      <c r="AM95" s="118"/>
      <c r="AN95" s="120">
        <f>SUM(AG95,AT95)</f>
        <v>0</v>
      </c>
      <c r="AO95" s="118"/>
      <c r="AP95" s="118"/>
      <c r="AQ95" s="121" t="s">
        <v>81</v>
      </c>
      <c r="AR95" s="122"/>
      <c r="AS95" s="123">
        <f>ROUND(SUM(AS96:AS98),2)</f>
        <v>0</v>
      </c>
      <c r="AT95" s="124">
        <f>ROUND(SUM(AV95:AW95),2)</f>
        <v>0</v>
      </c>
      <c r="AU95" s="125">
        <f>ROUND(SUM(AU96:AU98),5)</f>
        <v>0</v>
      </c>
      <c r="AV95" s="124">
        <f>ROUND(AZ95*L29,2)</f>
        <v>0</v>
      </c>
      <c r="AW95" s="124">
        <f>ROUND(BA95*L30,2)</f>
        <v>0</v>
      </c>
      <c r="AX95" s="124">
        <f>ROUND(BB95*L29,2)</f>
        <v>0</v>
      </c>
      <c r="AY95" s="124">
        <f>ROUND(BC95*L30,2)</f>
        <v>0</v>
      </c>
      <c r="AZ95" s="124">
        <f>ROUND(SUM(AZ96:AZ98),2)</f>
        <v>0</v>
      </c>
      <c r="BA95" s="124">
        <f>ROUND(SUM(BA96:BA98),2)</f>
        <v>0</v>
      </c>
      <c r="BB95" s="124">
        <f>ROUND(SUM(BB96:BB98),2)</f>
        <v>0</v>
      </c>
      <c r="BC95" s="124">
        <f>ROUND(SUM(BC96:BC98),2)</f>
        <v>0</v>
      </c>
      <c r="BD95" s="126">
        <f>ROUND(SUM(BD96:BD98),2)</f>
        <v>0</v>
      </c>
      <c r="BE95" s="7"/>
      <c r="BS95" s="127" t="s">
        <v>74</v>
      </c>
      <c r="BT95" s="127" t="s">
        <v>82</v>
      </c>
      <c r="BU95" s="127" t="s">
        <v>76</v>
      </c>
      <c r="BV95" s="127" t="s">
        <v>77</v>
      </c>
      <c r="BW95" s="127" t="s">
        <v>83</v>
      </c>
      <c r="BX95" s="127" t="s">
        <v>5</v>
      </c>
      <c r="CL95" s="127" t="s">
        <v>1</v>
      </c>
      <c r="CM95" s="127" t="s">
        <v>84</v>
      </c>
    </row>
    <row r="96" s="4" customFormat="1" ht="16.5" customHeight="1">
      <c r="A96" s="128" t="s">
        <v>85</v>
      </c>
      <c r="B96" s="66"/>
      <c r="C96" s="129"/>
      <c r="D96" s="129"/>
      <c r="E96" s="130" t="s">
        <v>86</v>
      </c>
      <c r="F96" s="130"/>
      <c r="G96" s="130"/>
      <c r="H96" s="130"/>
      <c r="I96" s="130"/>
      <c r="J96" s="129"/>
      <c r="K96" s="130" t="s">
        <v>80</v>
      </c>
      <c r="L96" s="130"/>
      <c r="M96" s="130"/>
      <c r="N96" s="130"/>
      <c r="O96" s="130"/>
      <c r="P96" s="130"/>
      <c r="Q96" s="130"/>
      <c r="R96" s="130"/>
      <c r="S96" s="130"/>
      <c r="T96" s="130"/>
      <c r="U96" s="130"/>
      <c r="V96" s="130"/>
      <c r="W96" s="130"/>
      <c r="X96" s="130"/>
      <c r="Y96" s="130"/>
      <c r="Z96" s="130"/>
      <c r="AA96" s="130"/>
      <c r="AB96" s="130"/>
      <c r="AC96" s="130"/>
      <c r="AD96" s="130"/>
      <c r="AE96" s="130"/>
      <c r="AF96" s="130"/>
      <c r="AG96" s="131">
        <f>'01.1. - Přejezdové zabezp...'!J32</f>
        <v>0</v>
      </c>
      <c r="AH96" s="129"/>
      <c r="AI96" s="129"/>
      <c r="AJ96" s="129"/>
      <c r="AK96" s="129"/>
      <c r="AL96" s="129"/>
      <c r="AM96" s="129"/>
      <c r="AN96" s="131">
        <f>SUM(AG96,AT96)</f>
        <v>0</v>
      </c>
      <c r="AO96" s="129"/>
      <c r="AP96" s="129"/>
      <c r="AQ96" s="132" t="s">
        <v>87</v>
      </c>
      <c r="AR96" s="68"/>
      <c r="AS96" s="133">
        <v>0</v>
      </c>
      <c r="AT96" s="134">
        <f>ROUND(SUM(AV96:AW96),2)</f>
        <v>0</v>
      </c>
      <c r="AU96" s="135">
        <f>'01.1. - Přejezdové zabezp...'!P120</f>
        <v>0</v>
      </c>
      <c r="AV96" s="134">
        <f>'01.1. - Přejezdové zabezp...'!J35</f>
        <v>0</v>
      </c>
      <c r="AW96" s="134">
        <f>'01.1. - Přejezdové zabezp...'!J36</f>
        <v>0</v>
      </c>
      <c r="AX96" s="134">
        <f>'01.1. - Přejezdové zabezp...'!J37</f>
        <v>0</v>
      </c>
      <c r="AY96" s="134">
        <f>'01.1. - Přejezdové zabezp...'!J38</f>
        <v>0</v>
      </c>
      <c r="AZ96" s="134">
        <f>'01.1. - Přejezdové zabezp...'!F35</f>
        <v>0</v>
      </c>
      <c r="BA96" s="134">
        <f>'01.1. - Přejezdové zabezp...'!F36</f>
        <v>0</v>
      </c>
      <c r="BB96" s="134">
        <f>'01.1. - Přejezdové zabezp...'!F37</f>
        <v>0</v>
      </c>
      <c r="BC96" s="134">
        <f>'01.1. - Přejezdové zabezp...'!F38</f>
        <v>0</v>
      </c>
      <c r="BD96" s="136">
        <f>'01.1. - Přejezdové zabezp...'!F39</f>
        <v>0</v>
      </c>
      <c r="BE96" s="4"/>
      <c r="BT96" s="137" t="s">
        <v>84</v>
      </c>
      <c r="BV96" s="137" t="s">
        <v>77</v>
      </c>
      <c r="BW96" s="137" t="s">
        <v>88</v>
      </c>
      <c r="BX96" s="137" t="s">
        <v>83</v>
      </c>
      <c r="CL96" s="137" t="s">
        <v>1</v>
      </c>
    </row>
    <row r="97" s="4" customFormat="1" ht="16.5" customHeight="1">
      <c r="A97" s="128" t="s">
        <v>85</v>
      </c>
      <c r="B97" s="66"/>
      <c r="C97" s="129"/>
      <c r="D97" s="129"/>
      <c r="E97" s="130" t="s">
        <v>89</v>
      </c>
      <c r="F97" s="130"/>
      <c r="G97" s="130"/>
      <c r="H97" s="130"/>
      <c r="I97" s="130"/>
      <c r="J97" s="129"/>
      <c r="K97" s="130" t="s">
        <v>90</v>
      </c>
      <c r="L97" s="130"/>
      <c r="M97" s="130"/>
      <c r="N97" s="130"/>
      <c r="O97" s="130"/>
      <c r="P97" s="130"/>
      <c r="Q97" s="130"/>
      <c r="R97" s="130"/>
      <c r="S97" s="130"/>
      <c r="T97" s="130"/>
      <c r="U97" s="130"/>
      <c r="V97" s="130"/>
      <c r="W97" s="130"/>
      <c r="X97" s="130"/>
      <c r="Y97" s="130"/>
      <c r="Z97" s="130"/>
      <c r="AA97" s="130"/>
      <c r="AB97" s="130"/>
      <c r="AC97" s="130"/>
      <c r="AD97" s="130"/>
      <c r="AE97" s="130"/>
      <c r="AF97" s="130"/>
      <c r="AG97" s="131">
        <f>'01.2. - Zemní práce a opr...'!J32</f>
        <v>0</v>
      </c>
      <c r="AH97" s="129"/>
      <c r="AI97" s="129"/>
      <c r="AJ97" s="129"/>
      <c r="AK97" s="129"/>
      <c r="AL97" s="129"/>
      <c r="AM97" s="129"/>
      <c r="AN97" s="131">
        <f>SUM(AG97,AT97)</f>
        <v>0</v>
      </c>
      <c r="AO97" s="129"/>
      <c r="AP97" s="129"/>
      <c r="AQ97" s="132" t="s">
        <v>87</v>
      </c>
      <c r="AR97" s="68"/>
      <c r="AS97" s="133">
        <v>0</v>
      </c>
      <c r="AT97" s="134">
        <f>ROUND(SUM(AV97:AW97),2)</f>
        <v>0</v>
      </c>
      <c r="AU97" s="135">
        <f>'01.2. - Zemní práce a opr...'!P120</f>
        <v>0</v>
      </c>
      <c r="AV97" s="134">
        <f>'01.2. - Zemní práce a opr...'!J35</f>
        <v>0</v>
      </c>
      <c r="AW97" s="134">
        <f>'01.2. - Zemní práce a opr...'!J36</f>
        <v>0</v>
      </c>
      <c r="AX97" s="134">
        <f>'01.2. - Zemní práce a opr...'!J37</f>
        <v>0</v>
      </c>
      <c r="AY97" s="134">
        <f>'01.2. - Zemní práce a opr...'!J38</f>
        <v>0</v>
      </c>
      <c r="AZ97" s="134">
        <f>'01.2. - Zemní práce a opr...'!F35</f>
        <v>0</v>
      </c>
      <c r="BA97" s="134">
        <f>'01.2. - Zemní práce a opr...'!F36</f>
        <v>0</v>
      </c>
      <c r="BB97" s="134">
        <f>'01.2. - Zemní práce a opr...'!F37</f>
        <v>0</v>
      </c>
      <c r="BC97" s="134">
        <f>'01.2. - Zemní práce a opr...'!F38</f>
        <v>0</v>
      </c>
      <c r="BD97" s="136">
        <f>'01.2. - Zemní práce a opr...'!F39</f>
        <v>0</v>
      </c>
      <c r="BE97" s="4"/>
      <c r="BT97" s="137" t="s">
        <v>84</v>
      </c>
      <c r="BV97" s="137" t="s">
        <v>77</v>
      </c>
      <c r="BW97" s="137" t="s">
        <v>91</v>
      </c>
      <c r="BX97" s="137" t="s">
        <v>83</v>
      </c>
      <c r="CL97" s="137" t="s">
        <v>1</v>
      </c>
    </row>
    <row r="98" s="4" customFormat="1" ht="16.5" customHeight="1">
      <c r="A98" s="128" t="s">
        <v>85</v>
      </c>
      <c r="B98" s="66"/>
      <c r="C98" s="129"/>
      <c r="D98" s="129"/>
      <c r="E98" s="130" t="s">
        <v>92</v>
      </c>
      <c r="F98" s="130"/>
      <c r="G98" s="130"/>
      <c r="H98" s="130"/>
      <c r="I98" s="130"/>
      <c r="J98" s="129"/>
      <c r="K98" s="130" t="s">
        <v>93</v>
      </c>
      <c r="L98" s="130"/>
      <c r="M98" s="130"/>
      <c r="N98" s="130"/>
      <c r="O98" s="130"/>
      <c r="P98" s="130"/>
      <c r="Q98" s="130"/>
      <c r="R98" s="130"/>
      <c r="S98" s="130"/>
      <c r="T98" s="130"/>
      <c r="U98" s="130"/>
      <c r="V98" s="130"/>
      <c r="W98" s="130"/>
      <c r="X98" s="130"/>
      <c r="Y98" s="130"/>
      <c r="Z98" s="130"/>
      <c r="AA98" s="130"/>
      <c r="AB98" s="130"/>
      <c r="AC98" s="130"/>
      <c r="AD98" s="130"/>
      <c r="AE98" s="130"/>
      <c r="AF98" s="130"/>
      <c r="AG98" s="131">
        <f>'01.3. - Materiál zadavatele'!J32</f>
        <v>0</v>
      </c>
      <c r="AH98" s="129"/>
      <c r="AI98" s="129"/>
      <c r="AJ98" s="129"/>
      <c r="AK98" s="129"/>
      <c r="AL98" s="129"/>
      <c r="AM98" s="129"/>
      <c r="AN98" s="131">
        <f>SUM(AG98,AT98)</f>
        <v>0</v>
      </c>
      <c r="AO98" s="129"/>
      <c r="AP98" s="129"/>
      <c r="AQ98" s="132" t="s">
        <v>87</v>
      </c>
      <c r="AR98" s="68"/>
      <c r="AS98" s="133">
        <v>0</v>
      </c>
      <c r="AT98" s="134">
        <f>ROUND(SUM(AV98:AW98),2)</f>
        <v>0</v>
      </c>
      <c r="AU98" s="135">
        <f>'01.3. - Materiál zadavatele'!P120</f>
        <v>0</v>
      </c>
      <c r="AV98" s="134">
        <f>'01.3. - Materiál zadavatele'!J35</f>
        <v>0</v>
      </c>
      <c r="AW98" s="134">
        <f>'01.3. - Materiál zadavatele'!J36</f>
        <v>0</v>
      </c>
      <c r="AX98" s="134">
        <f>'01.3. - Materiál zadavatele'!J37</f>
        <v>0</v>
      </c>
      <c r="AY98" s="134">
        <f>'01.3. - Materiál zadavatele'!J38</f>
        <v>0</v>
      </c>
      <c r="AZ98" s="134">
        <f>'01.3. - Materiál zadavatele'!F35</f>
        <v>0</v>
      </c>
      <c r="BA98" s="134">
        <f>'01.3. - Materiál zadavatele'!F36</f>
        <v>0</v>
      </c>
      <c r="BB98" s="134">
        <f>'01.3. - Materiál zadavatele'!F37</f>
        <v>0</v>
      </c>
      <c r="BC98" s="134">
        <f>'01.3. - Materiál zadavatele'!F38</f>
        <v>0</v>
      </c>
      <c r="BD98" s="136">
        <f>'01.3. - Materiál zadavatele'!F39</f>
        <v>0</v>
      </c>
      <c r="BE98" s="4"/>
      <c r="BT98" s="137" t="s">
        <v>84</v>
      </c>
      <c r="BV98" s="137" t="s">
        <v>77</v>
      </c>
      <c r="BW98" s="137" t="s">
        <v>94</v>
      </c>
      <c r="BX98" s="137" t="s">
        <v>83</v>
      </c>
      <c r="CL98" s="137" t="s">
        <v>1</v>
      </c>
    </row>
    <row r="99" s="7" customFormat="1" ht="16.5" customHeight="1">
      <c r="A99" s="7"/>
      <c r="B99" s="115"/>
      <c r="C99" s="116"/>
      <c r="D99" s="117" t="s">
        <v>95</v>
      </c>
      <c r="E99" s="117"/>
      <c r="F99" s="117"/>
      <c r="G99" s="117"/>
      <c r="H99" s="117"/>
      <c r="I99" s="118"/>
      <c r="J99" s="117" t="s">
        <v>96</v>
      </c>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9">
        <f>ROUND(SUM(AG100:AG101),2)</f>
        <v>0</v>
      </c>
      <c r="AH99" s="118"/>
      <c r="AI99" s="118"/>
      <c r="AJ99" s="118"/>
      <c r="AK99" s="118"/>
      <c r="AL99" s="118"/>
      <c r="AM99" s="118"/>
      <c r="AN99" s="120">
        <f>SUM(AG99,AT99)</f>
        <v>0</v>
      </c>
      <c r="AO99" s="118"/>
      <c r="AP99" s="118"/>
      <c r="AQ99" s="121" t="s">
        <v>97</v>
      </c>
      <c r="AR99" s="122"/>
      <c r="AS99" s="123">
        <f>ROUND(SUM(AS100:AS101),2)</f>
        <v>0</v>
      </c>
      <c r="AT99" s="124">
        <f>ROUND(SUM(AV99:AW99),2)</f>
        <v>0</v>
      </c>
      <c r="AU99" s="125">
        <f>ROUND(SUM(AU100:AU101),5)</f>
        <v>0</v>
      </c>
      <c r="AV99" s="124">
        <f>ROUND(AZ99*L29,2)</f>
        <v>0</v>
      </c>
      <c r="AW99" s="124">
        <f>ROUND(BA99*L30,2)</f>
        <v>0</v>
      </c>
      <c r="AX99" s="124">
        <f>ROUND(BB99*L29,2)</f>
        <v>0</v>
      </c>
      <c r="AY99" s="124">
        <f>ROUND(BC99*L30,2)</f>
        <v>0</v>
      </c>
      <c r="AZ99" s="124">
        <f>ROUND(SUM(AZ100:AZ101),2)</f>
        <v>0</v>
      </c>
      <c r="BA99" s="124">
        <f>ROUND(SUM(BA100:BA101),2)</f>
        <v>0</v>
      </c>
      <c r="BB99" s="124">
        <f>ROUND(SUM(BB100:BB101),2)</f>
        <v>0</v>
      </c>
      <c r="BC99" s="124">
        <f>ROUND(SUM(BC100:BC101),2)</f>
        <v>0</v>
      </c>
      <c r="BD99" s="126">
        <f>ROUND(SUM(BD100:BD101),2)</f>
        <v>0</v>
      </c>
      <c r="BE99" s="7"/>
      <c r="BS99" s="127" t="s">
        <v>74</v>
      </c>
      <c r="BT99" s="127" t="s">
        <v>82</v>
      </c>
      <c r="BU99" s="127" t="s">
        <v>76</v>
      </c>
      <c r="BV99" s="127" t="s">
        <v>77</v>
      </c>
      <c r="BW99" s="127" t="s">
        <v>98</v>
      </c>
      <c r="BX99" s="127" t="s">
        <v>5</v>
      </c>
      <c r="CL99" s="127" t="s">
        <v>1</v>
      </c>
      <c r="CM99" s="127" t="s">
        <v>84</v>
      </c>
    </row>
    <row r="100" s="4" customFormat="1" ht="16.5" customHeight="1">
      <c r="A100" s="128" t="s">
        <v>85</v>
      </c>
      <c r="B100" s="66"/>
      <c r="C100" s="129"/>
      <c r="D100" s="129"/>
      <c r="E100" s="130" t="s">
        <v>99</v>
      </c>
      <c r="F100" s="130"/>
      <c r="G100" s="130"/>
      <c r="H100" s="130"/>
      <c r="I100" s="130"/>
      <c r="J100" s="129"/>
      <c r="K100" s="130" t="s">
        <v>96</v>
      </c>
      <c r="L100" s="130"/>
      <c r="M100" s="130"/>
      <c r="N100" s="130"/>
      <c r="O100" s="130"/>
      <c r="P100" s="130"/>
      <c r="Q100" s="130"/>
      <c r="R100" s="130"/>
      <c r="S100" s="130"/>
      <c r="T100" s="130"/>
      <c r="U100" s="130"/>
      <c r="V100" s="130"/>
      <c r="W100" s="130"/>
      <c r="X100" s="130"/>
      <c r="Y100" s="130"/>
      <c r="Z100" s="130"/>
      <c r="AA100" s="130"/>
      <c r="AB100" s="130"/>
      <c r="AC100" s="130"/>
      <c r="AD100" s="130"/>
      <c r="AE100" s="130"/>
      <c r="AF100" s="130"/>
      <c r="AG100" s="131">
        <f>'02.1. - Vedlejší a ostatn...'!J32</f>
        <v>0</v>
      </c>
      <c r="AH100" s="129"/>
      <c r="AI100" s="129"/>
      <c r="AJ100" s="129"/>
      <c r="AK100" s="129"/>
      <c r="AL100" s="129"/>
      <c r="AM100" s="129"/>
      <c r="AN100" s="131">
        <f>SUM(AG100,AT100)</f>
        <v>0</v>
      </c>
      <c r="AO100" s="129"/>
      <c r="AP100" s="129"/>
      <c r="AQ100" s="132" t="s">
        <v>87</v>
      </c>
      <c r="AR100" s="68"/>
      <c r="AS100" s="133">
        <v>0</v>
      </c>
      <c r="AT100" s="134">
        <f>ROUND(SUM(AV100:AW100),2)</f>
        <v>0</v>
      </c>
      <c r="AU100" s="135">
        <f>'02.1. - Vedlejší a ostatn...'!P121</f>
        <v>0</v>
      </c>
      <c r="AV100" s="134">
        <f>'02.1. - Vedlejší a ostatn...'!J35</f>
        <v>0</v>
      </c>
      <c r="AW100" s="134">
        <f>'02.1. - Vedlejší a ostatn...'!J36</f>
        <v>0</v>
      </c>
      <c r="AX100" s="134">
        <f>'02.1. - Vedlejší a ostatn...'!J37</f>
        <v>0</v>
      </c>
      <c r="AY100" s="134">
        <f>'02.1. - Vedlejší a ostatn...'!J38</f>
        <v>0</v>
      </c>
      <c r="AZ100" s="134">
        <f>'02.1. - Vedlejší a ostatn...'!F35</f>
        <v>0</v>
      </c>
      <c r="BA100" s="134">
        <f>'02.1. - Vedlejší a ostatn...'!F36</f>
        <v>0</v>
      </c>
      <c r="BB100" s="134">
        <f>'02.1. - Vedlejší a ostatn...'!F37</f>
        <v>0</v>
      </c>
      <c r="BC100" s="134">
        <f>'02.1. - Vedlejší a ostatn...'!F38</f>
        <v>0</v>
      </c>
      <c r="BD100" s="136">
        <f>'02.1. - Vedlejší a ostatn...'!F39</f>
        <v>0</v>
      </c>
      <c r="BE100" s="4"/>
      <c r="BT100" s="137" t="s">
        <v>84</v>
      </c>
      <c r="BV100" s="137" t="s">
        <v>77</v>
      </c>
      <c r="BW100" s="137" t="s">
        <v>100</v>
      </c>
      <c r="BX100" s="137" t="s">
        <v>98</v>
      </c>
      <c r="CL100" s="137" t="s">
        <v>1</v>
      </c>
    </row>
    <row r="101" s="4" customFormat="1" ht="16.5" customHeight="1">
      <c r="A101" s="128" t="s">
        <v>85</v>
      </c>
      <c r="B101" s="66"/>
      <c r="C101" s="129"/>
      <c r="D101" s="129"/>
      <c r="E101" s="130" t="s">
        <v>101</v>
      </c>
      <c r="F101" s="130"/>
      <c r="G101" s="130"/>
      <c r="H101" s="130"/>
      <c r="I101" s="130"/>
      <c r="J101" s="129"/>
      <c r="K101" s="130" t="s">
        <v>102</v>
      </c>
      <c r="L101" s="130"/>
      <c r="M101" s="130"/>
      <c r="N101" s="130"/>
      <c r="O101" s="130"/>
      <c r="P101" s="130"/>
      <c r="Q101" s="130"/>
      <c r="R101" s="130"/>
      <c r="S101" s="130"/>
      <c r="T101" s="130"/>
      <c r="U101" s="130"/>
      <c r="V101" s="130"/>
      <c r="W101" s="130"/>
      <c r="X101" s="130"/>
      <c r="Y101" s="130"/>
      <c r="Z101" s="130"/>
      <c r="AA101" s="130"/>
      <c r="AB101" s="130"/>
      <c r="AC101" s="130"/>
      <c r="AD101" s="130"/>
      <c r="AE101" s="130"/>
      <c r="AF101" s="130"/>
      <c r="AG101" s="131">
        <f>'02.2. - Náklady na dopravu'!J32</f>
        <v>0</v>
      </c>
      <c r="AH101" s="129"/>
      <c r="AI101" s="129"/>
      <c r="AJ101" s="129"/>
      <c r="AK101" s="129"/>
      <c r="AL101" s="129"/>
      <c r="AM101" s="129"/>
      <c r="AN101" s="131">
        <f>SUM(AG101,AT101)</f>
        <v>0</v>
      </c>
      <c r="AO101" s="129"/>
      <c r="AP101" s="129"/>
      <c r="AQ101" s="132" t="s">
        <v>87</v>
      </c>
      <c r="AR101" s="68"/>
      <c r="AS101" s="138">
        <v>0</v>
      </c>
      <c r="AT101" s="139">
        <f>ROUND(SUM(AV101:AW101),2)</f>
        <v>0</v>
      </c>
      <c r="AU101" s="140">
        <f>'02.2. - Náklady na dopravu'!P121</f>
        <v>0</v>
      </c>
      <c r="AV101" s="139">
        <f>'02.2. - Náklady na dopravu'!J35</f>
        <v>0</v>
      </c>
      <c r="AW101" s="139">
        <f>'02.2. - Náklady na dopravu'!J36</f>
        <v>0</v>
      </c>
      <c r="AX101" s="139">
        <f>'02.2. - Náklady na dopravu'!J37</f>
        <v>0</v>
      </c>
      <c r="AY101" s="139">
        <f>'02.2. - Náklady na dopravu'!J38</f>
        <v>0</v>
      </c>
      <c r="AZ101" s="139">
        <f>'02.2. - Náklady na dopravu'!F35</f>
        <v>0</v>
      </c>
      <c r="BA101" s="139">
        <f>'02.2. - Náklady na dopravu'!F36</f>
        <v>0</v>
      </c>
      <c r="BB101" s="139">
        <f>'02.2. - Náklady na dopravu'!F37</f>
        <v>0</v>
      </c>
      <c r="BC101" s="139">
        <f>'02.2. - Náklady na dopravu'!F38</f>
        <v>0</v>
      </c>
      <c r="BD101" s="141">
        <f>'02.2. - Náklady na dopravu'!F39</f>
        <v>0</v>
      </c>
      <c r="BE101" s="4"/>
      <c r="BT101" s="137" t="s">
        <v>84</v>
      </c>
      <c r="BV101" s="137" t="s">
        <v>77</v>
      </c>
      <c r="BW101" s="137" t="s">
        <v>103</v>
      </c>
      <c r="BX101" s="137" t="s">
        <v>98</v>
      </c>
      <c r="CL101" s="137" t="s">
        <v>1</v>
      </c>
    </row>
    <row r="102" s="2" customFormat="1" ht="30" customHeight="1">
      <c r="A102" s="34"/>
      <c r="B102" s="35"/>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40"/>
      <c r="AS102" s="34"/>
      <c r="AT102" s="34"/>
      <c r="AU102" s="34"/>
      <c r="AV102" s="34"/>
      <c r="AW102" s="34"/>
      <c r="AX102" s="34"/>
      <c r="AY102" s="34"/>
      <c r="AZ102" s="34"/>
      <c r="BA102" s="34"/>
      <c r="BB102" s="34"/>
      <c r="BC102" s="34"/>
      <c r="BD102" s="34"/>
      <c r="BE102" s="34"/>
    </row>
    <row r="103" s="2" customFormat="1" ht="6.96" customHeight="1">
      <c r="A103" s="34"/>
      <c r="B103" s="62"/>
      <c r="C103" s="63"/>
      <c r="D103" s="63"/>
      <c r="E103" s="63"/>
      <c r="F103" s="63"/>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c r="AO103" s="63"/>
      <c r="AP103" s="63"/>
      <c r="AQ103" s="63"/>
      <c r="AR103" s="40"/>
      <c r="AS103" s="34"/>
      <c r="AT103" s="34"/>
      <c r="AU103" s="34"/>
      <c r="AV103" s="34"/>
      <c r="AW103" s="34"/>
      <c r="AX103" s="34"/>
      <c r="AY103" s="34"/>
      <c r="AZ103" s="34"/>
      <c r="BA103" s="34"/>
      <c r="BB103" s="34"/>
      <c r="BC103" s="34"/>
      <c r="BD103" s="34"/>
      <c r="BE103" s="34"/>
    </row>
  </sheetData>
  <sheetProtection sheet="1" formatColumns="0" formatRows="0" objects="1" scenarios="1" spinCount="100000" saltValue="mH3wNXuhMSM/4nPbXVYftqwLfuN0LzLZthpiSG39rWh2aSqwfDpwOZImU4OI7XoVLY4FyWyp9TZsEJ9M9bxiVA==" hashValue="Jcxc7PYv3cUFZfDVdeL/5P+CCy3gLDNFwLCrok2ccd01aq2LgXsorV2QnazTp5t8uuJ+4UQW2ZIG+K07phX8KQ==" algorithmName="SHA-512" password="CC35"/>
  <mergeCells count="66">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N101:AP101"/>
    <mergeCell ref="AG101:AM101"/>
    <mergeCell ref="E101:I101"/>
    <mergeCell ref="K101:AF101"/>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01.1. - Přejezdové zabezp...'!C2" display="/"/>
    <hyperlink ref="A97" location="'01.2. - Zemní práce a opr...'!C2" display="/"/>
    <hyperlink ref="A98" location="'01.3. - Materiál zadavatele'!C2" display="/"/>
    <hyperlink ref="A100" location="'02.1. - Vedlejší a ostatn...'!C2" display="/"/>
    <hyperlink ref="A101" location="'02.2. - Náklady na dopravu'!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2"/>
      <c r="L2" s="1"/>
      <c r="M2" s="1"/>
      <c r="N2" s="1"/>
      <c r="O2" s="1"/>
      <c r="P2" s="1"/>
      <c r="Q2" s="1"/>
      <c r="R2" s="1"/>
      <c r="S2" s="1"/>
      <c r="T2" s="1"/>
      <c r="U2" s="1"/>
      <c r="V2" s="1"/>
      <c r="AT2" s="13" t="s">
        <v>88</v>
      </c>
    </row>
    <row r="3" hidden="1" s="1" customFormat="1" ht="6.96" customHeight="1">
      <c r="B3" s="143"/>
      <c r="C3" s="144"/>
      <c r="D3" s="144"/>
      <c r="E3" s="144"/>
      <c r="F3" s="144"/>
      <c r="G3" s="144"/>
      <c r="H3" s="144"/>
      <c r="I3" s="145"/>
      <c r="J3" s="144"/>
      <c r="K3" s="144"/>
      <c r="L3" s="16"/>
      <c r="AT3" s="13" t="s">
        <v>84</v>
      </c>
    </row>
    <row r="4" hidden="1" s="1" customFormat="1" ht="24.96" customHeight="1">
      <c r="B4" s="16"/>
      <c r="D4" s="146" t="s">
        <v>104</v>
      </c>
      <c r="I4" s="142"/>
      <c r="L4" s="16"/>
      <c r="M4" s="147" t="s">
        <v>10</v>
      </c>
      <c r="AT4" s="13" t="s">
        <v>4</v>
      </c>
    </row>
    <row r="5" hidden="1" s="1" customFormat="1" ht="6.96" customHeight="1">
      <c r="B5" s="16"/>
      <c r="I5" s="142"/>
      <c r="L5" s="16"/>
    </row>
    <row r="6" hidden="1" s="1" customFormat="1" ht="12" customHeight="1">
      <c r="B6" s="16"/>
      <c r="D6" s="148" t="s">
        <v>16</v>
      </c>
      <c r="I6" s="142"/>
      <c r="L6" s="16"/>
    </row>
    <row r="7" hidden="1" s="1" customFormat="1" ht="16.5" customHeight="1">
      <c r="B7" s="16"/>
      <c r="E7" s="149" t="str">
        <f>'Rekapitulace stavby'!K6</f>
        <v>Oprava PZS na trati 183 v úseku Klatovy - Janovice</v>
      </c>
      <c r="F7" s="148"/>
      <c r="G7" s="148"/>
      <c r="H7" s="148"/>
      <c r="I7" s="142"/>
      <c r="L7" s="16"/>
    </row>
    <row r="8" hidden="1" s="1" customFormat="1" ht="12" customHeight="1">
      <c r="B8" s="16"/>
      <c r="D8" s="148" t="s">
        <v>105</v>
      </c>
      <c r="I8" s="142"/>
      <c r="L8" s="16"/>
    </row>
    <row r="9" hidden="1" s="2" customFormat="1" ht="16.5" customHeight="1">
      <c r="A9" s="34"/>
      <c r="B9" s="40"/>
      <c r="C9" s="34"/>
      <c r="D9" s="34"/>
      <c r="E9" s="149" t="s">
        <v>106</v>
      </c>
      <c r="F9" s="34"/>
      <c r="G9" s="34"/>
      <c r="H9" s="34"/>
      <c r="I9" s="150"/>
      <c r="J9" s="34"/>
      <c r="K9" s="34"/>
      <c r="L9" s="59"/>
      <c r="S9" s="34"/>
      <c r="T9" s="34"/>
      <c r="U9" s="34"/>
      <c r="V9" s="34"/>
      <c r="W9" s="34"/>
      <c r="X9" s="34"/>
      <c r="Y9" s="34"/>
      <c r="Z9" s="34"/>
      <c r="AA9" s="34"/>
      <c r="AB9" s="34"/>
      <c r="AC9" s="34"/>
      <c r="AD9" s="34"/>
      <c r="AE9" s="34"/>
    </row>
    <row r="10" hidden="1" s="2" customFormat="1" ht="12" customHeight="1">
      <c r="A10" s="34"/>
      <c r="B10" s="40"/>
      <c r="C10" s="34"/>
      <c r="D10" s="148" t="s">
        <v>107</v>
      </c>
      <c r="E10" s="34"/>
      <c r="F10" s="34"/>
      <c r="G10" s="34"/>
      <c r="H10" s="34"/>
      <c r="I10" s="150"/>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51" t="s">
        <v>108</v>
      </c>
      <c r="F11" s="34"/>
      <c r="G11" s="34"/>
      <c r="H11" s="34"/>
      <c r="I11" s="150"/>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150"/>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8" t="s">
        <v>18</v>
      </c>
      <c r="E13" s="34"/>
      <c r="F13" s="137" t="s">
        <v>1</v>
      </c>
      <c r="G13" s="34"/>
      <c r="H13" s="34"/>
      <c r="I13" s="152"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8" t="s">
        <v>20</v>
      </c>
      <c r="E14" s="34"/>
      <c r="F14" s="137" t="s">
        <v>21</v>
      </c>
      <c r="G14" s="34"/>
      <c r="H14" s="34"/>
      <c r="I14" s="152" t="s">
        <v>22</v>
      </c>
      <c r="J14" s="153" t="str">
        <f>'Rekapitulace stavby'!AN8</f>
        <v>4. 5. 2020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150"/>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8" t="s">
        <v>24</v>
      </c>
      <c r="E16" s="34"/>
      <c r="F16" s="34"/>
      <c r="G16" s="34"/>
      <c r="H16" s="34"/>
      <c r="I16" s="152"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52"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150"/>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8" t="s">
        <v>28</v>
      </c>
      <c r="E19" s="34"/>
      <c r="F19" s="34"/>
      <c r="G19" s="34"/>
      <c r="H19" s="34"/>
      <c r="I19" s="152"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52"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150"/>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8" t="s">
        <v>30</v>
      </c>
      <c r="E22" s="34"/>
      <c r="F22" s="34"/>
      <c r="G22" s="34"/>
      <c r="H22" s="34"/>
      <c r="I22" s="152"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52"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150"/>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8" t="s">
        <v>33</v>
      </c>
      <c r="E25" s="34"/>
      <c r="F25" s="34"/>
      <c r="G25" s="34"/>
      <c r="H25" s="34"/>
      <c r="I25" s="152" t="s">
        <v>25</v>
      </c>
      <c r="J25" s="137" t="str">
        <f>IF('Rekapitulace stavby'!AN19="","",'Rekapitulace stavby'!AN19)</f>
        <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tr">
        <f>IF('Rekapitulace stavby'!E20="","",'Rekapitulace stavby'!E20)</f>
        <v xml:space="preserve"> </v>
      </c>
      <c r="F26" s="34"/>
      <c r="G26" s="34"/>
      <c r="H26" s="34"/>
      <c r="I26" s="152" t="s">
        <v>27</v>
      </c>
      <c r="J26" s="137" t="str">
        <f>IF('Rekapitulace stavby'!AN20="","",'Rekapitulace stavby'!AN20)</f>
        <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150"/>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8" t="s">
        <v>34</v>
      </c>
      <c r="E28" s="34"/>
      <c r="F28" s="34"/>
      <c r="G28" s="34"/>
      <c r="H28" s="34"/>
      <c r="I28" s="150"/>
      <c r="J28" s="34"/>
      <c r="K28" s="34"/>
      <c r="L28" s="59"/>
      <c r="S28" s="34"/>
      <c r="T28" s="34"/>
      <c r="U28" s="34"/>
      <c r="V28" s="34"/>
      <c r="W28" s="34"/>
      <c r="X28" s="34"/>
      <c r="Y28" s="34"/>
      <c r="Z28" s="34"/>
      <c r="AA28" s="34"/>
      <c r="AB28" s="34"/>
      <c r="AC28" s="34"/>
      <c r="AD28" s="34"/>
      <c r="AE28" s="34"/>
    </row>
    <row r="29" hidden="1" s="8" customFormat="1" ht="16.5" customHeight="1">
      <c r="A29" s="154"/>
      <c r="B29" s="155"/>
      <c r="C29" s="154"/>
      <c r="D29" s="154"/>
      <c r="E29" s="156" t="s">
        <v>1</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4"/>
      <c r="B30" s="40"/>
      <c r="C30" s="34"/>
      <c r="D30" s="34"/>
      <c r="E30" s="34"/>
      <c r="F30" s="34"/>
      <c r="G30" s="34"/>
      <c r="H30" s="34"/>
      <c r="I30" s="150"/>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9"/>
      <c r="E31" s="159"/>
      <c r="F31" s="159"/>
      <c r="G31" s="159"/>
      <c r="H31" s="159"/>
      <c r="I31" s="160"/>
      <c r="J31" s="159"/>
      <c r="K31" s="159"/>
      <c r="L31" s="59"/>
      <c r="S31" s="34"/>
      <c r="T31" s="34"/>
      <c r="U31" s="34"/>
      <c r="V31" s="34"/>
      <c r="W31" s="34"/>
      <c r="X31" s="34"/>
      <c r="Y31" s="34"/>
      <c r="Z31" s="34"/>
      <c r="AA31" s="34"/>
      <c r="AB31" s="34"/>
      <c r="AC31" s="34"/>
      <c r="AD31" s="34"/>
      <c r="AE31" s="34"/>
    </row>
    <row r="32" hidden="1" s="2" customFormat="1" ht="25.44" customHeight="1">
      <c r="A32" s="34"/>
      <c r="B32" s="40"/>
      <c r="C32" s="34"/>
      <c r="D32" s="161" t="s">
        <v>35</v>
      </c>
      <c r="E32" s="34"/>
      <c r="F32" s="34"/>
      <c r="G32" s="34"/>
      <c r="H32" s="34"/>
      <c r="I32" s="150"/>
      <c r="J32" s="162">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9"/>
      <c r="E33" s="159"/>
      <c r="F33" s="159"/>
      <c r="G33" s="159"/>
      <c r="H33" s="159"/>
      <c r="I33" s="160"/>
      <c r="J33" s="159"/>
      <c r="K33" s="159"/>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63" t="s">
        <v>37</v>
      </c>
      <c r="G34" s="34"/>
      <c r="H34" s="34"/>
      <c r="I34" s="164" t="s">
        <v>36</v>
      </c>
      <c r="J34" s="163" t="s">
        <v>38</v>
      </c>
      <c r="K34" s="34"/>
      <c r="L34" s="59"/>
      <c r="S34" s="34"/>
      <c r="T34" s="34"/>
      <c r="U34" s="34"/>
      <c r="V34" s="34"/>
      <c r="W34" s="34"/>
      <c r="X34" s="34"/>
      <c r="Y34" s="34"/>
      <c r="Z34" s="34"/>
      <c r="AA34" s="34"/>
      <c r="AB34" s="34"/>
      <c r="AC34" s="34"/>
      <c r="AD34" s="34"/>
      <c r="AE34" s="34"/>
    </row>
    <row r="35" hidden="1" s="2" customFormat="1" ht="14.4" customHeight="1">
      <c r="A35" s="34"/>
      <c r="B35" s="40"/>
      <c r="C35" s="34"/>
      <c r="D35" s="165" t="s">
        <v>39</v>
      </c>
      <c r="E35" s="148" t="s">
        <v>40</v>
      </c>
      <c r="F35" s="166">
        <f>ROUND((SUM(BE120:BE284)),  2)</f>
        <v>0</v>
      </c>
      <c r="G35" s="34"/>
      <c r="H35" s="34"/>
      <c r="I35" s="167">
        <v>0.20999999999999999</v>
      </c>
      <c r="J35" s="166">
        <f>ROUND(((SUM(BE120:BE284))*I35),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8" t="s">
        <v>41</v>
      </c>
      <c r="F36" s="166">
        <f>ROUND((SUM(BF120:BF284)),  2)</f>
        <v>0</v>
      </c>
      <c r="G36" s="34"/>
      <c r="H36" s="34"/>
      <c r="I36" s="167">
        <v>0.14999999999999999</v>
      </c>
      <c r="J36" s="166">
        <f>ROUND(((SUM(BF120:BF284))*I36),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8" t="s">
        <v>42</v>
      </c>
      <c r="F37" s="166">
        <f>ROUND((SUM(BG120:BG284)),  2)</f>
        <v>0</v>
      </c>
      <c r="G37" s="34"/>
      <c r="H37" s="34"/>
      <c r="I37" s="167">
        <v>0.20999999999999999</v>
      </c>
      <c r="J37" s="166">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8" t="s">
        <v>43</v>
      </c>
      <c r="F38" s="166">
        <f>ROUND((SUM(BH120:BH284)),  2)</f>
        <v>0</v>
      </c>
      <c r="G38" s="34"/>
      <c r="H38" s="34"/>
      <c r="I38" s="167">
        <v>0.14999999999999999</v>
      </c>
      <c r="J38" s="166">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8" t="s">
        <v>44</v>
      </c>
      <c r="F39" s="166">
        <f>ROUND((SUM(BI120:BI284)),  2)</f>
        <v>0</v>
      </c>
      <c r="G39" s="34"/>
      <c r="H39" s="34"/>
      <c r="I39" s="167">
        <v>0</v>
      </c>
      <c r="J39" s="166">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150"/>
      <c r="J40" s="34"/>
      <c r="K40" s="34"/>
      <c r="L40" s="59"/>
      <c r="S40" s="34"/>
      <c r="T40" s="34"/>
      <c r="U40" s="34"/>
      <c r="V40" s="34"/>
      <c r="W40" s="34"/>
      <c r="X40" s="34"/>
      <c r="Y40" s="34"/>
      <c r="Z40" s="34"/>
      <c r="AA40" s="34"/>
      <c r="AB40" s="34"/>
      <c r="AC40" s="34"/>
      <c r="AD40" s="34"/>
      <c r="AE40" s="34"/>
    </row>
    <row r="41" hidden="1" s="2" customFormat="1" ht="25.44" customHeight="1">
      <c r="A41" s="34"/>
      <c r="B41" s="40"/>
      <c r="C41" s="168"/>
      <c r="D41" s="169" t="s">
        <v>45</v>
      </c>
      <c r="E41" s="170"/>
      <c r="F41" s="170"/>
      <c r="G41" s="171" t="s">
        <v>46</v>
      </c>
      <c r="H41" s="172" t="s">
        <v>47</v>
      </c>
      <c r="I41" s="173"/>
      <c r="J41" s="174">
        <f>SUM(J32:J39)</f>
        <v>0</v>
      </c>
      <c r="K41" s="175"/>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150"/>
      <c r="J42" s="34"/>
      <c r="K42" s="34"/>
      <c r="L42" s="59"/>
      <c r="S42" s="34"/>
      <c r="T42" s="34"/>
      <c r="U42" s="34"/>
      <c r="V42" s="34"/>
      <c r="W42" s="34"/>
      <c r="X42" s="34"/>
      <c r="Y42" s="34"/>
      <c r="Z42" s="34"/>
      <c r="AA42" s="34"/>
      <c r="AB42" s="34"/>
      <c r="AC42" s="34"/>
      <c r="AD42" s="34"/>
      <c r="AE42" s="34"/>
    </row>
    <row r="43" hidden="1" s="1" customFormat="1" ht="14.4" customHeight="1">
      <c r="B43" s="16"/>
      <c r="I43" s="142"/>
      <c r="L43" s="16"/>
    </row>
    <row r="44" hidden="1" s="1" customFormat="1" ht="14.4" customHeight="1">
      <c r="B44" s="16"/>
      <c r="I44" s="142"/>
      <c r="L44" s="16"/>
    </row>
    <row r="45" hidden="1" s="1" customFormat="1" ht="14.4" customHeight="1">
      <c r="B45" s="16"/>
      <c r="I45" s="142"/>
      <c r="L45" s="16"/>
    </row>
    <row r="46" hidden="1" s="1" customFormat="1" ht="14.4" customHeight="1">
      <c r="B46" s="16"/>
      <c r="I46" s="142"/>
      <c r="L46" s="16"/>
    </row>
    <row r="47" hidden="1" s="1" customFormat="1" ht="14.4" customHeight="1">
      <c r="B47" s="16"/>
      <c r="I47" s="142"/>
      <c r="L47" s="16"/>
    </row>
    <row r="48" hidden="1" s="1" customFormat="1" ht="14.4" customHeight="1">
      <c r="B48" s="16"/>
      <c r="I48" s="142"/>
      <c r="L48" s="16"/>
    </row>
    <row r="49" hidden="1" s="1" customFormat="1" ht="14.4" customHeight="1">
      <c r="B49" s="16"/>
      <c r="I49" s="142"/>
      <c r="L49" s="16"/>
    </row>
    <row r="50" hidden="1" s="2" customFormat="1" ht="14.4" customHeight="1">
      <c r="B50" s="59"/>
      <c r="D50" s="176" t="s">
        <v>48</v>
      </c>
      <c r="E50" s="177"/>
      <c r="F50" s="177"/>
      <c r="G50" s="176" t="s">
        <v>49</v>
      </c>
      <c r="H50" s="177"/>
      <c r="I50" s="178"/>
      <c r="J50" s="177"/>
      <c r="K50" s="177"/>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9" t="s">
        <v>50</v>
      </c>
      <c r="E61" s="180"/>
      <c r="F61" s="181" t="s">
        <v>51</v>
      </c>
      <c r="G61" s="179" t="s">
        <v>50</v>
      </c>
      <c r="H61" s="180"/>
      <c r="I61" s="182"/>
      <c r="J61" s="183" t="s">
        <v>51</v>
      </c>
      <c r="K61" s="180"/>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76" t="s">
        <v>52</v>
      </c>
      <c r="E65" s="184"/>
      <c r="F65" s="184"/>
      <c r="G65" s="176" t="s">
        <v>53</v>
      </c>
      <c r="H65" s="184"/>
      <c r="I65" s="185"/>
      <c r="J65" s="184"/>
      <c r="K65" s="18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9" t="s">
        <v>50</v>
      </c>
      <c r="E76" s="180"/>
      <c r="F76" s="181" t="s">
        <v>51</v>
      </c>
      <c r="G76" s="179" t="s">
        <v>50</v>
      </c>
      <c r="H76" s="180"/>
      <c r="I76" s="182"/>
      <c r="J76" s="183" t="s">
        <v>51</v>
      </c>
      <c r="K76" s="180"/>
      <c r="L76" s="59"/>
      <c r="S76" s="34"/>
      <c r="T76" s="34"/>
      <c r="U76" s="34"/>
      <c r="V76" s="34"/>
      <c r="W76" s="34"/>
      <c r="X76" s="34"/>
      <c r="Y76" s="34"/>
      <c r="Z76" s="34"/>
      <c r="AA76" s="34"/>
      <c r="AB76" s="34"/>
      <c r="AC76" s="34"/>
      <c r="AD76" s="34"/>
      <c r="AE76" s="34"/>
    </row>
    <row r="77" hidden="1" s="2" customFormat="1" ht="14.4" customHeight="1">
      <c r="A77" s="34"/>
      <c r="B77" s="186"/>
      <c r="C77" s="187"/>
      <c r="D77" s="187"/>
      <c r="E77" s="187"/>
      <c r="F77" s="187"/>
      <c r="G77" s="187"/>
      <c r="H77" s="187"/>
      <c r="I77" s="188"/>
      <c r="J77" s="187"/>
      <c r="K77" s="187"/>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89"/>
      <c r="C81" s="190"/>
      <c r="D81" s="190"/>
      <c r="E81" s="190"/>
      <c r="F81" s="190"/>
      <c r="G81" s="190"/>
      <c r="H81" s="190"/>
      <c r="I81" s="191"/>
      <c r="J81" s="190"/>
      <c r="K81" s="190"/>
      <c r="L81" s="59"/>
      <c r="S81" s="34"/>
      <c r="T81" s="34"/>
      <c r="U81" s="34"/>
      <c r="V81" s="34"/>
      <c r="W81" s="34"/>
      <c r="X81" s="34"/>
      <c r="Y81" s="34"/>
      <c r="Z81" s="34"/>
      <c r="AA81" s="34"/>
      <c r="AB81" s="34"/>
      <c r="AC81" s="34"/>
      <c r="AD81" s="34"/>
      <c r="AE81" s="34"/>
    </row>
    <row r="82" hidden="1" s="2" customFormat="1" ht="24.96" customHeight="1">
      <c r="A82" s="34"/>
      <c r="B82" s="35"/>
      <c r="C82" s="19" t="s">
        <v>109</v>
      </c>
      <c r="D82" s="36"/>
      <c r="E82" s="36"/>
      <c r="F82" s="36"/>
      <c r="G82" s="36"/>
      <c r="H82" s="36"/>
      <c r="I82" s="150"/>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150"/>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150"/>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92" t="str">
        <f>E7</f>
        <v>Oprava PZS na trati 183 v úseku Klatovy - Janovice</v>
      </c>
      <c r="F85" s="28"/>
      <c r="G85" s="28"/>
      <c r="H85" s="28"/>
      <c r="I85" s="150"/>
      <c r="J85" s="36"/>
      <c r="K85" s="36"/>
      <c r="L85" s="59"/>
      <c r="S85" s="34"/>
      <c r="T85" s="34"/>
      <c r="U85" s="34"/>
      <c r="V85" s="34"/>
      <c r="W85" s="34"/>
      <c r="X85" s="34"/>
      <c r="Y85" s="34"/>
      <c r="Z85" s="34"/>
      <c r="AA85" s="34"/>
      <c r="AB85" s="34"/>
      <c r="AC85" s="34"/>
      <c r="AD85" s="34"/>
      <c r="AE85" s="34"/>
    </row>
    <row r="86" hidden="1" s="1" customFormat="1" ht="12" customHeight="1">
      <c r="B86" s="17"/>
      <c r="C86" s="28" t="s">
        <v>105</v>
      </c>
      <c r="D86" s="18"/>
      <c r="E86" s="18"/>
      <c r="F86" s="18"/>
      <c r="G86" s="18"/>
      <c r="H86" s="18"/>
      <c r="I86" s="142"/>
      <c r="J86" s="18"/>
      <c r="K86" s="18"/>
      <c r="L86" s="16"/>
    </row>
    <row r="87" hidden="1" s="2" customFormat="1" ht="16.5" customHeight="1">
      <c r="A87" s="34"/>
      <c r="B87" s="35"/>
      <c r="C87" s="36"/>
      <c r="D87" s="36"/>
      <c r="E87" s="192" t="s">
        <v>106</v>
      </c>
      <c r="F87" s="36"/>
      <c r="G87" s="36"/>
      <c r="H87" s="36"/>
      <c r="I87" s="150"/>
      <c r="J87" s="36"/>
      <c r="K87" s="36"/>
      <c r="L87" s="59"/>
      <c r="S87" s="34"/>
      <c r="T87" s="34"/>
      <c r="U87" s="34"/>
      <c r="V87" s="34"/>
      <c r="W87" s="34"/>
      <c r="X87" s="34"/>
      <c r="Y87" s="34"/>
      <c r="Z87" s="34"/>
      <c r="AA87" s="34"/>
      <c r="AB87" s="34"/>
      <c r="AC87" s="34"/>
      <c r="AD87" s="34"/>
      <c r="AE87" s="34"/>
    </row>
    <row r="88" hidden="1" s="2" customFormat="1" ht="12" customHeight="1">
      <c r="A88" s="34"/>
      <c r="B88" s="35"/>
      <c r="C88" s="28" t="s">
        <v>107</v>
      </c>
      <c r="D88" s="36"/>
      <c r="E88" s="36"/>
      <c r="F88" s="36"/>
      <c r="G88" s="36"/>
      <c r="H88" s="36"/>
      <c r="I88" s="150"/>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01.1. - Přejezdové zabezpečovací zařízení</v>
      </c>
      <c r="F89" s="36"/>
      <c r="G89" s="36"/>
      <c r="H89" s="36"/>
      <c r="I89" s="150"/>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150"/>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TÚ Klatovy - Janovice</v>
      </c>
      <c r="G91" s="36"/>
      <c r="H91" s="36"/>
      <c r="I91" s="152" t="s">
        <v>22</v>
      </c>
      <c r="J91" s="75" t="str">
        <f>IF(J14="","",J14)</f>
        <v>4. 5. 2020</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150"/>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 státní organizace</v>
      </c>
      <c r="G93" s="36"/>
      <c r="H93" s="36"/>
      <c r="I93" s="152" t="s">
        <v>30</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28</v>
      </c>
      <c r="D94" s="36"/>
      <c r="E94" s="36"/>
      <c r="F94" s="23" t="str">
        <f>IF(E20="","",E20)</f>
        <v>Vyplň údaj</v>
      </c>
      <c r="G94" s="36"/>
      <c r="H94" s="36"/>
      <c r="I94" s="152" t="s">
        <v>33</v>
      </c>
      <c r="J94" s="32" t="str">
        <f>E26</f>
        <v xml:space="preserve">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150"/>
      <c r="J95" s="36"/>
      <c r="K95" s="36"/>
      <c r="L95" s="59"/>
      <c r="S95" s="34"/>
      <c r="T95" s="34"/>
      <c r="U95" s="34"/>
      <c r="V95" s="34"/>
      <c r="W95" s="34"/>
      <c r="X95" s="34"/>
      <c r="Y95" s="34"/>
      <c r="Z95" s="34"/>
      <c r="AA95" s="34"/>
      <c r="AB95" s="34"/>
      <c r="AC95" s="34"/>
      <c r="AD95" s="34"/>
      <c r="AE95" s="34"/>
    </row>
    <row r="96" hidden="1" s="2" customFormat="1" ht="29.28" customHeight="1">
      <c r="A96" s="34"/>
      <c r="B96" s="35"/>
      <c r="C96" s="193" t="s">
        <v>110</v>
      </c>
      <c r="D96" s="194"/>
      <c r="E96" s="194"/>
      <c r="F96" s="194"/>
      <c r="G96" s="194"/>
      <c r="H96" s="194"/>
      <c r="I96" s="195"/>
      <c r="J96" s="196" t="s">
        <v>111</v>
      </c>
      <c r="K96" s="194"/>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150"/>
      <c r="J97" s="36"/>
      <c r="K97" s="36"/>
      <c r="L97" s="59"/>
      <c r="S97" s="34"/>
      <c r="T97" s="34"/>
      <c r="U97" s="34"/>
      <c r="V97" s="34"/>
      <c r="W97" s="34"/>
      <c r="X97" s="34"/>
      <c r="Y97" s="34"/>
      <c r="Z97" s="34"/>
      <c r="AA97" s="34"/>
      <c r="AB97" s="34"/>
      <c r="AC97" s="34"/>
      <c r="AD97" s="34"/>
      <c r="AE97" s="34"/>
    </row>
    <row r="98" hidden="1" s="2" customFormat="1" ht="22.8" customHeight="1">
      <c r="A98" s="34"/>
      <c r="B98" s="35"/>
      <c r="C98" s="197" t="s">
        <v>112</v>
      </c>
      <c r="D98" s="36"/>
      <c r="E98" s="36"/>
      <c r="F98" s="36"/>
      <c r="G98" s="36"/>
      <c r="H98" s="36"/>
      <c r="I98" s="150"/>
      <c r="J98" s="106">
        <f>J120</f>
        <v>0</v>
      </c>
      <c r="K98" s="36"/>
      <c r="L98" s="59"/>
      <c r="S98" s="34"/>
      <c r="T98" s="34"/>
      <c r="U98" s="34"/>
      <c r="V98" s="34"/>
      <c r="W98" s="34"/>
      <c r="X98" s="34"/>
      <c r="Y98" s="34"/>
      <c r="Z98" s="34"/>
      <c r="AA98" s="34"/>
      <c r="AB98" s="34"/>
      <c r="AC98" s="34"/>
      <c r="AD98" s="34"/>
      <c r="AE98" s="34"/>
      <c r="AU98" s="13" t="s">
        <v>113</v>
      </c>
    </row>
    <row r="99" hidden="1" s="2" customFormat="1" ht="21.84" customHeight="1">
      <c r="A99" s="34"/>
      <c r="B99" s="35"/>
      <c r="C99" s="36"/>
      <c r="D99" s="36"/>
      <c r="E99" s="36"/>
      <c r="F99" s="36"/>
      <c r="G99" s="36"/>
      <c r="H99" s="36"/>
      <c r="I99" s="150"/>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188"/>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191"/>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114</v>
      </c>
      <c r="D105" s="36"/>
      <c r="E105" s="36"/>
      <c r="F105" s="36"/>
      <c r="G105" s="36"/>
      <c r="H105" s="36"/>
      <c r="I105" s="150"/>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150"/>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150"/>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92" t="str">
        <f>E7</f>
        <v>Oprava PZS na trati 183 v úseku Klatovy - Janovice</v>
      </c>
      <c r="F108" s="28"/>
      <c r="G108" s="28"/>
      <c r="H108" s="28"/>
      <c r="I108" s="150"/>
      <c r="J108" s="36"/>
      <c r="K108" s="36"/>
      <c r="L108" s="59"/>
      <c r="S108" s="34"/>
      <c r="T108" s="34"/>
      <c r="U108" s="34"/>
      <c r="V108" s="34"/>
      <c r="W108" s="34"/>
      <c r="X108" s="34"/>
      <c r="Y108" s="34"/>
      <c r="Z108" s="34"/>
      <c r="AA108" s="34"/>
      <c r="AB108" s="34"/>
      <c r="AC108" s="34"/>
      <c r="AD108" s="34"/>
      <c r="AE108" s="34"/>
    </row>
    <row r="109" s="1" customFormat="1" ht="12" customHeight="1">
      <c r="B109" s="17"/>
      <c r="C109" s="28" t="s">
        <v>105</v>
      </c>
      <c r="D109" s="18"/>
      <c r="E109" s="18"/>
      <c r="F109" s="18"/>
      <c r="G109" s="18"/>
      <c r="H109" s="18"/>
      <c r="I109" s="142"/>
      <c r="J109" s="18"/>
      <c r="K109" s="18"/>
      <c r="L109" s="16"/>
    </row>
    <row r="110" s="2" customFormat="1" ht="16.5" customHeight="1">
      <c r="A110" s="34"/>
      <c r="B110" s="35"/>
      <c r="C110" s="36"/>
      <c r="D110" s="36"/>
      <c r="E110" s="192" t="s">
        <v>106</v>
      </c>
      <c r="F110" s="36"/>
      <c r="G110" s="36"/>
      <c r="H110" s="36"/>
      <c r="I110" s="150"/>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107</v>
      </c>
      <c r="D111" s="36"/>
      <c r="E111" s="36"/>
      <c r="F111" s="36"/>
      <c r="G111" s="36"/>
      <c r="H111" s="36"/>
      <c r="I111" s="150"/>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01.1. - Přejezdové zabezpečovací zařízení</v>
      </c>
      <c r="F112" s="36"/>
      <c r="G112" s="36"/>
      <c r="H112" s="36"/>
      <c r="I112" s="150"/>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150"/>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TÚ Klatovy - Janovice</v>
      </c>
      <c r="G114" s="36"/>
      <c r="H114" s="36"/>
      <c r="I114" s="152" t="s">
        <v>22</v>
      </c>
      <c r="J114" s="75" t="str">
        <f>IF(J14="","",J14)</f>
        <v>4. 5. 2020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150"/>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státní organizace</v>
      </c>
      <c r="G116" s="36"/>
      <c r="H116" s="36"/>
      <c r="I116" s="152"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152" t="s">
        <v>33</v>
      </c>
      <c r="J117" s="32" t="str">
        <f>E26</f>
        <v xml:space="preserve">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150"/>
      <c r="J118" s="36"/>
      <c r="K118" s="36"/>
      <c r="L118" s="59"/>
      <c r="S118" s="34"/>
      <c r="T118" s="34"/>
      <c r="U118" s="34"/>
      <c r="V118" s="34"/>
      <c r="W118" s="34"/>
      <c r="X118" s="34"/>
      <c r="Y118" s="34"/>
      <c r="Z118" s="34"/>
      <c r="AA118" s="34"/>
      <c r="AB118" s="34"/>
      <c r="AC118" s="34"/>
      <c r="AD118" s="34"/>
      <c r="AE118" s="34"/>
    </row>
    <row r="119" s="9" customFormat="1" ht="29.28" customHeight="1">
      <c r="A119" s="198"/>
      <c r="B119" s="199"/>
      <c r="C119" s="200" t="s">
        <v>115</v>
      </c>
      <c r="D119" s="201" t="s">
        <v>60</v>
      </c>
      <c r="E119" s="201" t="s">
        <v>56</v>
      </c>
      <c r="F119" s="201" t="s">
        <v>57</v>
      </c>
      <c r="G119" s="201" t="s">
        <v>116</v>
      </c>
      <c r="H119" s="201" t="s">
        <v>117</v>
      </c>
      <c r="I119" s="202" t="s">
        <v>118</v>
      </c>
      <c r="J119" s="201" t="s">
        <v>111</v>
      </c>
      <c r="K119" s="203" t="s">
        <v>119</v>
      </c>
      <c r="L119" s="204"/>
      <c r="M119" s="96" t="s">
        <v>1</v>
      </c>
      <c r="N119" s="97" t="s">
        <v>39</v>
      </c>
      <c r="O119" s="97" t="s">
        <v>120</v>
      </c>
      <c r="P119" s="97" t="s">
        <v>121</v>
      </c>
      <c r="Q119" s="97" t="s">
        <v>122</v>
      </c>
      <c r="R119" s="97" t="s">
        <v>123</v>
      </c>
      <c r="S119" s="97" t="s">
        <v>124</v>
      </c>
      <c r="T119" s="98" t="s">
        <v>125</v>
      </c>
      <c r="U119" s="198"/>
      <c r="V119" s="198"/>
      <c r="W119" s="198"/>
      <c r="X119" s="198"/>
      <c r="Y119" s="198"/>
      <c r="Z119" s="198"/>
      <c r="AA119" s="198"/>
      <c r="AB119" s="198"/>
      <c r="AC119" s="198"/>
      <c r="AD119" s="198"/>
      <c r="AE119" s="198"/>
    </row>
    <row r="120" s="2" customFormat="1" ht="22.8" customHeight="1">
      <c r="A120" s="34"/>
      <c r="B120" s="35"/>
      <c r="C120" s="103" t="s">
        <v>126</v>
      </c>
      <c r="D120" s="36"/>
      <c r="E120" s="36"/>
      <c r="F120" s="36"/>
      <c r="G120" s="36"/>
      <c r="H120" s="36"/>
      <c r="I120" s="150"/>
      <c r="J120" s="205">
        <f>BK120</f>
        <v>0</v>
      </c>
      <c r="K120" s="36"/>
      <c r="L120" s="40"/>
      <c r="M120" s="99"/>
      <c r="N120" s="206"/>
      <c r="O120" s="100"/>
      <c r="P120" s="207">
        <f>SUM(P121:P284)</f>
        <v>0</v>
      </c>
      <c r="Q120" s="100"/>
      <c r="R120" s="207">
        <f>SUM(R121:R284)</f>
        <v>0</v>
      </c>
      <c r="S120" s="100"/>
      <c r="T120" s="208">
        <f>SUM(T121:T284)</f>
        <v>0</v>
      </c>
      <c r="U120" s="34"/>
      <c r="V120" s="34"/>
      <c r="W120" s="34"/>
      <c r="X120" s="34"/>
      <c r="Y120" s="34"/>
      <c r="Z120" s="34"/>
      <c r="AA120" s="34"/>
      <c r="AB120" s="34"/>
      <c r="AC120" s="34"/>
      <c r="AD120" s="34"/>
      <c r="AE120" s="34"/>
      <c r="AT120" s="13" t="s">
        <v>74</v>
      </c>
      <c r="AU120" s="13" t="s">
        <v>113</v>
      </c>
      <c r="BK120" s="209">
        <f>SUM(BK121:BK284)</f>
        <v>0</v>
      </c>
    </row>
    <row r="121" s="2" customFormat="1" ht="33" customHeight="1">
      <c r="A121" s="34"/>
      <c r="B121" s="35"/>
      <c r="C121" s="210" t="s">
        <v>82</v>
      </c>
      <c r="D121" s="210" t="s">
        <v>127</v>
      </c>
      <c r="E121" s="211" t="s">
        <v>128</v>
      </c>
      <c r="F121" s="212" t="s">
        <v>129</v>
      </c>
      <c r="G121" s="213" t="s">
        <v>130</v>
      </c>
      <c r="H121" s="214">
        <v>4</v>
      </c>
      <c r="I121" s="215"/>
      <c r="J121" s="216">
        <f>ROUND(I121*H121,2)</f>
        <v>0</v>
      </c>
      <c r="K121" s="212" t="s">
        <v>131</v>
      </c>
      <c r="L121" s="217"/>
      <c r="M121" s="218" t="s">
        <v>1</v>
      </c>
      <c r="N121" s="219" t="s">
        <v>40</v>
      </c>
      <c r="O121" s="87"/>
      <c r="P121" s="220">
        <f>O121*H121</f>
        <v>0</v>
      </c>
      <c r="Q121" s="220">
        <v>0</v>
      </c>
      <c r="R121" s="220">
        <f>Q121*H121</f>
        <v>0</v>
      </c>
      <c r="S121" s="220">
        <v>0</v>
      </c>
      <c r="T121" s="221">
        <f>S121*H121</f>
        <v>0</v>
      </c>
      <c r="U121" s="34"/>
      <c r="V121" s="34"/>
      <c r="W121" s="34"/>
      <c r="X121" s="34"/>
      <c r="Y121" s="34"/>
      <c r="Z121" s="34"/>
      <c r="AA121" s="34"/>
      <c r="AB121" s="34"/>
      <c r="AC121" s="34"/>
      <c r="AD121" s="34"/>
      <c r="AE121" s="34"/>
      <c r="AR121" s="222" t="s">
        <v>84</v>
      </c>
      <c r="AT121" s="222" t="s">
        <v>127</v>
      </c>
      <c r="AU121" s="222" t="s">
        <v>75</v>
      </c>
      <c r="AY121" s="13" t="s">
        <v>132</v>
      </c>
      <c r="BE121" s="223">
        <f>IF(N121="základní",J121,0)</f>
        <v>0</v>
      </c>
      <c r="BF121" s="223">
        <f>IF(N121="snížená",J121,0)</f>
        <v>0</v>
      </c>
      <c r="BG121" s="223">
        <f>IF(N121="zákl. přenesená",J121,0)</f>
        <v>0</v>
      </c>
      <c r="BH121" s="223">
        <f>IF(N121="sníž. přenesená",J121,0)</f>
        <v>0</v>
      </c>
      <c r="BI121" s="223">
        <f>IF(N121="nulová",J121,0)</f>
        <v>0</v>
      </c>
      <c r="BJ121" s="13" t="s">
        <v>82</v>
      </c>
      <c r="BK121" s="223">
        <f>ROUND(I121*H121,2)</f>
        <v>0</v>
      </c>
      <c r="BL121" s="13" t="s">
        <v>82</v>
      </c>
      <c r="BM121" s="222" t="s">
        <v>133</v>
      </c>
    </row>
    <row r="122" s="2" customFormat="1">
      <c r="A122" s="34"/>
      <c r="B122" s="35"/>
      <c r="C122" s="36"/>
      <c r="D122" s="224" t="s">
        <v>134</v>
      </c>
      <c r="E122" s="36"/>
      <c r="F122" s="225" t="s">
        <v>129</v>
      </c>
      <c r="G122" s="36"/>
      <c r="H122" s="36"/>
      <c r="I122" s="150"/>
      <c r="J122" s="36"/>
      <c r="K122" s="36"/>
      <c r="L122" s="40"/>
      <c r="M122" s="226"/>
      <c r="N122" s="227"/>
      <c r="O122" s="87"/>
      <c r="P122" s="87"/>
      <c r="Q122" s="87"/>
      <c r="R122" s="87"/>
      <c r="S122" s="87"/>
      <c r="T122" s="88"/>
      <c r="U122" s="34"/>
      <c r="V122" s="34"/>
      <c r="W122" s="34"/>
      <c r="X122" s="34"/>
      <c r="Y122" s="34"/>
      <c r="Z122" s="34"/>
      <c r="AA122" s="34"/>
      <c r="AB122" s="34"/>
      <c r="AC122" s="34"/>
      <c r="AD122" s="34"/>
      <c r="AE122" s="34"/>
      <c r="AT122" s="13" t="s">
        <v>134</v>
      </c>
      <c r="AU122" s="13" t="s">
        <v>75</v>
      </c>
    </row>
    <row r="123" s="2" customFormat="1" ht="33" customHeight="1">
      <c r="A123" s="34"/>
      <c r="B123" s="35"/>
      <c r="C123" s="210" t="s">
        <v>84</v>
      </c>
      <c r="D123" s="210" t="s">
        <v>127</v>
      </c>
      <c r="E123" s="211" t="s">
        <v>135</v>
      </c>
      <c r="F123" s="212" t="s">
        <v>136</v>
      </c>
      <c r="G123" s="213" t="s">
        <v>137</v>
      </c>
      <c r="H123" s="214">
        <v>7</v>
      </c>
      <c r="I123" s="215"/>
      <c r="J123" s="216">
        <f>ROUND(I123*H123,2)</f>
        <v>0</v>
      </c>
      <c r="K123" s="212" t="s">
        <v>131</v>
      </c>
      <c r="L123" s="217"/>
      <c r="M123" s="218" t="s">
        <v>1</v>
      </c>
      <c r="N123" s="219" t="s">
        <v>40</v>
      </c>
      <c r="O123" s="87"/>
      <c r="P123" s="220">
        <f>O123*H123</f>
        <v>0</v>
      </c>
      <c r="Q123" s="220">
        <v>0</v>
      </c>
      <c r="R123" s="220">
        <f>Q123*H123</f>
        <v>0</v>
      </c>
      <c r="S123" s="220">
        <v>0</v>
      </c>
      <c r="T123" s="221">
        <f>S123*H123</f>
        <v>0</v>
      </c>
      <c r="U123" s="34"/>
      <c r="V123" s="34"/>
      <c r="W123" s="34"/>
      <c r="X123" s="34"/>
      <c r="Y123" s="34"/>
      <c r="Z123" s="34"/>
      <c r="AA123" s="34"/>
      <c r="AB123" s="34"/>
      <c r="AC123" s="34"/>
      <c r="AD123" s="34"/>
      <c r="AE123" s="34"/>
      <c r="AR123" s="222" t="s">
        <v>84</v>
      </c>
      <c r="AT123" s="222" t="s">
        <v>127</v>
      </c>
      <c r="AU123" s="222" t="s">
        <v>75</v>
      </c>
      <c r="AY123" s="13" t="s">
        <v>132</v>
      </c>
      <c r="BE123" s="223">
        <f>IF(N123="základní",J123,0)</f>
        <v>0</v>
      </c>
      <c r="BF123" s="223">
        <f>IF(N123="snížená",J123,0)</f>
        <v>0</v>
      </c>
      <c r="BG123" s="223">
        <f>IF(N123="zákl. přenesená",J123,0)</f>
        <v>0</v>
      </c>
      <c r="BH123" s="223">
        <f>IF(N123="sníž. přenesená",J123,0)</f>
        <v>0</v>
      </c>
      <c r="BI123" s="223">
        <f>IF(N123="nulová",J123,0)</f>
        <v>0</v>
      </c>
      <c r="BJ123" s="13" t="s">
        <v>82</v>
      </c>
      <c r="BK123" s="223">
        <f>ROUND(I123*H123,2)</f>
        <v>0</v>
      </c>
      <c r="BL123" s="13" t="s">
        <v>82</v>
      </c>
      <c r="BM123" s="222" t="s">
        <v>138</v>
      </c>
    </row>
    <row r="124" s="2" customFormat="1">
      <c r="A124" s="34"/>
      <c r="B124" s="35"/>
      <c r="C124" s="36"/>
      <c r="D124" s="224" t="s">
        <v>134</v>
      </c>
      <c r="E124" s="36"/>
      <c r="F124" s="225" t="s">
        <v>136</v>
      </c>
      <c r="G124" s="36"/>
      <c r="H124" s="36"/>
      <c r="I124" s="150"/>
      <c r="J124" s="36"/>
      <c r="K124" s="36"/>
      <c r="L124" s="40"/>
      <c r="M124" s="226"/>
      <c r="N124" s="227"/>
      <c r="O124" s="87"/>
      <c r="P124" s="87"/>
      <c r="Q124" s="87"/>
      <c r="R124" s="87"/>
      <c r="S124" s="87"/>
      <c r="T124" s="88"/>
      <c r="U124" s="34"/>
      <c r="V124" s="34"/>
      <c r="W124" s="34"/>
      <c r="X124" s="34"/>
      <c r="Y124" s="34"/>
      <c r="Z124" s="34"/>
      <c r="AA124" s="34"/>
      <c r="AB124" s="34"/>
      <c r="AC124" s="34"/>
      <c r="AD124" s="34"/>
      <c r="AE124" s="34"/>
      <c r="AT124" s="13" t="s">
        <v>134</v>
      </c>
      <c r="AU124" s="13" t="s">
        <v>75</v>
      </c>
    </row>
    <row r="125" s="2" customFormat="1" ht="21.75" customHeight="1">
      <c r="A125" s="34"/>
      <c r="B125" s="35"/>
      <c r="C125" s="210" t="s">
        <v>139</v>
      </c>
      <c r="D125" s="210" t="s">
        <v>127</v>
      </c>
      <c r="E125" s="211" t="s">
        <v>140</v>
      </c>
      <c r="F125" s="212" t="s">
        <v>141</v>
      </c>
      <c r="G125" s="213" t="s">
        <v>137</v>
      </c>
      <c r="H125" s="214">
        <v>5</v>
      </c>
      <c r="I125" s="215"/>
      <c r="J125" s="216">
        <f>ROUND(I125*H125,2)</f>
        <v>0</v>
      </c>
      <c r="K125" s="212" t="s">
        <v>131</v>
      </c>
      <c r="L125" s="217"/>
      <c r="M125" s="218" t="s">
        <v>1</v>
      </c>
      <c r="N125" s="219" t="s">
        <v>40</v>
      </c>
      <c r="O125" s="87"/>
      <c r="P125" s="220">
        <f>O125*H125</f>
        <v>0</v>
      </c>
      <c r="Q125" s="220">
        <v>0</v>
      </c>
      <c r="R125" s="220">
        <f>Q125*H125</f>
        <v>0</v>
      </c>
      <c r="S125" s="220">
        <v>0</v>
      </c>
      <c r="T125" s="221">
        <f>S125*H125</f>
        <v>0</v>
      </c>
      <c r="U125" s="34"/>
      <c r="V125" s="34"/>
      <c r="W125" s="34"/>
      <c r="X125" s="34"/>
      <c r="Y125" s="34"/>
      <c r="Z125" s="34"/>
      <c r="AA125" s="34"/>
      <c r="AB125" s="34"/>
      <c r="AC125" s="34"/>
      <c r="AD125" s="34"/>
      <c r="AE125" s="34"/>
      <c r="AR125" s="222" t="s">
        <v>84</v>
      </c>
      <c r="AT125" s="222" t="s">
        <v>127</v>
      </c>
      <c r="AU125" s="222" t="s">
        <v>75</v>
      </c>
      <c r="AY125" s="13" t="s">
        <v>132</v>
      </c>
      <c r="BE125" s="223">
        <f>IF(N125="základní",J125,0)</f>
        <v>0</v>
      </c>
      <c r="BF125" s="223">
        <f>IF(N125="snížená",J125,0)</f>
        <v>0</v>
      </c>
      <c r="BG125" s="223">
        <f>IF(N125="zákl. přenesená",J125,0)</f>
        <v>0</v>
      </c>
      <c r="BH125" s="223">
        <f>IF(N125="sníž. přenesená",J125,0)</f>
        <v>0</v>
      </c>
      <c r="BI125" s="223">
        <f>IF(N125="nulová",J125,0)</f>
        <v>0</v>
      </c>
      <c r="BJ125" s="13" t="s">
        <v>82</v>
      </c>
      <c r="BK125" s="223">
        <f>ROUND(I125*H125,2)</f>
        <v>0</v>
      </c>
      <c r="BL125" s="13" t="s">
        <v>82</v>
      </c>
      <c r="BM125" s="222" t="s">
        <v>142</v>
      </c>
    </row>
    <row r="126" s="2" customFormat="1">
      <c r="A126" s="34"/>
      <c r="B126" s="35"/>
      <c r="C126" s="36"/>
      <c r="D126" s="224" t="s">
        <v>134</v>
      </c>
      <c r="E126" s="36"/>
      <c r="F126" s="225" t="s">
        <v>141</v>
      </c>
      <c r="G126" s="36"/>
      <c r="H126" s="36"/>
      <c r="I126" s="150"/>
      <c r="J126" s="36"/>
      <c r="K126" s="36"/>
      <c r="L126" s="40"/>
      <c r="M126" s="226"/>
      <c r="N126" s="227"/>
      <c r="O126" s="87"/>
      <c r="P126" s="87"/>
      <c r="Q126" s="87"/>
      <c r="R126" s="87"/>
      <c r="S126" s="87"/>
      <c r="T126" s="88"/>
      <c r="U126" s="34"/>
      <c r="V126" s="34"/>
      <c r="W126" s="34"/>
      <c r="X126" s="34"/>
      <c r="Y126" s="34"/>
      <c r="Z126" s="34"/>
      <c r="AA126" s="34"/>
      <c r="AB126" s="34"/>
      <c r="AC126" s="34"/>
      <c r="AD126" s="34"/>
      <c r="AE126" s="34"/>
      <c r="AT126" s="13" t="s">
        <v>134</v>
      </c>
      <c r="AU126" s="13" t="s">
        <v>75</v>
      </c>
    </row>
    <row r="127" s="2" customFormat="1" ht="33" customHeight="1">
      <c r="A127" s="34"/>
      <c r="B127" s="35"/>
      <c r="C127" s="210" t="s">
        <v>143</v>
      </c>
      <c r="D127" s="210" t="s">
        <v>127</v>
      </c>
      <c r="E127" s="211" t="s">
        <v>144</v>
      </c>
      <c r="F127" s="212" t="s">
        <v>145</v>
      </c>
      <c r="G127" s="213" t="s">
        <v>137</v>
      </c>
      <c r="H127" s="214">
        <v>20</v>
      </c>
      <c r="I127" s="215"/>
      <c r="J127" s="216">
        <f>ROUND(I127*H127,2)</f>
        <v>0</v>
      </c>
      <c r="K127" s="212" t="s">
        <v>131</v>
      </c>
      <c r="L127" s="217"/>
      <c r="M127" s="218" t="s">
        <v>1</v>
      </c>
      <c r="N127" s="219" t="s">
        <v>40</v>
      </c>
      <c r="O127" s="87"/>
      <c r="P127" s="220">
        <f>O127*H127</f>
        <v>0</v>
      </c>
      <c r="Q127" s="220">
        <v>0</v>
      </c>
      <c r="R127" s="220">
        <f>Q127*H127</f>
        <v>0</v>
      </c>
      <c r="S127" s="220">
        <v>0</v>
      </c>
      <c r="T127" s="221">
        <f>S127*H127</f>
        <v>0</v>
      </c>
      <c r="U127" s="34"/>
      <c r="V127" s="34"/>
      <c r="W127" s="34"/>
      <c r="X127" s="34"/>
      <c r="Y127" s="34"/>
      <c r="Z127" s="34"/>
      <c r="AA127" s="34"/>
      <c r="AB127" s="34"/>
      <c r="AC127" s="34"/>
      <c r="AD127" s="34"/>
      <c r="AE127" s="34"/>
      <c r="AR127" s="222" t="s">
        <v>84</v>
      </c>
      <c r="AT127" s="222" t="s">
        <v>127</v>
      </c>
      <c r="AU127" s="222" t="s">
        <v>75</v>
      </c>
      <c r="AY127" s="13" t="s">
        <v>132</v>
      </c>
      <c r="BE127" s="223">
        <f>IF(N127="základní",J127,0)</f>
        <v>0</v>
      </c>
      <c r="BF127" s="223">
        <f>IF(N127="snížená",J127,0)</f>
        <v>0</v>
      </c>
      <c r="BG127" s="223">
        <f>IF(N127="zákl. přenesená",J127,0)</f>
        <v>0</v>
      </c>
      <c r="BH127" s="223">
        <f>IF(N127="sníž. přenesená",J127,0)</f>
        <v>0</v>
      </c>
      <c r="BI127" s="223">
        <f>IF(N127="nulová",J127,0)</f>
        <v>0</v>
      </c>
      <c r="BJ127" s="13" t="s">
        <v>82</v>
      </c>
      <c r="BK127" s="223">
        <f>ROUND(I127*H127,2)</f>
        <v>0</v>
      </c>
      <c r="BL127" s="13" t="s">
        <v>82</v>
      </c>
      <c r="BM127" s="222" t="s">
        <v>146</v>
      </c>
    </row>
    <row r="128" s="2" customFormat="1">
      <c r="A128" s="34"/>
      <c r="B128" s="35"/>
      <c r="C128" s="36"/>
      <c r="D128" s="224" t="s">
        <v>134</v>
      </c>
      <c r="E128" s="36"/>
      <c r="F128" s="225" t="s">
        <v>145</v>
      </c>
      <c r="G128" s="36"/>
      <c r="H128" s="36"/>
      <c r="I128" s="150"/>
      <c r="J128" s="36"/>
      <c r="K128" s="36"/>
      <c r="L128" s="40"/>
      <c r="M128" s="226"/>
      <c r="N128" s="227"/>
      <c r="O128" s="87"/>
      <c r="P128" s="87"/>
      <c r="Q128" s="87"/>
      <c r="R128" s="87"/>
      <c r="S128" s="87"/>
      <c r="T128" s="88"/>
      <c r="U128" s="34"/>
      <c r="V128" s="34"/>
      <c r="W128" s="34"/>
      <c r="X128" s="34"/>
      <c r="Y128" s="34"/>
      <c r="Z128" s="34"/>
      <c r="AA128" s="34"/>
      <c r="AB128" s="34"/>
      <c r="AC128" s="34"/>
      <c r="AD128" s="34"/>
      <c r="AE128" s="34"/>
      <c r="AT128" s="13" t="s">
        <v>134</v>
      </c>
      <c r="AU128" s="13" t="s">
        <v>75</v>
      </c>
    </row>
    <row r="129" s="2" customFormat="1" ht="21.75" customHeight="1">
      <c r="A129" s="34"/>
      <c r="B129" s="35"/>
      <c r="C129" s="210" t="s">
        <v>147</v>
      </c>
      <c r="D129" s="210" t="s">
        <v>127</v>
      </c>
      <c r="E129" s="211" t="s">
        <v>148</v>
      </c>
      <c r="F129" s="212" t="s">
        <v>149</v>
      </c>
      <c r="G129" s="213" t="s">
        <v>137</v>
      </c>
      <c r="H129" s="214">
        <v>20</v>
      </c>
      <c r="I129" s="215"/>
      <c r="J129" s="216">
        <f>ROUND(I129*H129,2)</f>
        <v>0</v>
      </c>
      <c r="K129" s="212" t="s">
        <v>131</v>
      </c>
      <c r="L129" s="217"/>
      <c r="M129" s="218" t="s">
        <v>1</v>
      </c>
      <c r="N129" s="219" t="s">
        <v>40</v>
      </c>
      <c r="O129" s="87"/>
      <c r="P129" s="220">
        <f>O129*H129</f>
        <v>0</v>
      </c>
      <c r="Q129" s="220">
        <v>0</v>
      </c>
      <c r="R129" s="220">
        <f>Q129*H129</f>
        <v>0</v>
      </c>
      <c r="S129" s="220">
        <v>0</v>
      </c>
      <c r="T129" s="221">
        <f>S129*H129</f>
        <v>0</v>
      </c>
      <c r="U129" s="34"/>
      <c r="V129" s="34"/>
      <c r="W129" s="34"/>
      <c r="X129" s="34"/>
      <c r="Y129" s="34"/>
      <c r="Z129" s="34"/>
      <c r="AA129" s="34"/>
      <c r="AB129" s="34"/>
      <c r="AC129" s="34"/>
      <c r="AD129" s="34"/>
      <c r="AE129" s="34"/>
      <c r="AR129" s="222" t="s">
        <v>84</v>
      </c>
      <c r="AT129" s="222" t="s">
        <v>127</v>
      </c>
      <c r="AU129" s="222" t="s">
        <v>75</v>
      </c>
      <c r="AY129" s="13" t="s">
        <v>132</v>
      </c>
      <c r="BE129" s="223">
        <f>IF(N129="základní",J129,0)</f>
        <v>0</v>
      </c>
      <c r="BF129" s="223">
        <f>IF(N129="snížená",J129,0)</f>
        <v>0</v>
      </c>
      <c r="BG129" s="223">
        <f>IF(N129="zákl. přenesená",J129,0)</f>
        <v>0</v>
      </c>
      <c r="BH129" s="223">
        <f>IF(N129="sníž. přenesená",J129,0)</f>
        <v>0</v>
      </c>
      <c r="BI129" s="223">
        <f>IF(N129="nulová",J129,0)</f>
        <v>0</v>
      </c>
      <c r="BJ129" s="13" t="s">
        <v>82</v>
      </c>
      <c r="BK129" s="223">
        <f>ROUND(I129*H129,2)</f>
        <v>0</v>
      </c>
      <c r="BL129" s="13" t="s">
        <v>82</v>
      </c>
      <c r="BM129" s="222" t="s">
        <v>150</v>
      </c>
    </row>
    <row r="130" s="2" customFormat="1">
      <c r="A130" s="34"/>
      <c r="B130" s="35"/>
      <c r="C130" s="36"/>
      <c r="D130" s="224" t="s">
        <v>134</v>
      </c>
      <c r="E130" s="36"/>
      <c r="F130" s="225" t="s">
        <v>149</v>
      </c>
      <c r="G130" s="36"/>
      <c r="H130" s="36"/>
      <c r="I130" s="150"/>
      <c r="J130" s="36"/>
      <c r="K130" s="36"/>
      <c r="L130" s="40"/>
      <c r="M130" s="226"/>
      <c r="N130" s="227"/>
      <c r="O130" s="87"/>
      <c r="P130" s="87"/>
      <c r="Q130" s="87"/>
      <c r="R130" s="87"/>
      <c r="S130" s="87"/>
      <c r="T130" s="88"/>
      <c r="U130" s="34"/>
      <c r="V130" s="34"/>
      <c r="W130" s="34"/>
      <c r="X130" s="34"/>
      <c r="Y130" s="34"/>
      <c r="Z130" s="34"/>
      <c r="AA130" s="34"/>
      <c r="AB130" s="34"/>
      <c r="AC130" s="34"/>
      <c r="AD130" s="34"/>
      <c r="AE130" s="34"/>
      <c r="AT130" s="13" t="s">
        <v>134</v>
      </c>
      <c r="AU130" s="13" t="s">
        <v>75</v>
      </c>
    </row>
    <row r="131" s="2" customFormat="1" ht="21.75" customHeight="1">
      <c r="A131" s="34"/>
      <c r="B131" s="35"/>
      <c r="C131" s="210" t="s">
        <v>151</v>
      </c>
      <c r="D131" s="210" t="s">
        <v>127</v>
      </c>
      <c r="E131" s="211" t="s">
        <v>152</v>
      </c>
      <c r="F131" s="212" t="s">
        <v>153</v>
      </c>
      <c r="G131" s="213" t="s">
        <v>137</v>
      </c>
      <c r="H131" s="214">
        <v>1</v>
      </c>
      <c r="I131" s="215"/>
      <c r="J131" s="216">
        <f>ROUND(I131*H131,2)</f>
        <v>0</v>
      </c>
      <c r="K131" s="212" t="s">
        <v>131</v>
      </c>
      <c r="L131" s="217"/>
      <c r="M131" s="218" t="s">
        <v>1</v>
      </c>
      <c r="N131" s="219" t="s">
        <v>40</v>
      </c>
      <c r="O131" s="87"/>
      <c r="P131" s="220">
        <f>O131*H131</f>
        <v>0</v>
      </c>
      <c r="Q131" s="220">
        <v>0</v>
      </c>
      <c r="R131" s="220">
        <f>Q131*H131</f>
        <v>0</v>
      </c>
      <c r="S131" s="220">
        <v>0</v>
      </c>
      <c r="T131" s="221">
        <f>S131*H131</f>
        <v>0</v>
      </c>
      <c r="U131" s="34"/>
      <c r="V131" s="34"/>
      <c r="W131" s="34"/>
      <c r="X131" s="34"/>
      <c r="Y131" s="34"/>
      <c r="Z131" s="34"/>
      <c r="AA131" s="34"/>
      <c r="AB131" s="34"/>
      <c r="AC131" s="34"/>
      <c r="AD131" s="34"/>
      <c r="AE131" s="34"/>
      <c r="AR131" s="222" t="s">
        <v>84</v>
      </c>
      <c r="AT131" s="222" t="s">
        <v>127</v>
      </c>
      <c r="AU131" s="222" t="s">
        <v>75</v>
      </c>
      <c r="AY131" s="13" t="s">
        <v>132</v>
      </c>
      <c r="BE131" s="223">
        <f>IF(N131="základní",J131,0)</f>
        <v>0</v>
      </c>
      <c r="BF131" s="223">
        <f>IF(N131="snížená",J131,0)</f>
        <v>0</v>
      </c>
      <c r="BG131" s="223">
        <f>IF(N131="zákl. přenesená",J131,0)</f>
        <v>0</v>
      </c>
      <c r="BH131" s="223">
        <f>IF(N131="sníž. přenesená",J131,0)</f>
        <v>0</v>
      </c>
      <c r="BI131" s="223">
        <f>IF(N131="nulová",J131,0)</f>
        <v>0</v>
      </c>
      <c r="BJ131" s="13" t="s">
        <v>82</v>
      </c>
      <c r="BK131" s="223">
        <f>ROUND(I131*H131,2)</f>
        <v>0</v>
      </c>
      <c r="BL131" s="13" t="s">
        <v>82</v>
      </c>
      <c r="BM131" s="222" t="s">
        <v>154</v>
      </c>
    </row>
    <row r="132" s="2" customFormat="1">
      <c r="A132" s="34"/>
      <c r="B132" s="35"/>
      <c r="C132" s="36"/>
      <c r="D132" s="224" t="s">
        <v>134</v>
      </c>
      <c r="E132" s="36"/>
      <c r="F132" s="225" t="s">
        <v>153</v>
      </c>
      <c r="G132" s="36"/>
      <c r="H132" s="36"/>
      <c r="I132" s="150"/>
      <c r="J132" s="36"/>
      <c r="K132" s="36"/>
      <c r="L132" s="40"/>
      <c r="M132" s="226"/>
      <c r="N132" s="227"/>
      <c r="O132" s="87"/>
      <c r="P132" s="87"/>
      <c r="Q132" s="87"/>
      <c r="R132" s="87"/>
      <c r="S132" s="87"/>
      <c r="T132" s="88"/>
      <c r="U132" s="34"/>
      <c r="V132" s="34"/>
      <c r="W132" s="34"/>
      <c r="X132" s="34"/>
      <c r="Y132" s="34"/>
      <c r="Z132" s="34"/>
      <c r="AA132" s="34"/>
      <c r="AB132" s="34"/>
      <c r="AC132" s="34"/>
      <c r="AD132" s="34"/>
      <c r="AE132" s="34"/>
      <c r="AT132" s="13" t="s">
        <v>134</v>
      </c>
      <c r="AU132" s="13" t="s">
        <v>75</v>
      </c>
    </row>
    <row r="133" s="2" customFormat="1" ht="21.75" customHeight="1">
      <c r="A133" s="34"/>
      <c r="B133" s="35"/>
      <c r="C133" s="210" t="s">
        <v>155</v>
      </c>
      <c r="D133" s="210" t="s">
        <v>127</v>
      </c>
      <c r="E133" s="211" t="s">
        <v>156</v>
      </c>
      <c r="F133" s="212" t="s">
        <v>157</v>
      </c>
      <c r="G133" s="213" t="s">
        <v>137</v>
      </c>
      <c r="H133" s="214">
        <v>4</v>
      </c>
      <c r="I133" s="215"/>
      <c r="J133" s="216">
        <f>ROUND(I133*H133,2)</f>
        <v>0</v>
      </c>
      <c r="K133" s="212" t="s">
        <v>131</v>
      </c>
      <c r="L133" s="217"/>
      <c r="M133" s="218" t="s">
        <v>1</v>
      </c>
      <c r="N133" s="219" t="s">
        <v>40</v>
      </c>
      <c r="O133" s="87"/>
      <c r="P133" s="220">
        <f>O133*H133</f>
        <v>0</v>
      </c>
      <c r="Q133" s="220">
        <v>0</v>
      </c>
      <c r="R133" s="220">
        <f>Q133*H133</f>
        <v>0</v>
      </c>
      <c r="S133" s="220">
        <v>0</v>
      </c>
      <c r="T133" s="221">
        <f>S133*H133</f>
        <v>0</v>
      </c>
      <c r="U133" s="34"/>
      <c r="V133" s="34"/>
      <c r="W133" s="34"/>
      <c r="X133" s="34"/>
      <c r="Y133" s="34"/>
      <c r="Z133" s="34"/>
      <c r="AA133" s="34"/>
      <c r="AB133" s="34"/>
      <c r="AC133" s="34"/>
      <c r="AD133" s="34"/>
      <c r="AE133" s="34"/>
      <c r="AR133" s="222" t="s">
        <v>84</v>
      </c>
      <c r="AT133" s="222" t="s">
        <v>127</v>
      </c>
      <c r="AU133" s="222" t="s">
        <v>75</v>
      </c>
      <c r="AY133" s="13" t="s">
        <v>132</v>
      </c>
      <c r="BE133" s="223">
        <f>IF(N133="základní",J133,0)</f>
        <v>0</v>
      </c>
      <c r="BF133" s="223">
        <f>IF(N133="snížená",J133,0)</f>
        <v>0</v>
      </c>
      <c r="BG133" s="223">
        <f>IF(N133="zákl. přenesená",J133,0)</f>
        <v>0</v>
      </c>
      <c r="BH133" s="223">
        <f>IF(N133="sníž. přenesená",J133,0)</f>
        <v>0</v>
      </c>
      <c r="BI133" s="223">
        <f>IF(N133="nulová",J133,0)</f>
        <v>0</v>
      </c>
      <c r="BJ133" s="13" t="s">
        <v>82</v>
      </c>
      <c r="BK133" s="223">
        <f>ROUND(I133*H133,2)</f>
        <v>0</v>
      </c>
      <c r="BL133" s="13" t="s">
        <v>82</v>
      </c>
      <c r="BM133" s="222" t="s">
        <v>158</v>
      </c>
    </row>
    <row r="134" s="2" customFormat="1">
      <c r="A134" s="34"/>
      <c r="B134" s="35"/>
      <c r="C134" s="36"/>
      <c r="D134" s="224" t="s">
        <v>134</v>
      </c>
      <c r="E134" s="36"/>
      <c r="F134" s="225" t="s">
        <v>157</v>
      </c>
      <c r="G134" s="36"/>
      <c r="H134" s="36"/>
      <c r="I134" s="150"/>
      <c r="J134" s="36"/>
      <c r="K134" s="36"/>
      <c r="L134" s="40"/>
      <c r="M134" s="226"/>
      <c r="N134" s="227"/>
      <c r="O134" s="87"/>
      <c r="P134" s="87"/>
      <c r="Q134" s="87"/>
      <c r="R134" s="87"/>
      <c r="S134" s="87"/>
      <c r="T134" s="88"/>
      <c r="U134" s="34"/>
      <c r="V134" s="34"/>
      <c r="W134" s="34"/>
      <c r="X134" s="34"/>
      <c r="Y134" s="34"/>
      <c r="Z134" s="34"/>
      <c r="AA134" s="34"/>
      <c r="AB134" s="34"/>
      <c r="AC134" s="34"/>
      <c r="AD134" s="34"/>
      <c r="AE134" s="34"/>
      <c r="AT134" s="13" t="s">
        <v>134</v>
      </c>
      <c r="AU134" s="13" t="s">
        <v>75</v>
      </c>
    </row>
    <row r="135" s="2" customFormat="1" ht="21.75" customHeight="1">
      <c r="A135" s="34"/>
      <c r="B135" s="35"/>
      <c r="C135" s="210" t="s">
        <v>159</v>
      </c>
      <c r="D135" s="210" t="s">
        <v>127</v>
      </c>
      <c r="E135" s="211" t="s">
        <v>160</v>
      </c>
      <c r="F135" s="212" t="s">
        <v>161</v>
      </c>
      <c r="G135" s="213" t="s">
        <v>137</v>
      </c>
      <c r="H135" s="214">
        <v>1</v>
      </c>
      <c r="I135" s="215"/>
      <c r="J135" s="216">
        <f>ROUND(I135*H135,2)</f>
        <v>0</v>
      </c>
      <c r="K135" s="212" t="s">
        <v>131</v>
      </c>
      <c r="L135" s="217"/>
      <c r="M135" s="218" t="s">
        <v>1</v>
      </c>
      <c r="N135" s="219" t="s">
        <v>40</v>
      </c>
      <c r="O135" s="87"/>
      <c r="P135" s="220">
        <f>O135*H135</f>
        <v>0</v>
      </c>
      <c r="Q135" s="220">
        <v>0</v>
      </c>
      <c r="R135" s="220">
        <f>Q135*H135</f>
        <v>0</v>
      </c>
      <c r="S135" s="220">
        <v>0</v>
      </c>
      <c r="T135" s="221">
        <f>S135*H135</f>
        <v>0</v>
      </c>
      <c r="U135" s="34"/>
      <c r="V135" s="34"/>
      <c r="W135" s="34"/>
      <c r="X135" s="34"/>
      <c r="Y135" s="34"/>
      <c r="Z135" s="34"/>
      <c r="AA135" s="34"/>
      <c r="AB135" s="34"/>
      <c r="AC135" s="34"/>
      <c r="AD135" s="34"/>
      <c r="AE135" s="34"/>
      <c r="AR135" s="222" t="s">
        <v>84</v>
      </c>
      <c r="AT135" s="222" t="s">
        <v>127</v>
      </c>
      <c r="AU135" s="222" t="s">
        <v>75</v>
      </c>
      <c r="AY135" s="13" t="s">
        <v>132</v>
      </c>
      <c r="BE135" s="223">
        <f>IF(N135="základní",J135,0)</f>
        <v>0</v>
      </c>
      <c r="BF135" s="223">
        <f>IF(N135="snížená",J135,0)</f>
        <v>0</v>
      </c>
      <c r="BG135" s="223">
        <f>IF(N135="zákl. přenesená",J135,0)</f>
        <v>0</v>
      </c>
      <c r="BH135" s="223">
        <f>IF(N135="sníž. přenesená",J135,0)</f>
        <v>0</v>
      </c>
      <c r="BI135" s="223">
        <f>IF(N135="nulová",J135,0)</f>
        <v>0</v>
      </c>
      <c r="BJ135" s="13" t="s">
        <v>82</v>
      </c>
      <c r="BK135" s="223">
        <f>ROUND(I135*H135,2)</f>
        <v>0</v>
      </c>
      <c r="BL135" s="13" t="s">
        <v>82</v>
      </c>
      <c r="BM135" s="222" t="s">
        <v>162</v>
      </c>
    </row>
    <row r="136" s="2" customFormat="1">
      <c r="A136" s="34"/>
      <c r="B136" s="35"/>
      <c r="C136" s="36"/>
      <c r="D136" s="224" t="s">
        <v>134</v>
      </c>
      <c r="E136" s="36"/>
      <c r="F136" s="225" t="s">
        <v>161</v>
      </c>
      <c r="G136" s="36"/>
      <c r="H136" s="36"/>
      <c r="I136" s="150"/>
      <c r="J136" s="36"/>
      <c r="K136" s="36"/>
      <c r="L136" s="40"/>
      <c r="M136" s="226"/>
      <c r="N136" s="227"/>
      <c r="O136" s="87"/>
      <c r="P136" s="87"/>
      <c r="Q136" s="87"/>
      <c r="R136" s="87"/>
      <c r="S136" s="87"/>
      <c r="T136" s="88"/>
      <c r="U136" s="34"/>
      <c r="V136" s="34"/>
      <c r="W136" s="34"/>
      <c r="X136" s="34"/>
      <c r="Y136" s="34"/>
      <c r="Z136" s="34"/>
      <c r="AA136" s="34"/>
      <c r="AB136" s="34"/>
      <c r="AC136" s="34"/>
      <c r="AD136" s="34"/>
      <c r="AE136" s="34"/>
      <c r="AT136" s="13" t="s">
        <v>134</v>
      </c>
      <c r="AU136" s="13" t="s">
        <v>75</v>
      </c>
    </row>
    <row r="137" s="2" customFormat="1" ht="21.75" customHeight="1">
      <c r="A137" s="34"/>
      <c r="B137" s="35"/>
      <c r="C137" s="210" t="s">
        <v>163</v>
      </c>
      <c r="D137" s="210" t="s">
        <v>127</v>
      </c>
      <c r="E137" s="211" t="s">
        <v>164</v>
      </c>
      <c r="F137" s="212" t="s">
        <v>165</v>
      </c>
      <c r="G137" s="213" t="s">
        <v>137</v>
      </c>
      <c r="H137" s="214">
        <v>5</v>
      </c>
      <c r="I137" s="215"/>
      <c r="J137" s="216">
        <f>ROUND(I137*H137,2)</f>
        <v>0</v>
      </c>
      <c r="K137" s="212" t="s">
        <v>131</v>
      </c>
      <c r="L137" s="217"/>
      <c r="M137" s="218" t="s">
        <v>1</v>
      </c>
      <c r="N137" s="219" t="s">
        <v>40</v>
      </c>
      <c r="O137" s="87"/>
      <c r="P137" s="220">
        <f>O137*H137</f>
        <v>0</v>
      </c>
      <c r="Q137" s="220">
        <v>0</v>
      </c>
      <c r="R137" s="220">
        <f>Q137*H137</f>
        <v>0</v>
      </c>
      <c r="S137" s="220">
        <v>0</v>
      </c>
      <c r="T137" s="221">
        <f>S137*H137</f>
        <v>0</v>
      </c>
      <c r="U137" s="34"/>
      <c r="V137" s="34"/>
      <c r="W137" s="34"/>
      <c r="X137" s="34"/>
      <c r="Y137" s="34"/>
      <c r="Z137" s="34"/>
      <c r="AA137" s="34"/>
      <c r="AB137" s="34"/>
      <c r="AC137" s="34"/>
      <c r="AD137" s="34"/>
      <c r="AE137" s="34"/>
      <c r="AR137" s="222" t="s">
        <v>166</v>
      </c>
      <c r="AT137" s="222" t="s">
        <v>127</v>
      </c>
      <c r="AU137" s="222" t="s">
        <v>75</v>
      </c>
      <c r="AY137" s="13" t="s">
        <v>132</v>
      </c>
      <c r="BE137" s="223">
        <f>IF(N137="základní",J137,0)</f>
        <v>0</v>
      </c>
      <c r="BF137" s="223">
        <f>IF(N137="snížená",J137,0)</f>
        <v>0</v>
      </c>
      <c r="BG137" s="223">
        <f>IF(N137="zákl. přenesená",J137,0)</f>
        <v>0</v>
      </c>
      <c r="BH137" s="223">
        <f>IF(N137="sníž. přenesená",J137,0)</f>
        <v>0</v>
      </c>
      <c r="BI137" s="223">
        <f>IF(N137="nulová",J137,0)</f>
        <v>0</v>
      </c>
      <c r="BJ137" s="13" t="s">
        <v>82</v>
      </c>
      <c r="BK137" s="223">
        <f>ROUND(I137*H137,2)</f>
        <v>0</v>
      </c>
      <c r="BL137" s="13" t="s">
        <v>166</v>
      </c>
      <c r="BM137" s="222" t="s">
        <v>167</v>
      </c>
    </row>
    <row r="138" s="2" customFormat="1">
      <c r="A138" s="34"/>
      <c r="B138" s="35"/>
      <c r="C138" s="36"/>
      <c r="D138" s="224" t="s">
        <v>134</v>
      </c>
      <c r="E138" s="36"/>
      <c r="F138" s="225" t="s">
        <v>165</v>
      </c>
      <c r="G138" s="36"/>
      <c r="H138" s="36"/>
      <c r="I138" s="150"/>
      <c r="J138" s="36"/>
      <c r="K138" s="36"/>
      <c r="L138" s="40"/>
      <c r="M138" s="226"/>
      <c r="N138" s="227"/>
      <c r="O138" s="87"/>
      <c r="P138" s="87"/>
      <c r="Q138" s="87"/>
      <c r="R138" s="87"/>
      <c r="S138" s="87"/>
      <c r="T138" s="88"/>
      <c r="U138" s="34"/>
      <c r="V138" s="34"/>
      <c r="W138" s="34"/>
      <c r="X138" s="34"/>
      <c r="Y138" s="34"/>
      <c r="Z138" s="34"/>
      <c r="AA138" s="34"/>
      <c r="AB138" s="34"/>
      <c r="AC138" s="34"/>
      <c r="AD138" s="34"/>
      <c r="AE138" s="34"/>
      <c r="AT138" s="13" t="s">
        <v>134</v>
      </c>
      <c r="AU138" s="13" t="s">
        <v>75</v>
      </c>
    </row>
    <row r="139" s="2" customFormat="1" ht="21.75" customHeight="1">
      <c r="A139" s="34"/>
      <c r="B139" s="35"/>
      <c r="C139" s="228" t="s">
        <v>168</v>
      </c>
      <c r="D139" s="228" t="s">
        <v>169</v>
      </c>
      <c r="E139" s="229" t="s">
        <v>170</v>
      </c>
      <c r="F139" s="230" t="s">
        <v>171</v>
      </c>
      <c r="G139" s="231" t="s">
        <v>137</v>
      </c>
      <c r="H139" s="232">
        <v>5</v>
      </c>
      <c r="I139" s="233"/>
      <c r="J139" s="234">
        <f>ROUND(I139*H139,2)</f>
        <v>0</v>
      </c>
      <c r="K139" s="230" t="s">
        <v>131</v>
      </c>
      <c r="L139" s="40"/>
      <c r="M139" s="235" t="s">
        <v>1</v>
      </c>
      <c r="N139" s="236" t="s">
        <v>40</v>
      </c>
      <c r="O139" s="87"/>
      <c r="P139" s="220">
        <f>O139*H139</f>
        <v>0</v>
      </c>
      <c r="Q139" s="220">
        <v>0</v>
      </c>
      <c r="R139" s="220">
        <f>Q139*H139</f>
        <v>0</v>
      </c>
      <c r="S139" s="220">
        <v>0</v>
      </c>
      <c r="T139" s="221">
        <f>S139*H139</f>
        <v>0</v>
      </c>
      <c r="U139" s="34"/>
      <c r="V139" s="34"/>
      <c r="W139" s="34"/>
      <c r="X139" s="34"/>
      <c r="Y139" s="34"/>
      <c r="Z139" s="34"/>
      <c r="AA139" s="34"/>
      <c r="AB139" s="34"/>
      <c r="AC139" s="34"/>
      <c r="AD139" s="34"/>
      <c r="AE139" s="34"/>
      <c r="AR139" s="222" t="s">
        <v>82</v>
      </c>
      <c r="AT139" s="222" t="s">
        <v>169</v>
      </c>
      <c r="AU139" s="222" t="s">
        <v>75</v>
      </c>
      <c r="AY139" s="13" t="s">
        <v>132</v>
      </c>
      <c r="BE139" s="223">
        <f>IF(N139="základní",J139,0)</f>
        <v>0</v>
      </c>
      <c r="BF139" s="223">
        <f>IF(N139="snížená",J139,0)</f>
        <v>0</v>
      </c>
      <c r="BG139" s="223">
        <f>IF(N139="zákl. přenesená",J139,0)</f>
        <v>0</v>
      </c>
      <c r="BH139" s="223">
        <f>IF(N139="sníž. přenesená",J139,0)</f>
        <v>0</v>
      </c>
      <c r="BI139" s="223">
        <f>IF(N139="nulová",J139,0)</f>
        <v>0</v>
      </c>
      <c r="BJ139" s="13" t="s">
        <v>82</v>
      </c>
      <c r="BK139" s="223">
        <f>ROUND(I139*H139,2)</f>
        <v>0</v>
      </c>
      <c r="BL139" s="13" t="s">
        <v>82</v>
      </c>
      <c r="BM139" s="222" t="s">
        <v>172</v>
      </c>
    </row>
    <row r="140" s="2" customFormat="1">
      <c r="A140" s="34"/>
      <c r="B140" s="35"/>
      <c r="C140" s="36"/>
      <c r="D140" s="224" t="s">
        <v>134</v>
      </c>
      <c r="E140" s="36"/>
      <c r="F140" s="225" t="s">
        <v>171</v>
      </c>
      <c r="G140" s="36"/>
      <c r="H140" s="36"/>
      <c r="I140" s="150"/>
      <c r="J140" s="36"/>
      <c r="K140" s="36"/>
      <c r="L140" s="40"/>
      <c r="M140" s="226"/>
      <c r="N140" s="227"/>
      <c r="O140" s="87"/>
      <c r="P140" s="87"/>
      <c r="Q140" s="87"/>
      <c r="R140" s="87"/>
      <c r="S140" s="87"/>
      <c r="T140" s="88"/>
      <c r="U140" s="34"/>
      <c r="V140" s="34"/>
      <c r="W140" s="34"/>
      <c r="X140" s="34"/>
      <c r="Y140" s="34"/>
      <c r="Z140" s="34"/>
      <c r="AA140" s="34"/>
      <c r="AB140" s="34"/>
      <c r="AC140" s="34"/>
      <c r="AD140" s="34"/>
      <c r="AE140" s="34"/>
      <c r="AT140" s="13" t="s">
        <v>134</v>
      </c>
      <c r="AU140" s="13" t="s">
        <v>75</v>
      </c>
    </row>
    <row r="141" s="2" customFormat="1" ht="21.75" customHeight="1">
      <c r="A141" s="34"/>
      <c r="B141" s="35"/>
      <c r="C141" s="228" t="s">
        <v>173</v>
      </c>
      <c r="D141" s="228" t="s">
        <v>169</v>
      </c>
      <c r="E141" s="229" t="s">
        <v>174</v>
      </c>
      <c r="F141" s="230" t="s">
        <v>175</v>
      </c>
      <c r="G141" s="231" t="s">
        <v>137</v>
      </c>
      <c r="H141" s="232">
        <v>20</v>
      </c>
      <c r="I141" s="233"/>
      <c r="J141" s="234">
        <f>ROUND(I141*H141,2)</f>
        <v>0</v>
      </c>
      <c r="K141" s="230" t="s">
        <v>131</v>
      </c>
      <c r="L141" s="40"/>
      <c r="M141" s="235" t="s">
        <v>1</v>
      </c>
      <c r="N141" s="236" t="s">
        <v>40</v>
      </c>
      <c r="O141" s="87"/>
      <c r="P141" s="220">
        <f>O141*H141</f>
        <v>0</v>
      </c>
      <c r="Q141" s="220">
        <v>0</v>
      </c>
      <c r="R141" s="220">
        <f>Q141*H141</f>
        <v>0</v>
      </c>
      <c r="S141" s="220">
        <v>0</v>
      </c>
      <c r="T141" s="221">
        <f>S141*H141</f>
        <v>0</v>
      </c>
      <c r="U141" s="34"/>
      <c r="V141" s="34"/>
      <c r="W141" s="34"/>
      <c r="X141" s="34"/>
      <c r="Y141" s="34"/>
      <c r="Z141" s="34"/>
      <c r="AA141" s="34"/>
      <c r="AB141" s="34"/>
      <c r="AC141" s="34"/>
      <c r="AD141" s="34"/>
      <c r="AE141" s="34"/>
      <c r="AR141" s="222" t="s">
        <v>82</v>
      </c>
      <c r="AT141" s="222" t="s">
        <v>169</v>
      </c>
      <c r="AU141" s="222" t="s">
        <v>75</v>
      </c>
      <c r="AY141" s="13" t="s">
        <v>132</v>
      </c>
      <c r="BE141" s="223">
        <f>IF(N141="základní",J141,0)</f>
        <v>0</v>
      </c>
      <c r="BF141" s="223">
        <f>IF(N141="snížená",J141,0)</f>
        <v>0</v>
      </c>
      <c r="BG141" s="223">
        <f>IF(N141="zákl. přenesená",J141,0)</f>
        <v>0</v>
      </c>
      <c r="BH141" s="223">
        <f>IF(N141="sníž. přenesená",J141,0)</f>
        <v>0</v>
      </c>
      <c r="BI141" s="223">
        <f>IF(N141="nulová",J141,0)</f>
        <v>0</v>
      </c>
      <c r="BJ141" s="13" t="s">
        <v>82</v>
      </c>
      <c r="BK141" s="223">
        <f>ROUND(I141*H141,2)</f>
        <v>0</v>
      </c>
      <c r="BL141" s="13" t="s">
        <v>82</v>
      </c>
      <c r="BM141" s="222" t="s">
        <v>176</v>
      </c>
    </row>
    <row r="142" s="2" customFormat="1">
      <c r="A142" s="34"/>
      <c r="B142" s="35"/>
      <c r="C142" s="36"/>
      <c r="D142" s="224" t="s">
        <v>134</v>
      </c>
      <c r="E142" s="36"/>
      <c r="F142" s="225" t="s">
        <v>175</v>
      </c>
      <c r="G142" s="36"/>
      <c r="H142" s="36"/>
      <c r="I142" s="150"/>
      <c r="J142" s="36"/>
      <c r="K142" s="36"/>
      <c r="L142" s="40"/>
      <c r="M142" s="226"/>
      <c r="N142" s="227"/>
      <c r="O142" s="87"/>
      <c r="P142" s="87"/>
      <c r="Q142" s="87"/>
      <c r="R142" s="87"/>
      <c r="S142" s="87"/>
      <c r="T142" s="88"/>
      <c r="U142" s="34"/>
      <c r="V142" s="34"/>
      <c r="W142" s="34"/>
      <c r="X142" s="34"/>
      <c r="Y142" s="34"/>
      <c r="Z142" s="34"/>
      <c r="AA142" s="34"/>
      <c r="AB142" s="34"/>
      <c r="AC142" s="34"/>
      <c r="AD142" s="34"/>
      <c r="AE142" s="34"/>
      <c r="AT142" s="13" t="s">
        <v>134</v>
      </c>
      <c r="AU142" s="13" t="s">
        <v>75</v>
      </c>
    </row>
    <row r="143" s="2" customFormat="1" ht="21.75" customHeight="1">
      <c r="A143" s="34"/>
      <c r="B143" s="35"/>
      <c r="C143" s="228" t="s">
        <v>177</v>
      </c>
      <c r="D143" s="228" t="s">
        <v>169</v>
      </c>
      <c r="E143" s="229" t="s">
        <v>178</v>
      </c>
      <c r="F143" s="230" t="s">
        <v>179</v>
      </c>
      <c r="G143" s="231" t="s">
        <v>137</v>
      </c>
      <c r="H143" s="232">
        <v>20</v>
      </c>
      <c r="I143" s="233"/>
      <c r="J143" s="234">
        <f>ROUND(I143*H143,2)</f>
        <v>0</v>
      </c>
      <c r="K143" s="230" t="s">
        <v>131</v>
      </c>
      <c r="L143" s="40"/>
      <c r="M143" s="235" t="s">
        <v>1</v>
      </c>
      <c r="N143" s="236" t="s">
        <v>40</v>
      </c>
      <c r="O143" s="87"/>
      <c r="P143" s="220">
        <f>O143*H143</f>
        <v>0</v>
      </c>
      <c r="Q143" s="220">
        <v>0</v>
      </c>
      <c r="R143" s="220">
        <f>Q143*H143</f>
        <v>0</v>
      </c>
      <c r="S143" s="220">
        <v>0</v>
      </c>
      <c r="T143" s="221">
        <f>S143*H143</f>
        <v>0</v>
      </c>
      <c r="U143" s="34"/>
      <c r="V143" s="34"/>
      <c r="W143" s="34"/>
      <c r="X143" s="34"/>
      <c r="Y143" s="34"/>
      <c r="Z143" s="34"/>
      <c r="AA143" s="34"/>
      <c r="AB143" s="34"/>
      <c r="AC143" s="34"/>
      <c r="AD143" s="34"/>
      <c r="AE143" s="34"/>
      <c r="AR143" s="222" t="s">
        <v>82</v>
      </c>
      <c r="AT143" s="222" t="s">
        <v>169</v>
      </c>
      <c r="AU143" s="222" t="s">
        <v>75</v>
      </c>
      <c r="AY143" s="13" t="s">
        <v>132</v>
      </c>
      <c r="BE143" s="223">
        <f>IF(N143="základní",J143,0)</f>
        <v>0</v>
      </c>
      <c r="BF143" s="223">
        <f>IF(N143="snížená",J143,0)</f>
        <v>0</v>
      </c>
      <c r="BG143" s="223">
        <f>IF(N143="zákl. přenesená",J143,0)</f>
        <v>0</v>
      </c>
      <c r="BH143" s="223">
        <f>IF(N143="sníž. přenesená",J143,0)</f>
        <v>0</v>
      </c>
      <c r="BI143" s="223">
        <f>IF(N143="nulová",J143,0)</f>
        <v>0</v>
      </c>
      <c r="BJ143" s="13" t="s">
        <v>82</v>
      </c>
      <c r="BK143" s="223">
        <f>ROUND(I143*H143,2)</f>
        <v>0</v>
      </c>
      <c r="BL143" s="13" t="s">
        <v>82</v>
      </c>
      <c r="BM143" s="222" t="s">
        <v>180</v>
      </c>
    </row>
    <row r="144" s="2" customFormat="1">
      <c r="A144" s="34"/>
      <c r="B144" s="35"/>
      <c r="C144" s="36"/>
      <c r="D144" s="224" t="s">
        <v>134</v>
      </c>
      <c r="E144" s="36"/>
      <c r="F144" s="225" t="s">
        <v>181</v>
      </c>
      <c r="G144" s="36"/>
      <c r="H144" s="36"/>
      <c r="I144" s="150"/>
      <c r="J144" s="36"/>
      <c r="K144" s="36"/>
      <c r="L144" s="40"/>
      <c r="M144" s="226"/>
      <c r="N144" s="227"/>
      <c r="O144" s="87"/>
      <c r="P144" s="87"/>
      <c r="Q144" s="87"/>
      <c r="R144" s="87"/>
      <c r="S144" s="87"/>
      <c r="T144" s="88"/>
      <c r="U144" s="34"/>
      <c r="V144" s="34"/>
      <c r="W144" s="34"/>
      <c r="X144" s="34"/>
      <c r="Y144" s="34"/>
      <c r="Z144" s="34"/>
      <c r="AA144" s="34"/>
      <c r="AB144" s="34"/>
      <c r="AC144" s="34"/>
      <c r="AD144" s="34"/>
      <c r="AE144" s="34"/>
      <c r="AT144" s="13" t="s">
        <v>134</v>
      </c>
      <c r="AU144" s="13" t="s">
        <v>75</v>
      </c>
    </row>
    <row r="145" s="2" customFormat="1" ht="21.75" customHeight="1">
      <c r="A145" s="34"/>
      <c r="B145" s="35"/>
      <c r="C145" s="228" t="s">
        <v>182</v>
      </c>
      <c r="D145" s="228" t="s">
        <v>169</v>
      </c>
      <c r="E145" s="229" t="s">
        <v>183</v>
      </c>
      <c r="F145" s="230" t="s">
        <v>184</v>
      </c>
      <c r="G145" s="231" t="s">
        <v>137</v>
      </c>
      <c r="H145" s="232">
        <v>20</v>
      </c>
      <c r="I145" s="233"/>
      <c r="J145" s="234">
        <f>ROUND(I145*H145,2)</f>
        <v>0</v>
      </c>
      <c r="K145" s="230" t="s">
        <v>131</v>
      </c>
      <c r="L145" s="40"/>
      <c r="M145" s="235" t="s">
        <v>1</v>
      </c>
      <c r="N145" s="236" t="s">
        <v>40</v>
      </c>
      <c r="O145" s="87"/>
      <c r="P145" s="220">
        <f>O145*H145</f>
        <v>0</v>
      </c>
      <c r="Q145" s="220">
        <v>0</v>
      </c>
      <c r="R145" s="220">
        <f>Q145*H145</f>
        <v>0</v>
      </c>
      <c r="S145" s="220">
        <v>0</v>
      </c>
      <c r="T145" s="221">
        <f>S145*H145</f>
        <v>0</v>
      </c>
      <c r="U145" s="34"/>
      <c r="V145" s="34"/>
      <c r="W145" s="34"/>
      <c r="X145" s="34"/>
      <c r="Y145" s="34"/>
      <c r="Z145" s="34"/>
      <c r="AA145" s="34"/>
      <c r="AB145" s="34"/>
      <c r="AC145" s="34"/>
      <c r="AD145" s="34"/>
      <c r="AE145" s="34"/>
      <c r="AR145" s="222" t="s">
        <v>82</v>
      </c>
      <c r="AT145" s="222" t="s">
        <v>169</v>
      </c>
      <c r="AU145" s="222" t="s">
        <v>75</v>
      </c>
      <c r="AY145" s="13" t="s">
        <v>132</v>
      </c>
      <c r="BE145" s="223">
        <f>IF(N145="základní",J145,0)</f>
        <v>0</v>
      </c>
      <c r="BF145" s="223">
        <f>IF(N145="snížená",J145,0)</f>
        <v>0</v>
      </c>
      <c r="BG145" s="223">
        <f>IF(N145="zákl. přenesená",J145,0)</f>
        <v>0</v>
      </c>
      <c r="BH145" s="223">
        <f>IF(N145="sníž. přenesená",J145,0)</f>
        <v>0</v>
      </c>
      <c r="BI145" s="223">
        <f>IF(N145="nulová",J145,0)</f>
        <v>0</v>
      </c>
      <c r="BJ145" s="13" t="s">
        <v>82</v>
      </c>
      <c r="BK145" s="223">
        <f>ROUND(I145*H145,2)</f>
        <v>0</v>
      </c>
      <c r="BL145" s="13" t="s">
        <v>82</v>
      </c>
      <c r="BM145" s="222" t="s">
        <v>185</v>
      </c>
    </row>
    <row r="146" s="2" customFormat="1">
      <c r="A146" s="34"/>
      <c r="B146" s="35"/>
      <c r="C146" s="36"/>
      <c r="D146" s="224" t="s">
        <v>134</v>
      </c>
      <c r="E146" s="36"/>
      <c r="F146" s="225" t="s">
        <v>184</v>
      </c>
      <c r="G146" s="36"/>
      <c r="H146" s="36"/>
      <c r="I146" s="150"/>
      <c r="J146" s="36"/>
      <c r="K146" s="36"/>
      <c r="L146" s="40"/>
      <c r="M146" s="226"/>
      <c r="N146" s="227"/>
      <c r="O146" s="87"/>
      <c r="P146" s="87"/>
      <c r="Q146" s="87"/>
      <c r="R146" s="87"/>
      <c r="S146" s="87"/>
      <c r="T146" s="88"/>
      <c r="U146" s="34"/>
      <c r="V146" s="34"/>
      <c r="W146" s="34"/>
      <c r="X146" s="34"/>
      <c r="Y146" s="34"/>
      <c r="Z146" s="34"/>
      <c r="AA146" s="34"/>
      <c r="AB146" s="34"/>
      <c r="AC146" s="34"/>
      <c r="AD146" s="34"/>
      <c r="AE146" s="34"/>
      <c r="AT146" s="13" t="s">
        <v>134</v>
      </c>
      <c r="AU146" s="13" t="s">
        <v>75</v>
      </c>
    </row>
    <row r="147" s="2" customFormat="1" ht="21.75" customHeight="1">
      <c r="A147" s="34"/>
      <c r="B147" s="35"/>
      <c r="C147" s="228" t="s">
        <v>186</v>
      </c>
      <c r="D147" s="228" t="s">
        <v>169</v>
      </c>
      <c r="E147" s="229" t="s">
        <v>187</v>
      </c>
      <c r="F147" s="230" t="s">
        <v>188</v>
      </c>
      <c r="G147" s="231" t="s">
        <v>137</v>
      </c>
      <c r="H147" s="232">
        <v>1</v>
      </c>
      <c r="I147" s="233"/>
      <c r="J147" s="234">
        <f>ROUND(I147*H147,2)</f>
        <v>0</v>
      </c>
      <c r="K147" s="230" t="s">
        <v>131</v>
      </c>
      <c r="L147" s="40"/>
      <c r="M147" s="235" t="s">
        <v>1</v>
      </c>
      <c r="N147" s="236" t="s">
        <v>40</v>
      </c>
      <c r="O147" s="87"/>
      <c r="P147" s="220">
        <f>O147*H147</f>
        <v>0</v>
      </c>
      <c r="Q147" s="220">
        <v>0</v>
      </c>
      <c r="R147" s="220">
        <f>Q147*H147</f>
        <v>0</v>
      </c>
      <c r="S147" s="220">
        <v>0</v>
      </c>
      <c r="T147" s="221">
        <f>S147*H147</f>
        <v>0</v>
      </c>
      <c r="U147" s="34"/>
      <c r="V147" s="34"/>
      <c r="W147" s="34"/>
      <c r="X147" s="34"/>
      <c r="Y147" s="34"/>
      <c r="Z147" s="34"/>
      <c r="AA147" s="34"/>
      <c r="AB147" s="34"/>
      <c r="AC147" s="34"/>
      <c r="AD147" s="34"/>
      <c r="AE147" s="34"/>
      <c r="AR147" s="222" t="s">
        <v>82</v>
      </c>
      <c r="AT147" s="222" t="s">
        <v>169</v>
      </c>
      <c r="AU147" s="222" t="s">
        <v>75</v>
      </c>
      <c r="AY147" s="13" t="s">
        <v>132</v>
      </c>
      <c r="BE147" s="223">
        <f>IF(N147="základní",J147,0)</f>
        <v>0</v>
      </c>
      <c r="BF147" s="223">
        <f>IF(N147="snížená",J147,0)</f>
        <v>0</v>
      </c>
      <c r="BG147" s="223">
        <f>IF(N147="zákl. přenesená",J147,0)</f>
        <v>0</v>
      </c>
      <c r="BH147" s="223">
        <f>IF(N147="sníž. přenesená",J147,0)</f>
        <v>0</v>
      </c>
      <c r="BI147" s="223">
        <f>IF(N147="nulová",J147,0)</f>
        <v>0</v>
      </c>
      <c r="BJ147" s="13" t="s">
        <v>82</v>
      </c>
      <c r="BK147" s="223">
        <f>ROUND(I147*H147,2)</f>
        <v>0</v>
      </c>
      <c r="BL147" s="13" t="s">
        <v>82</v>
      </c>
      <c r="BM147" s="222" t="s">
        <v>189</v>
      </c>
    </row>
    <row r="148" s="2" customFormat="1">
      <c r="A148" s="34"/>
      <c r="B148" s="35"/>
      <c r="C148" s="36"/>
      <c r="D148" s="224" t="s">
        <v>134</v>
      </c>
      <c r="E148" s="36"/>
      <c r="F148" s="225" t="s">
        <v>188</v>
      </c>
      <c r="G148" s="36"/>
      <c r="H148" s="36"/>
      <c r="I148" s="150"/>
      <c r="J148" s="36"/>
      <c r="K148" s="36"/>
      <c r="L148" s="40"/>
      <c r="M148" s="226"/>
      <c r="N148" s="227"/>
      <c r="O148" s="87"/>
      <c r="P148" s="87"/>
      <c r="Q148" s="87"/>
      <c r="R148" s="87"/>
      <c r="S148" s="87"/>
      <c r="T148" s="88"/>
      <c r="U148" s="34"/>
      <c r="V148" s="34"/>
      <c r="W148" s="34"/>
      <c r="X148" s="34"/>
      <c r="Y148" s="34"/>
      <c r="Z148" s="34"/>
      <c r="AA148" s="34"/>
      <c r="AB148" s="34"/>
      <c r="AC148" s="34"/>
      <c r="AD148" s="34"/>
      <c r="AE148" s="34"/>
      <c r="AT148" s="13" t="s">
        <v>134</v>
      </c>
      <c r="AU148" s="13" t="s">
        <v>75</v>
      </c>
    </row>
    <row r="149" s="2" customFormat="1" ht="21.75" customHeight="1">
      <c r="A149" s="34"/>
      <c r="B149" s="35"/>
      <c r="C149" s="228" t="s">
        <v>190</v>
      </c>
      <c r="D149" s="228" t="s">
        <v>169</v>
      </c>
      <c r="E149" s="229" t="s">
        <v>191</v>
      </c>
      <c r="F149" s="230" t="s">
        <v>192</v>
      </c>
      <c r="G149" s="231" t="s">
        <v>137</v>
      </c>
      <c r="H149" s="232">
        <v>10</v>
      </c>
      <c r="I149" s="233"/>
      <c r="J149" s="234">
        <f>ROUND(I149*H149,2)</f>
        <v>0</v>
      </c>
      <c r="K149" s="230" t="s">
        <v>131</v>
      </c>
      <c r="L149" s="40"/>
      <c r="M149" s="235" t="s">
        <v>1</v>
      </c>
      <c r="N149" s="236" t="s">
        <v>40</v>
      </c>
      <c r="O149" s="87"/>
      <c r="P149" s="220">
        <f>O149*H149</f>
        <v>0</v>
      </c>
      <c r="Q149" s="220">
        <v>0</v>
      </c>
      <c r="R149" s="220">
        <f>Q149*H149</f>
        <v>0</v>
      </c>
      <c r="S149" s="220">
        <v>0</v>
      </c>
      <c r="T149" s="221">
        <f>S149*H149</f>
        <v>0</v>
      </c>
      <c r="U149" s="34"/>
      <c r="V149" s="34"/>
      <c r="W149" s="34"/>
      <c r="X149" s="34"/>
      <c r="Y149" s="34"/>
      <c r="Z149" s="34"/>
      <c r="AA149" s="34"/>
      <c r="AB149" s="34"/>
      <c r="AC149" s="34"/>
      <c r="AD149" s="34"/>
      <c r="AE149" s="34"/>
      <c r="AR149" s="222" t="s">
        <v>82</v>
      </c>
      <c r="AT149" s="222" t="s">
        <v>169</v>
      </c>
      <c r="AU149" s="222" t="s">
        <v>75</v>
      </c>
      <c r="AY149" s="13" t="s">
        <v>132</v>
      </c>
      <c r="BE149" s="223">
        <f>IF(N149="základní",J149,0)</f>
        <v>0</v>
      </c>
      <c r="BF149" s="223">
        <f>IF(N149="snížená",J149,0)</f>
        <v>0</v>
      </c>
      <c r="BG149" s="223">
        <f>IF(N149="zákl. přenesená",J149,0)</f>
        <v>0</v>
      </c>
      <c r="BH149" s="223">
        <f>IF(N149="sníž. přenesená",J149,0)</f>
        <v>0</v>
      </c>
      <c r="BI149" s="223">
        <f>IF(N149="nulová",J149,0)</f>
        <v>0</v>
      </c>
      <c r="BJ149" s="13" t="s">
        <v>82</v>
      </c>
      <c r="BK149" s="223">
        <f>ROUND(I149*H149,2)</f>
        <v>0</v>
      </c>
      <c r="BL149" s="13" t="s">
        <v>82</v>
      </c>
      <c r="BM149" s="222" t="s">
        <v>193</v>
      </c>
    </row>
    <row r="150" s="2" customFormat="1">
      <c r="A150" s="34"/>
      <c r="B150" s="35"/>
      <c r="C150" s="36"/>
      <c r="D150" s="224" t="s">
        <v>134</v>
      </c>
      <c r="E150" s="36"/>
      <c r="F150" s="225" t="s">
        <v>192</v>
      </c>
      <c r="G150" s="36"/>
      <c r="H150" s="36"/>
      <c r="I150" s="150"/>
      <c r="J150" s="36"/>
      <c r="K150" s="36"/>
      <c r="L150" s="40"/>
      <c r="M150" s="226"/>
      <c r="N150" s="227"/>
      <c r="O150" s="87"/>
      <c r="P150" s="87"/>
      <c r="Q150" s="87"/>
      <c r="R150" s="87"/>
      <c r="S150" s="87"/>
      <c r="T150" s="88"/>
      <c r="U150" s="34"/>
      <c r="V150" s="34"/>
      <c r="W150" s="34"/>
      <c r="X150" s="34"/>
      <c r="Y150" s="34"/>
      <c r="Z150" s="34"/>
      <c r="AA150" s="34"/>
      <c r="AB150" s="34"/>
      <c r="AC150" s="34"/>
      <c r="AD150" s="34"/>
      <c r="AE150" s="34"/>
      <c r="AT150" s="13" t="s">
        <v>134</v>
      </c>
      <c r="AU150" s="13" t="s">
        <v>75</v>
      </c>
    </row>
    <row r="151" s="2" customFormat="1" ht="21.75" customHeight="1">
      <c r="A151" s="34"/>
      <c r="B151" s="35"/>
      <c r="C151" s="228" t="s">
        <v>194</v>
      </c>
      <c r="D151" s="228" t="s">
        <v>169</v>
      </c>
      <c r="E151" s="229" t="s">
        <v>195</v>
      </c>
      <c r="F151" s="230" t="s">
        <v>196</v>
      </c>
      <c r="G151" s="231" t="s">
        <v>137</v>
      </c>
      <c r="H151" s="232">
        <v>7</v>
      </c>
      <c r="I151" s="233"/>
      <c r="J151" s="234">
        <f>ROUND(I151*H151,2)</f>
        <v>0</v>
      </c>
      <c r="K151" s="230" t="s">
        <v>131</v>
      </c>
      <c r="L151" s="40"/>
      <c r="M151" s="235" t="s">
        <v>1</v>
      </c>
      <c r="N151" s="236" t="s">
        <v>40</v>
      </c>
      <c r="O151" s="87"/>
      <c r="P151" s="220">
        <f>O151*H151</f>
        <v>0</v>
      </c>
      <c r="Q151" s="220">
        <v>0</v>
      </c>
      <c r="R151" s="220">
        <f>Q151*H151</f>
        <v>0</v>
      </c>
      <c r="S151" s="220">
        <v>0</v>
      </c>
      <c r="T151" s="221">
        <f>S151*H151</f>
        <v>0</v>
      </c>
      <c r="U151" s="34"/>
      <c r="V151" s="34"/>
      <c r="W151" s="34"/>
      <c r="X151" s="34"/>
      <c r="Y151" s="34"/>
      <c r="Z151" s="34"/>
      <c r="AA151" s="34"/>
      <c r="AB151" s="34"/>
      <c r="AC151" s="34"/>
      <c r="AD151" s="34"/>
      <c r="AE151" s="34"/>
      <c r="AR151" s="222" t="s">
        <v>82</v>
      </c>
      <c r="AT151" s="222" t="s">
        <v>169</v>
      </c>
      <c r="AU151" s="222" t="s">
        <v>75</v>
      </c>
      <c r="AY151" s="13" t="s">
        <v>132</v>
      </c>
      <c r="BE151" s="223">
        <f>IF(N151="základní",J151,0)</f>
        <v>0</v>
      </c>
      <c r="BF151" s="223">
        <f>IF(N151="snížená",J151,0)</f>
        <v>0</v>
      </c>
      <c r="BG151" s="223">
        <f>IF(N151="zákl. přenesená",J151,0)</f>
        <v>0</v>
      </c>
      <c r="BH151" s="223">
        <f>IF(N151="sníž. přenesená",J151,0)</f>
        <v>0</v>
      </c>
      <c r="BI151" s="223">
        <f>IF(N151="nulová",J151,0)</f>
        <v>0</v>
      </c>
      <c r="BJ151" s="13" t="s">
        <v>82</v>
      </c>
      <c r="BK151" s="223">
        <f>ROUND(I151*H151,2)</f>
        <v>0</v>
      </c>
      <c r="BL151" s="13" t="s">
        <v>82</v>
      </c>
      <c r="BM151" s="222" t="s">
        <v>197</v>
      </c>
    </row>
    <row r="152" s="2" customFormat="1">
      <c r="A152" s="34"/>
      <c r="B152" s="35"/>
      <c r="C152" s="36"/>
      <c r="D152" s="224" t="s">
        <v>134</v>
      </c>
      <c r="E152" s="36"/>
      <c r="F152" s="225" t="s">
        <v>198</v>
      </c>
      <c r="G152" s="36"/>
      <c r="H152" s="36"/>
      <c r="I152" s="150"/>
      <c r="J152" s="36"/>
      <c r="K152" s="36"/>
      <c r="L152" s="40"/>
      <c r="M152" s="226"/>
      <c r="N152" s="227"/>
      <c r="O152" s="87"/>
      <c r="P152" s="87"/>
      <c r="Q152" s="87"/>
      <c r="R152" s="87"/>
      <c r="S152" s="87"/>
      <c r="T152" s="88"/>
      <c r="U152" s="34"/>
      <c r="V152" s="34"/>
      <c r="W152" s="34"/>
      <c r="X152" s="34"/>
      <c r="Y152" s="34"/>
      <c r="Z152" s="34"/>
      <c r="AA152" s="34"/>
      <c r="AB152" s="34"/>
      <c r="AC152" s="34"/>
      <c r="AD152" s="34"/>
      <c r="AE152" s="34"/>
      <c r="AT152" s="13" t="s">
        <v>134</v>
      </c>
      <c r="AU152" s="13" t="s">
        <v>75</v>
      </c>
    </row>
    <row r="153" s="2" customFormat="1" ht="21.75" customHeight="1">
      <c r="A153" s="34"/>
      <c r="B153" s="35"/>
      <c r="C153" s="228" t="s">
        <v>199</v>
      </c>
      <c r="D153" s="228" t="s">
        <v>169</v>
      </c>
      <c r="E153" s="229" t="s">
        <v>200</v>
      </c>
      <c r="F153" s="230" t="s">
        <v>201</v>
      </c>
      <c r="G153" s="231" t="s">
        <v>137</v>
      </c>
      <c r="H153" s="232">
        <v>4</v>
      </c>
      <c r="I153" s="233"/>
      <c r="J153" s="234">
        <f>ROUND(I153*H153,2)</f>
        <v>0</v>
      </c>
      <c r="K153" s="230" t="s">
        <v>131</v>
      </c>
      <c r="L153" s="40"/>
      <c r="M153" s="235" t="s">
        <v>1</v>
      </c>
      <c r="N153" s="236" t="s">
        <v>40</v>
      </c>
      <c r="O153" s="87"/>
      <c r="P153" s="220">
        <f>O153*H153</f>
        <v>0</v>
      </c>
      <c r="Q153" s="220">
        <v>0</v>
      </c>
      <c r="R153" s="220">
        <f>Q153*H153</f>
        <v>0</v>
      </c>
      <c r="S153" s="220">
        <v>0</v>
      </c>
      <c r="T153" s="221">
        <f>S153*H153</f>
        <v>0</v>
      </c>
      <c r="U153" s="34"/>
      <c r="V153" s="34"/>
      <c r="W153" s="34"/>
      <c r="X153" s="34"/>
      <c r="Y153" s="34"/>
      <c r="Z153" s="34"/>
      <c r="AA153" s="34"/>
      <c r="AB153" s="34"/>
      <c r="AC153" s="34"/>
      <c r="AD153" s="34"/>
      <c r="AE153" s="34"/>
      <c r="AR153" s="222" t="s">
        <v>82</v>
      </c>
      <c r="AT153" s="222" t="s">
        <v>169</v>
      </c>
      <c r="AU153" s="222" t="s">
        <v>75</v>
      </c>
      <c r="AY153" s="13" t="s">
        <v>132</v>
      </c>
      <c r="BE153" s="223">
        <f>IF(N153="základní",J153,0)</f>
        <v>0</v>
      </c>
      <c r="BF153" s="223">
        <f>IF(N153="snížená",J153,0)</f>
        <v>0</v>
      </c>
      <c r="BG153" s="223">
        <f>IF(N153="zákl. přenesená",J153,0)</f>
        <v>0</v>
      </c>
      <c r="BH153" s="223">
        <f>IF(N153="sníž. přenesená",J153,0)</f>
        <v>0</v>
      </c>
      <c r="BI153" s="223">
        <f>IF(N153="nulová",J153,0)</f>
        <v>0</v>
      </c>
      <c r="BJ153" s="13" t="s">
        <v>82</v>
      </c>
      <c r="BK153" s="223">
        <f>ROUND(I153*H153,2)</f>
        <v>0</v>
      </c>
      <c r="BL153" s="13" t="s">
        <v>82</v>
      </c>
      <c r="BM153" s="222" t="s">
        <v>202</v>
      </c>
    </row>
    <row r="154" s="2" customFormat="1">
      <c r="A154" s="34"/>
      <c r="B154" s="35"/>
      <c r="C154" s="36"/>
      <c r="D154" s="224" t="s">
        <v>134</v>
      </c>
      <c r="E154" s="36"/>
      <c r="F154" s="225" t="s">
        <v>201</v>
      </c>
      <c r="G154" s="36"/>
      <c r="H154" s="36"/>
      <c r="I154" s="150"/>
      <c r="J154" s="36"/>
      <c r="K154" s="36"/>
      <c r="L154" s="40"/>
      <c r="M154" s="226"/>
      <c r="N154" s="227"/>
      <c r="O154" s="87"/>
      <c r="P154" s="87"/>
      <c r="Q154" s="87"/>
      <c r="R154" s="87"/>
      <c r="S154" s="87"/>
      <c r="T154" s="88"/>
      <c r="U154" s="34"/>
      <c r="V154" s="34"/>
      <c r="W154" s="34"/>
      <c r="X154" s="34"/>
      <c r="Y154" s="34"/>
      <c r="Z154" s="34"/>
      <c r="AA154" s="34"/>
      <c r="AB154" s="34"/>
      <c r="AC154" s="34"/>
      <c r="AD154" s="34"/>
      <c r="AE154" s="34"/>
      <c r="AT154" s="13" t="s">
        <v>134</v>
      </c>
      <c r="AU154" s="13" t="s">
        <v>75</v>
      </c>
    </row>
    <row r="155" s="2" customFormat="1" ht="21.75" customHeight="1">
      <c r="A155" s="34"/>
      <c r="B155" s="35"/>
      <c r="C155" s="228" t="s">
        <v>203</v>
      </c>
      <c r="D155" s="228" t="s">
        <v>169</v>
      </c>
      <c r="E155" s="229" t="s">
        <v>204</v>
      </c>
      <c r="F155" s="230" t="s">
        <v>205</v>
      </c>
      <c r="G155" s="231" t="s">
        <v>137</v>
      </c>
      <c r="H155" s="232">
        <v>180</v>
      </c>
      <c r="I155" s="233"/>
      <c r="J155" s="234">
        <f>ROUND(I155*H155,2)</f>
        <v>0</v>
      </c>
      <c r="K155" s="230" t="s">
        <v>131</v>
      </c>
      <c r="L155" s="40"/>
      <c r="M155" s="235" t="s">
        <v>1</v>
      </c>
      <c r="N155" s="236" t="s">
        <v>40</v>
      </c>
      <c r="O155" s="87"/>
      <c r="P155" s="220">
        <f>O155*H155</f>
        <v>0</v>
      </c>
      <c r="Q155" s="220">
        <v>0</v>
      </c>
      <c r="R155" s="220">
        <f>Q155*H155</f>
        <v>0</v>
      </c>
      <c r="S155" s="220">
        <v>0</v>
      </c>
      <c r="T155" s="221">
        <f>S155*H155</f>
        <v>0</v>
      </c>
      <c r="U155" s="34"/>
      <c r="V155" s="34"/>
      <c r="W155" s="34"/>
      <c r="X155" s="34"/>
      <c r="Y155" s="34"/>
      <c r="Z155" s="34"/>
      <c r="AA155" s="34"/>
      <c r="AB155" s="34"/>
      <c r="AC155" s="34"/>
      <c r="AD155" s="34"/>
      <c r="AE155" s="34"/>
      <c r="AR155" s="222" t="s">
        <v>82</v>
      </c>
      <c r="AT155" s="222" t="s">
        <v>169</v>
      </c>
      <c r="AU155" s="222" t="s">
        <v>75</v>
      </c>
      <c r="AY155" s="13" t="s">
        <v>132</v>
      </c>
      <c r="BE155" s="223">
        <f>IF(N155="základní",J155,0)</f>
        <v>0</v>
      </c>
      <c r="BF155" s="223">
        <f>IF(N155="snížená",J155,0)</f>
        <v>0</v>
      </c>
      <c r="BG155" s="223">
        <f>IF(N155="zákl. přenesená",J155,0)</f>
        <v>0</v>
      </c>
      <c r="BH155" s="223">
        <f>IF(N155="sníž. přenesená",J155,0)</f>
        <v>0</v>
      </c>
      <c r="BI155" s="223">
        <f>IF(N155="nulová",J155,0)</f>
        <v>0</v>
      </c>
      <c r="BJ155" s="13" t="s">
        <v>82</v>
      </c>
      <c r="BK155" s="223">
        <f>ROUND(I155*H155,2)</f>
        <v>0</v>
      </c>
      <c r="BL155" s="13" t="s">
        <v>82</v>
      </c>
      <c r="BM155" s="222" t="s">
        <v>206</v>
      </c>
    </row>
    <row r="156" s="2" customFormat="1">
      <c r="A156" s="34"/>
      <c r="B156" s="35"/>
      <c r="C156" s="36"/>
      <c r="D156" s="224" t="s">
        <v>134</v>
      </c>
      <c r="E156" s="36"/>
      <c r="F156" s="225" t="s">
        <v>205</v>
      </c>
      <c r="G156" s="36"/>
      <c r="H156" s="36"/>
      <c r="I156" s="150"/>
      <c r="J156" s="36"/>
      <c r="K156" s="36"/>
      <c r="L156" s="40"/>
      <c r="M156" s="226"/>
      <c r="N156" s="227"/>
      <c r="O156" s="87"/>
      <c r="P156" s="87"/>
      <c r="Q156" s="87"/>
      <c r="R156" s="87"/>
      <c r="S156" s="87"/>
      <c r="T156" s="88"/>
      <c r="U156" s="34"/>
      <c r="V156" s="34"/>
      <c r="W156" s="34"/>
      <c r="X156" s="34"/>
      <c r="Y156" s="34"/>
      <c r="Z156" s="34"/>
      <c r="AA156" s="34"/>
      <c r="AB156" s="34"/>
      <c r="AC156" s="34"/>
      <c r="AD156" s="34"/>
      <c r="AE156" s="34"/>
      <c r="AT156" s="13" t="s">
        <v>134</v>
      </c>
      <c r="AU156" s="13" t="s">
        <v>75</v>
      </c>
    </row>
    <row r="157" s="2" customFormat="1" ht="21.75" customHeight="1">
      <c r="A157" s="34"/>
      <c r="B157" s="35"/>
      <c r="C157" s="228" t="s">
        <v>207</v>
      </c>
      <c r="D157" s="228" t="s">
        <v>169</v>
      </c>
      <c r="E157" s="229" t="s">
        <v>208</v>
      </c>
      <c r="F157" s="230" t="s">
        <v>209</v>
      </c>
      <c r="G157" s="231" t="s">
        <v>137</v>
      </c>
      <c r="H157" s="232">
        <v>4</v>
      </c>
      <c r="I157" s="233"/>
      <c r="J157" s="234">
        <f>ROUND(I157*H157,2)</f>
        <v>0</v>
      </c>
      <c r="K157" s="230" t="s">
        <v>131</v>
      </c>
      <c r="L157" s="40"/>
      <c r="M157" s="235" t="s">
        <v>1</v>
      </c>
      <c r="N157" s="236" t="s">
        <v>40</v>
      </c>
      <c r="O157" s="87"/>
      <c r="P157" s="220">
        <f>O157*H157</f>
        <v>0</v>
      </c>
      <c r="Q157" s="220">
        <v>0</v>
      </c>
      <c r="R157" s="220">
        <f>Q157*H157</f>
        <v>0</v>
      </c>
      <c r="S157" s="220">
        <v>0</v>
      </c>
      <c r="T157" s="221">
        <f>S157*H157</f>
        <v>0</v>
      </c>
      <c r="U157" s="34"/>
      <c r="V157" s="34"/>
      <c r="W157" s="34"/>
      <c r="X157" s="34"/>
      <c r="Y157" s="34"/>
      <c r="Z157" s="34"/>
      <c r="AA157" s="34"/>
      <c r="AB157" s="34"/>
      <c r="AC157" s="34"/>
      <c r="AD157" s="34"/>
      <c r="AE157" s="34"/>
      <c r="AR157" s="222" t="s">
        <v>82</v>
      </c>
      <c r="AT157" s="222" t="s">
        <v>169</v>
      </c>
      <c r="AU157" s="222" t="s">
        <v>75</v>
      </c>
      <c r="AY157" s="13" t="s">
        <v>132</v>
      </c>
      <c r="BE157" s="223">
        <f>IF(N157="základní",J157,0)</f>
        <v>0</v>
      </c>
      <c r="BF157" s="223">
        <f>IF(N157="snížená",J157,0)</f>
        <v>0</v>
      </c>
      <c r="BG157" s="223">
        <f>IF(N157="zákl. přenesená",J157,0)</f>
        <v>0</v>
      </c>
      <c r="BH157" s="223">
        <f>IF(N157="sníž. přenesená",J157,0)</f>
        <v>0</v>
      </c>
      <c r="BI157" s="223">
        <f>IF(N157="nulová",J157,0)</f>
        <v>0</v>
      </c>
      <c r="BJ157" s="13" t="s">
        <v>82</v>
      </c>
      <c r="BK157" s="223">
        <f>ROUND(I157*H157,2)</f>
        <v>0</v>
      </c>
      <c r="BL157" s="13" t="s">
        <v>82</v>
      </c>
      <c r="BM157" s="222" t="s">
        <v>210</v>
      </c>
    </row>
    <row r="158" s="2" customFormat="1">
      <c r="A158" s="34"/>
      <c r="B158" s="35"/>
      <c r="C158" s="36"/>
      <c r="D158" s="224" t="s">
        <v>134</v>
      </c>
      <c r="E158" s="36"/>
      <c r="F158" s="225" t="s">
        <v>209</v>
      </c>
      <c r="G158" s="36"/>
      <c r="H158" s="36"/>
      <c r="I158" s="150"/>
      <c r="J158" s="36"/>
      <c r="K158" s="36"/>
      <c r="L158" s="40"/>
      <c r="M158" s="226"/>
      <c r="N158" s="227"/>
      <c r="O158" s="87"/>
      <c r="P158" s="87"/>
      <c r="Q158" s="87"/>
      <c r="R158" s="87"/>
      <c r="S158" s="87"/>
      <c r="T158" s="88"/>
      <c r="U158" s="34"/>
      <c r="V158" s="34"/>
      <c r="W158" s="34"/>
      <c r="X158" s="34"/>
      <c r="Y158" s="34"/>
      <c r="Z158" s="34"/>
      <c r="AA158" s="34"/>
      <c r="AB158" s="34"/>
      <c r="AC158" s="34"/>
      <c r="AD158" s="34"/>
      <c r="AE158" s="34"/>
      <c r="AT158" s="13" t="s">
        <v>134</v>
      </c>
      <c r="AU158" s="13" t="s">
        <v>75</v>
      </c>
    </row>
    <row r="159" s="2" customFormat="1" ht="21.75" customHeight="1">
      <c r="A159" s="34"/>
      <c r="B159" s="35"/>
      <c r="C159" s="228" t="s">
        <v>211</v>
      </c>
      <c r="D159" s="228" t="s">
        <v>169</v>
      </c>
      <c r="E159" s="229" t="s">
        <v>212</v>
      </c>
      <c r="F159" s="230" t="s">
        <v>213</v>
      </c>
      <c r="G159" s="231" t="s">
        <v>137</v>
      </c>
      <c r="H159" s="232">
        <v>9</v>
      </c>
      <c r="I159" s="233"/>
      <c r="J159" s="234">
        <f>ROUND(I159*H159,2)</f>
        <v>0</v>
      </c>
      <c r="K159" s="230" t="s">
        <v>131</v>
      </c>
      <c r="L159" s="40"/>
      <c r="M159" s="235" t="s">
        <v>1</v>
      </c>
      <c r="N159" s="236" t="s">
        <v>40</v>
      </c>
      <c r="O159" s="87"/>
      <c r="P159" s="220">
        <f>O159*H159</f>
        <v>0</v>
      </c>
      <c r="Q159" s="220">
        <v>0</v>
      </c>
      <c r="R159" s="220">
        <f>Q159*H159</f>
        <v>0</v>
      </c>
      <c r="S159" s="220">
        <v>0</v>
      </c>
      <c r="T159" s="221">
        <f>S159*H159</f>
        <v>0</v>
      </c>
      <c r="U159" s="34"/>
      <c r="V159" s="34"/>
      <c r="W159" s="34"/>
      <c r="X159" s="34"/>
      <c r="Y159" s="34"/>
      <c r="Z159" s="34"/>
      <c r="AA159" s="34"/>
      <c r="AB159" s="34"/>
      <c r="AC159" s="34"/>
      <c r="AD159" s="34"/>
      <c r="AE159" s="34"/>
      <c r="AR159" s="222" t="s">
        <v>82</v>
      </c>
      <c r="AT159" s="222" t="s">
        <v>169</v>
      </c>
      <c r="AU159" s="222" t="s">
        <v>75</v>
      </c>
      <c r="AY159" s="13" t="s">
        <v>132</v>
      </c>
      <c r="BE159" s="223">
        <f>IF(N159="základní",J159,0)</f>
        <v>0</v>
      </c>
      <c r="BF159" s="223">
        <f>IF(N159="snížená",J159,0)</f>
        <v>0</v>
      </c>
      <c r="BG159" s="223">
        <f>IF(N159="zákl. přenesená",J159,0)</f>
        <v>0</v>
      </c>
      <c r="BH159" s="223">
        <f>IF(N159="sníž. přenesená",J159,0)</f>
        <v>0</v>
      </c>
      <c r="BI159" s="223">
        <f>IF(N159="nulová",J159,0)</f>
        <v>0</v>
      </c>
      <c r="BJ159" s="13" t="s">
        <v>82</v>
      </c>
      <c r="BK159" s="223">
        <f>ROUND(I159*H159,2)</f>
        <v>0</v>
      </c>
      <c r="BL159" s="13" t="s">
        <v>82</v>
      </c>
      <c r="BM159" s="222" t="s">
        <v>214</v>
      </c>
    </row>
    <row r="160" s="2" customFormat="1">
      <c r="A160" s="34"/>
      <c r="B160" s="35"/>
      <c r="C160" s="36"/>
      <c r="D160" s="224" t="s">
        <v>134</v>
      </c>
      <c r="E160" s="36"/>
      <c r="F160" s="225" t="s">
        <v>213</v>
      </c>
      <c r="G160" s="36"/>
      <c r="H160" s="36"/>
      <c r="I160" s="150"/>
      <c r="J160" s="36"/>
      <c r="K160" s="36"/>
      <c r="L160" s="40"/>
      <c r="M160" s="226"/>
      <c r="N160" s="227"/>
      <c r="O160" s="87"/>
      <c r="P160" s="87"/>
      <c r="Q160" s="87"/>
      <c r="R160" s="87"/>
      <c r="S160" s="87"/>
      <c r="T160" s="88"/>
      <c r="U160" s="34"/>
      <c r="V160" s="34"/>
      <c r="W160" s="34"/>
      <c r="X160" s="34"/>
      <c r="Y160" s="34"/>
      <c r="Z160" s="34"/>
      <c r="AA160" s="34"/>
      <c r="AB160" s="34"/>
      <c r="AC160" s="34"/>
      <c r="AD160" s="34"/>
      <c r="AE160" s="34"/>
      <c r="AT160" s="13" t="s">
        <v>134</v>
      </c>
      <c r="AU160" s="13" t="s">
        <v>75</v>
      </c>
    </row>
    <row r="161" s="2" customFormat="1" ht="21.75" customHeight="1">
      <c r="A161" s="34"/>
      <c r="B161" s="35"/>
      <c r="C161" s="228" t="s">
        <v>215</v>
      </c>
      <c r="D161" s="228" t="s">
        <v>169</v>
      </c>
      <c r="E161" s="229" t="s">
        <v>216</v>
      </c>
      <c r="F161" s="230" t="s">
        <v>217</v>
      </c>
      <c r="G161" s="231" t="s">
        <v>137</v>
      </c>
      <c r="H161" s="232">
        <v>205</v>
      </c>
      <c r="I161" s="233"/>
      <c r="J161" s="234">
        <f>ROUND(I161*H161,2)</f>
        <v>0</v>
      </c>
      <c r="K161" s="230" t="s">
        <v>131</v>
      </c>
      <c r="L161" s="40"/>
      <c r="M161" s="235" t="s">
        <v>1</v>
      </c>
      <c r="N161" s="236" t="s">
        <v>40</v>
      </c>
      <c r="O161" s="87"/>
      <c r="P161" s="220">
        <f>O161*H161</f>
        <v>0</v>
      </c>
      <c r="Q161" s="220">
        <v>0</v>
      </c>
      <c r="R161" s="220">
        <f>Q161*H161</f>
        <v>0</v>
      </c>
      <c r="S161" s="220">
        <v>0</v>
      </c>
      <c r="T161" s="221">
        <f>S161*H161</f>
        <v>0</v>
      </c>
      <c r="U161" s="34"/>
      <c r="V161" s="34"/>
      <c r="W161" s="34"/>
      <c r="X161" s="34"/>
      <c r="Y161" s="34"/>
      <c r="Z161" s="34"/>
      <c r="AA161" s="34"/>
      <c r="AB161" s="34"/>
      <c r="AC161" s="34"/>
      <c r="AD161" s="34"/>
      <c r="AE161" s="34"/>
      <c r="AR161" s="222" t="s">
        <v>82</v>
      </c>
      <c r="AT161" s="222" t="s">
        <v>169</v>
      </c>
      <c r="AU161" s="222" t="s">
        <v>75</v>
      </c>
      <c r="AY161" s="13" t="s">
        <v>132</v>
      </c>
      <c r="BE161" s="223">
        <f>IF(N161="základní",J161,0)</f>
        <v>0</v>
      </c>
      <c r="BF161" s="223">
        <f>IF(N161="snížená",J161,0)</f>
        <v>0</v>
      </c>
      <c r="BG161" s="223">
        <f>IF(N161="zákl. přenesená",J161,0)</f>
        <v>0</v>
      </c>
      <c r="BH161" s="223">
        <f>IF(N161="sníž. přenesená",J161,0)</f>
        <v>0</v>
      </c>
      <c r="BI161" s="223">
        <f>IF(N161="nulová",J161,0)</f>
        <v>0</v>
      </c>
      <c r="BJ161" s="13" t="s">
        <v>82</v>
      </c>
      <c r="BK161" s="223">
        <f>ROUND(I161*H161,2)</f>
        <v>0</v>
      </c>
      <c r="BL161" s="13" t="s">
        <v>82</v>
      </c>
      <c r="BM161" s="222" t="s">
        <v>218</v>
      </c>
    </row>
    <row r="162" s="2" customFormat="1">
      <c r="A162" s="34"/>
      <c r="B162" s="35"/>
      <c r="C162" s="36"/>
      <c r="D162" s="224" t="s">
        <v>134</v>
      </c>
      <c r="E162" s="36"/>
      <c r="F162" s="225" t="s">
        <v>217</v>
      </c>
      <c r="G162" s="36"/>
      <c r="H162" s="36"/>
      <c r="I162" s="150"/>
      <c r="J162" s="36"/>
      <c r="K162" s="36"/>
      <c r="L162" s="40"/>
      <c r="M162" s="226"/>
      <c r="N162" s="227"/>
      <c r="O162" s="87"/>
      <c r="P162" s="87"/>
      <c r="Q162" s="87"/>
      <c r="R162" s="87"/>
      <c r="S162" s="87"/>
      <c r="T162" s="88"/>
      <c r="U162" s="34"/>
      <c r="V162" s="34"/>
      <c r="W162" s="34"/>
      <c r="X162" s="34"/>
      <c r="Y162" s="34"/>
      <c r="Z162" s="34"/>
      <c r="AA162" s="34"/>
      <c r="AB162" s="34"/>
      <c r="AC162" s="34"/>
      <c r="AD162" s="34"/>
      <c r="AE162" s="34"/>
      <c r="AT162" s="13" t="s">
        <v>134</v>
      </c>
      <c r="AU162" s="13" t="s">
        <v>75</v>
      </c>
    </row>
    <row r="163" s="2" customFormat="1" ht="21.75" customHeight="1">
      <c r="A163" s="34"/>
      <c r="B163" s="35"/>
      <c r="C163" s="228" t="s">
        <v>219</v>
      </c>
      <c r="D163" s="228" t="s">
        <v>169</v>
      </c>
      <c r="E163" s="229" t="s">
        <v>220</v>
      </c>
      <c r="F163" s="230" t="s">
        <v>221</v>
      </c>
      <c r="G163" s="231" t="s">
        <v>137</v>
      </c>
      <c r="H163" s="232">
        <v>5</v>
      </c>
      <c r="I163" s="233"/>
      <c r="J163" s="234">
        <f>ROUND(I163*H163,2)</f>
        <v>0</v>
      </c>
      <c r="K163" s="230" t="s">
        <v>131</v>
      </c>
      <c r="L163" s="40"/>
      <c r="M163" s="235" t="s">
        <v>1</v>
      </c>
      <c r="N163" s="236" t="s">
        <v>40</v>
      </c>
      <c r="O163" s="87"/>
      <c r="P163" s="220">
        <f>O163*H163</f>
        <v>0</v>
      </c>
      <c r="Q163" s="220">
        <v>0</v>
      </c>
      <c r="R163" s="220">
        <f>Q163*H163</f>
        <v>0</v>
      </c>
      <c r="S163" s="220">
        <v>0</v>
      </c>
      <c r="T163" s="221">
        <f>S163*H163</f>
        <v>0</v>
      </c>
      <c r="U163" s="34"/>
      <c r="V163" s="34"/>
      <c r="W163" s="34"/>
      <c r="X163" s="34"/>
      <c r="Y163" s="34"/>
      <c r="Z163" s="34"/>
      <c r="AA163" s="34"/>
      <c r="AB163" s="34"/>
      <c r="AC163" s="34"/>
      <c r="AD163" s="34"/>
      <c r="AE163" s="34"/>
      <c r="AR163" s="222" t="s">
        <v>82</v>
      </c>
      <c r="AT163" s="222" t="s">
        <v>169</v>
      </c>
      <c r="AU163" s="222" t="s">
        <v>75</v>
      </c>
      <c r="AY163" s="13" t="s">
        <v>132</v>
      </c>
      <c r="BE163" s="223">
        <f>IF(N163="základní",J163,0)</f>
        <v>0</v>
      </c>
      <c r="BF163" s="223">
        <f>IF(N163="snížená",J163,0)</f>
        <v>0</v>
      </c>
      <c r="BG163" s="223">
        <f>IF(N163="zákl. přenesená",J163,0)</f>
        <v>0</v>
      </c>
      <c r="BH163" s="223">
        <f>IF(N163="sníž. přenesená",J163,0)</f>
        <v>0</v>
      </c>
      <c r="BI163" s="223">
        <f>IF(N163="nulová",J163,0)</f>
        <v>0</v>
      </c>
      <c r="BJ163" s="13" t="s">
        <v>82</v>
      </c>
      <c r="BK163" s="223">
        <f>ROUND(I163*H163,2)</f>
        <v>0</v>
      </c>
      <c r="BL163" s="13" t="s">
        <v>82</v>
      </c>
      <c r="BM163" s="222" t="s">
        <v>222</v>
      </c>
    </row>
    <row r="164" s="2" customFormat="1">
      <c r="A164" s="34"/>
      <c r="B164" s="35"/>
      <c r="C164" s="36"/>
      <c r="D164" s="224" t="s">
        <v>134</v>
      </c>
      <c r="E164" s="36"/>
      <c r="F164" s="225" t="s">
        <v>223</v>
      </c>
      <c r="G164" s="36"/>
      <c r="H164" s="36"/>
      <c r="I164" s="150"/>
      <c r="J164" s="36"/>
      <c r="K164" s="36"/>
      <c r="L164" s="40"/>
      <c r="M164" s="226"/>
      <c r="N164" s="227"/>
      <c r="O164" s="87"/>
      <c r="P164" s="87"/>
      <c r="Q164" s="87"/>
      <c r="R164" s="87"/>
      <c r="S164" s="87"/>
      <c r="T164" s="88"/>
      <c r="U164" s="34"/>
      <c r="V164" s="34"/>
      <c r="W164" s="34"/>
      <c r="X164" s="34"/>
      <c r="Y164" s="34"/>
      <c r="Z164" s="34"/>
      <c r="AA164" s="34"/>
      <c r="AB164" s="34"/>
      <c r="AC164" s="34"/>
      <c r="AD164" s="34"/>
      <c r="AE164" s="34"/>
      <c r="AT164" s="13" t="s">
        <v>134</v>
      </c>
      <c r="AU164" s="13" t="s">
        <v>75</v>
      </c>
    </row>
    <row r="165" s="2" customFormat="1" ht="21.75" customHeight="1">
      <c r="A165" s="34"/>
      <c r="B165" s="35"/>
      <c r="C165" s="228" t="s">
        <v>224</v>
      </c>
      <c r="D165" s="228" t="s">
        <v>169</v>
      </c>
      <c r="E165" s="229" t="s">
        <v>225</v>
      </c>
      <c r="F165" s="230" t="s">
        <v>226</v>
      </c>
      <c r="G165" s="231" t="s">
        <v>137</v>
      </c>
      <c r="H165" s="232">
        <v>9</v>
      </c>
      <c r="I165" s="233"/>
      <c r="J165" s="234">
        <f>ROUND(I165*H165,2)</f>
        <v>0</v>
      </c>
      <c r="K165" s="230" t="s">
        <v>131</v>
      </c>
      <c r="L165" s="40"/>
      <c r="M165" s="235" t="s">
        <v>1</v>
      </c>
      <c r="N165" s="236" t="s">
        <v>40</v>
      </c>
      <c r="O165" s="87"/>
      <c r="P165" s="220">
        <f>O165*H165</f>
        <v>0</v>
      </c>
      <c r="Q165" s="220">
        <v>0</v>
      </c>
      <c r="R165" s="220">
        <f>Q165*H165</f>
        <v>0</v>
      </c>
      <c r="S165" s="220">
        <v>0</v>
      </c>
      <c r="T165" s="221">
        <f>S165*H165</f>
        <v>0</v>
      </c>
      <c r="U165" s="34"/>
      <c r="V165" s="34"/>
      <c r="W165" s="34"/>
      <c r="X165" s="34"/>
      <c r="Y165" s="34"/>
      <c r="Z165" s="34"/>
      <c r="AA165" s="34"/>
      <c r="AB165" s="34"/>
      <c r="AC165" s="34"/>
      <c r="AD165" s="34"/>
      <c r="AE165" s="34"/>
      <c r="AR165" s="222" t="s">
        <v>82</v>
      </c>
      <c r="AT165" s="222" t="s">
        <v>169</v>
      </c>
      <c r="AU165" s="222" t="s">
        <v>75</v>
      </c>
      <c r="AY165" s="13" t="s">
        <v>132</v>
      </c>
      <c r="BE165" s="223">
        <f>IF(N165="základní",J165,0)</f>
        <v>0</v>
      </c>
      <c r="BF165" s="223">
        <f>IF(N165="snížená",J165,0)</f>
        <v>0</v>
      </c>
      <c r="BG165" s="223">
        <f>IF(N165="zákl. přenesená",J165,0)</f>
        <v>0</v>
      </c>
      <c r="BH165" s="223">
        <f>IF(N165="sníž. přenesená",J165,0)</f>
        <v>0</v>
      </c>
      <c r="BI165" s="223">
        <f>IF(N165="nulová",J165,0)</f>
        <v>0</v>
      </c>
      <c r="BJ165" s="13" t="s">
        <v>82</v>
      </c>
      <c r="BK165" s="223">
        <f>ROUND(I165*H165,2)</f>
        <v>0</v>
      </c>
      <c r="BL165" s="13" t="s">
        <v>82</v>
      </c>
      <c r="BM165" s="222" t="s">
        <v>227</v>
      </c>
    </row>
    <row r="166" s="2" customFormat="1">
      <c r="A166" s="34"/>
      <c r="B166" s="35"/>
      <c r="C166" s="36"/>
      <c r="D166" s="224" t="s">
        <v>134</v>
      </c>
      <c r="E166" s="36"/>
      <c r="F166" s="225" t="s">
        <v>228</v>
      </c>
      <c r="G166" s="36"/>
      <c r="H166" s="36"/>
      <c r="I166" s="150"/>
      <c r="J166" s="36"/>
      <c r="K166" s="36"/>
      <c r="L166" s="40"/>
      <c r="M166" s="226"/>
      <c r="N166" s="227"/>
      <c r="O166" s="87"/>
      <c r="P166" s="87"/>
      <c r="Q166" s="87"/>
      <c r="R166" s="87"/>
      <c r="S166" s="87"/>
      <c r="T166" s="88"/>
      <c r="U166" s="34"/>
      <c r="V166" s="34"/>
      <c r="W166" s="34"/>
      <c r="X166" s="34"/>
      <c r="Y166" s="34"/>
      <c r="Z166" s="34"/>
      <c r="AA166" s="34"/>
      <c r="AB166" s="34"/>
      <c r="AC166" s="34"/>
      <c r="AD166" s="34"/>
      <c r="AE166" s="34"/>
      <c r="AT166" s="13" t="s">
        <v>134</v>
      </c>
      <c r="AU166" s="13" t="s">
        <v>75</v>
      </c>
    </row>
    <row r="167" s="2" customFormat="1" ht="21.75" customHeight="1">
      <c r="A167" s="34"/>
      <c r="B167" s="35"/>
      <c r="C167" s="228" t="s">
        <v>229</v>
      </c>
      <c r="D167" s="228" t="s">
        <v>169</v>
      </c>
      <c r="E167" s="229" t="s">
        <v>230</v>
      </c>
      <c r="F167" s="230" t="s">
        <v>231</v>
      </c>
      <c r="G167" s="231" t="s">
        <v>232</v>
      </c>
      <c r="H167" s="232">
        <v>4</v>
      </c>
      <c r="I167" s="233"/>
      <c r="J167" s="234">
        <f>ROUND(I167*H167,2)</f>
        <v>0</v>
      </c>
      <c r="K167" s="230" t="s">
        <v>131</v>
      </c>
      <c r="L167" s="40"/>
      <c r="M167" s="235" t="s">
        <v>1</v>
      </c>
      <c r="N167" s="236" t="s">
        <v>40</v>
      </c>
      <c r="O167" s="87"/>
      <c r="P167" s="220">
        <f>O167*H167</f>
        <v>0</v>
      </c>
      <c r="Q167" s="220">
        <v>0</v>
      </c>
      <c r="R167" s="220">
        <f>Q167*H167</f>
        <v>0</v>
      </c>
      <c r="S167" s="220">
        <v>0</v>
      </c>
      <c r="T167" s="221">
        <f>S167*H167</f>
        <v>0</v>
      </c>
      <c r="U167" s="34"/>
      <c r="V167" s="34"/>
      <c r="W167" s="34"/>
      <c r="X167" s="34"/>
      <c r="Y167" s="34"/>
      <c r="Z167" s="34"/>
      <c r="AA167" s="34"/>
      <c r="AB167" s="34"/>
      <c r="AC167" s="34"/>
      <c r="AD167" s="34"/>
      <c r="AE167" s="34"/>
      <c r="AR167" s="222" t="s">
        <v>82</v>
      </c>
      <c r="AT167" s="222" t="s">
        <v>169</v>
      </c>
      <c r="AU167" s="222" t="s">
        <v>75</v>
      </c>
      <c r="AY167" s="13" t="s">
        <v>132</v>
      </c>
      <c r="BE167" s="223">
        <f>IF(N167="základní",J167,0)</f>
        <v>0</v>
      </c>
      <c r="BF167" s="223">
        <f>IF(N167="snížená",J167,0)</f>
        <v>0</v>
      </c>
      <c r="BG167" s="223">
        <f>IF(N167="zákl. přenesená",J167,0)</f>
        <v>0</v>
      </c>
      <c r="BH167" s="223">
        <f>IF(N167="sníž. přenesená",J167,0)</f>
        <v>0</v>
      </c>
      <c r="BI167" s="223">
        <f>IF(N167="nulová",J167,0)</f>
        <v>0</v>
      </c>
      <c r="BJ167" s="13" t="s">
        <v>82</v>
      </c>
      <c r="BK167" s="223">
        <f>ROUND(I167*H167,2)</f>
        <v>0</v>
      </c>
      <c r="BL167" s="13" t="s">
        <v>82</v>
      </c>
      <c r="BM167" s="222" t="s">
        <v>233</v>
      </c>
    </row>
    <row r="168" s="2" customFormat="1">
      <c r="A168" s="34"/>
      <c r="B168" s="35"/>
      <c r="C168" s="36"/>
      <c r="D168" s="224" t="s">
        <v>134</v>
      </c>
      <c r="E168" s="36"/>
      <c r="F168" s="225" t="s">
        <v>231</v>
      </c>
      <c r="G168" s="36"/>
      <c r="H168" s="36"/>
      <c r="I168" s="150"/>
      <c r="J168" s="36"/>
      <c r="K168" s="36"/>
      <c r="L168" s="40"/>
      <c r="M168" s="226"/>
      <c r="N168" s="227"/>
      <c r="O168" s="87"/>
      <c r="P168" s="87"/>
      <c r="Q168" s="87"/>
      <c r="R168" s="87"/>
      <c r="S168" s="87"/>
      <c r="T168" s="88"/>
      <c r="U168" s="34"/>
      <c r="V168" s="34"/>
      <c r="W168" s="34"/>
      <c r="X168" s="34"/>
      <c r="Y168" s="34"/>
      <c r="Z168" s="34"/>
      <c r="AA168" s="34"/>
      <c r="AB168" s="34"/>
      <c r="AC168" s="34"/>
      <c r="AD168" s="34"/>
      <c r="AE168" s="34"/>
      <c r="AT168" s="13" t="s">
        <v>134</v>
      </c>
      <c r="AU168" s="13" t="s">
        <v>75</v>
      </c>
    </row>
    <row r="169" s="2" customFormat="1" ht="21.75" customHeight="1">
      <c r="A169" s="34"/>
      <c r="B169" s="35"/>
      <c r="C169" s="228" t="s">
        <v>234</v>
      </c>
      <c r="D169" s="228" t="s">
        <v>169</v>
      </c>
      <c r="E169" s="229" t="s">
        <v>235</v>
      </c>
      <c r="F169" s="230" t="s">
        <v>236</v>
      </c>
      <c r="G169" s="231" t="s">
        <v>137</v>
      </c>
      <c r="H169" s="232">
        <v>1700</v>
      </c>
      <c r="I169" s="233"/>
      <c r="J169" s="234">
        <f>ROUND(I169*H169,2)</f>
        <v>0</v>
      </c>
      <c r="K169" s="230" t="s">
        <v>131</v>
      </c>
      <c r="L169" s="40"/>
      <c r="M169" s="235" t="s">
        <v>1</v>
      </c>
      <c r="N169" s="236" t="s">
        <v>40</v>
      </c>
      <c r="O169" s="87"/>
      <c r="P169" s="220">
        <f>O169*H169</f>
        <v>0</v>
      </c>
      <c r="Q169" s="220">
        <v>0</v>
      </c>
      <c r="R169" s="220">
        <f>Q169*H169</f>
        <v>0</v>
      </c>
      <c r="S169" s="220">
        <v>0</v>
      </c>
      <c r="T169" s="221">
        <f>S169*H169</f>
        <v>0</v>
      </c>
      <c r="U169" s="34"/>
      <c r="V169" s="34"/>
      <c r="W169" s="34"/>
      <c r="X169" s="34"/>
      <c r="Y169" s="34"/>
      <c r="Z169" s="34"/>
      <c r="AA169" s="34"/>
      <c r="AB169" s="34"/>
      <c r="AC169" s="34"/>
      <c r="AD169" s="34"/>
      <c r="AE169" s="34"/>
      <c r="AR169" s="222" t="s">
        <v>82</v>
      </c>
      <c r="AT169" s="222" t="s">
        <v>169</v>
      </c>
      <c r="AU169" s="222" t="s">
        <v>75</v>
      </c>
      <c r="AY169" s="13" t="s">
        <v>132</v>
      </c>
      <c r="BE169" s="223">
        <f>IF(N169="základní",J169,0)</f>
        <v>0</v>
      </c>
      <c r="BF169" s="223">
        <f>IF(N169="snížená",J169,0)</f>
        <v>0</v>
      </c>
      <c r="BG169" s="223">
        <f>IF(N169="zákl. přenesená",J169,0)</f>
        <v>0</v>
      </c>
      <c r="BH169" s="223">
        <f>IF(N169="sníž. přenesená",J169,0)</f>
        <v>0</v>
      </c>
      <c r="BI169" s="223">
        <f>IF(N169="nulová",J169,0)</f>
        <v>0</v>
      </c>
      <c r="BJ169" s="13" t="s">
        <v>82</v>
      </c>
      <c r="BK169" s="223">
        <f>ROUND(I169*H169,2)</f>
        <v>0</v>
      </c>
      <c r="BL169" s="13" t="s">
        <v>82</v>
      </c>
      <c r="BM169" s="222" t="s">
        <v>237</v>
      </c>
    </row>
    <row r="170" s="2" customFormat="1">
      <c r="A170" s="34"/>
      <c r="B170" s="35"/>
      <c r="C170" s="36"/>
      <c r="D170" s="224" t="s">
        <v>134</v>
      </c>
      <c r="E170" s="36"/>
      <c r="F170" s="225" t="s">
        <v>238</v>
      </c>
      <c r="G170" s="36"/>
      <c r="H170" s="36"/>
      <c r="I170" s="150"/>
      <c r="J170" s="36"/>
      <c r="K170" s="36"/>
      <c r="L170" s="40"/>
      <c r="M170" s="226"/>
      <c r="N170" s="227"/>
      <c r="O170" s="87"/>
      <c r="P170" s="87"/>
      <c r="Q170" s="87"/>
      <c r="R170" s="87"/>
      <c r="S170" s="87"/>
      <c r="T170" s="88"/>
      <c r="U170" s="34"/>
      <c r="V170" s="34"/>
      <c r="W170" s="34"/>
      <c r="X170" s="34"/>
      <c r="Y170" s="34"/>
      <c r="Z170" s="34"/>
      <c r="AA170" s="34"/>
      <c r="AB170" s="34"/>
      <c r="AC170" s="34"/>
      <c r="AD170" s="34"/>
      <c r="AE170" s="34"/>
      <c r="AT170" s="13" t="s">
        <v>134</v>
      </c>
      <c r="AU170" s="13" t="s">
        <v>75</v>
      </c>
    </row>
    <row r="171" s="2" customFormat="1" ht="21.75" customHeight="1">
      <c r="A171" s="34"/>
      <c r="B171" s="35"/>
      <c r="C171" s="228" t="s">
        <v>239</v>
      </c>
      <c r="D171" s="228" t="s">
        <v>169</v>
      </c>
      <c r="E171" s="229" t="s">
        <v>240</v>
      </c>
      <c r="F171" s="230" t="s">
        <v>241</v>
      </c>
      <c r="G171" s="231" t="s">
        <v>137</v>
      </c>
      <c r="H171" s="232">
        <v>800</v>
      </c>
      <c r="I171" s="233"/>
      <c r="J171" s="234">
        <f>ROUND(I171*H171,2)</f>
        <v>0</v>
      </c>
      <c r="K171" s="230" t="s">
        <v>131</v>
      </c>
      <c r="L171" s="40"/>
      <c r="M171" s="235" t="s">
        <v>1</v>
      </c>
      <c r="N171" s="236" t="s">
        <v>40</v>
      </c>
      <c r="O171" s="87"/>
      <c r="P171" s="220">
        <f>O171*H171</f>
        <v>0</v>
      </c>
      <c r="Q171" s="220">
        <v>0</v>
      </c>
      <c r="R171" s="220">
        <f>Q171*H171</f>
        <v>0</v>
      </c>
      <c r="S171" s="220">
        <v>0</v>
      </c>
      <c r="T171" s="221">
        <f>S171*H171</f>
        <v>0</v>
      </c>
      <c r="U171" s="34"/>
      <c r="V171" s="34"/>
      <c r="W171" s="34"/>
      <c r="X171" s="34"/>
      <c r="Y171" s="34"/>
      <c r="Z171" s="34"/>
      <c r="AA171" s="34"/>
      <c r="AB171" s="34"/>
      <c r="AC171" s="34"/>
      <c r="AD171" s="34"/>
      <c r="AE171" s="34"/>
      <c r="AR171" s="222" t="s">
        <v>82</v>
      </c>
      <c r="AT171" s="222" t="s">
        <v>169</v>
      </c>
      <c r="AU171" s="222" t="s">
        <v>75</v>
      </c>
      <c r="AY171" s="13" t="s">
        <v>132</v>
      </c>
      <c r="BE171" s="223">
        <f>IF(N171="základní",J171,0)</f>
        <v>0</v>
      </c>
      <c r="BF171" s="223">
        <f>IF(N171="snížená",J171,0)</f>
        <v>0</v>
      </c>
      <c r="BG171" s="223">
        <f>IF(N171="zákl. přenesená",J171,0)</f>
        <v>0</v>
      </c>
      <c r="BH171" s="223">
        <f>IF(N171="sníž. přenesená",J171,0)</f>
        <v>0</v>
      </c>
      <c r="BI171" s="223">
        <f>IF(N171="nulová",J171,0)</f>
        <v>0</v>
      </c>
      <c r="BJ171" s="13" t="s">
        <v>82</v>
      </c>
      <c r="BK171" s="223">
        <f>ROUND(I171*H171,2)</f>
        <v>0</v>
      </c>
      <c r="BL171" s="13" t="s">
        <v>82</v>
      </c>
      <c r="BM171" s="222" t="s">
        <v>242</v>
      </c>
    </row>
    <row r="172" s="2" customFormat="1">
      <c r="A172" s="34"/>
      <c r="B172" s="35"/>
      <c r="C172" s="36"/>
      <c r="D172" s="224" t="s">
        <v>134</v>
      </c>
      <c r="E172" s="36"/>
      <c r="F172" s="225" t="s">
        <v>243</v>
      </c>
      <c r="G172" s="36"/>
      <c r="H172" s="36"/>
      <c r="I172" s="150"/>
      <c r="J172" s="36"/>
      <c r="K172" s="36"/>
      <c r="L172" s="40"/>
      <c r="M172" s="226"/>
      <c r="N172" s="227"/>
      <c r="O172" s="87"/>
      <c r="P172" s="87"/>
      <c r="Q172" s="87"/>
      <c r="R172" s="87"/>
      <c r="S172" s="87"/>
      <c r="T172" s="88"/>
      <c r="U172" s="34"/>
      <c r="V172" s="34"/>
      <c r="W172" s="34"/>
      <c r="X172" s="34"/>
      <c r="Y172" s="34"/>
      <c r="Z172" s="34"/>
      <c r="AA172" s="34"/>
      <c r="AB172" s="34"/>
      <c r="AC172" s="34"/>
      <c r="AD172" s="34"/>
      <c r="AE172" s="34"/>
      <c r="AT172" s="13" t="s">
        <v>134</v>
      </c>
      <c r="AU172" s="13" t="s">
        <v>75</v>
      </c>
    </row>
    <row r="173" s="2" customFormat="1" ht="21.75" customHeight="1">
      <c r="A173" s="34"/>
      <c r="B173" s="35"/>
      <c r="C173" s="228" t="s">
        <v>8</v>
      </c>
      <c r="D173" s="228" t="s">
        <v>169</v>
      </c>
      <c r="E173" s="229" t="s">
        <v>244</v>
      </c>
      <c r="F173" s="230" t="s">
        <v>245</v>
      </c>
      <c r="G173" s="231" t="s">
        <v>137</v>
      </c>
      <c r="H173" s="232">
        <v>52</v>
      </c>
      <c r="I173" s="233"/>
      <c r="J173" s="234">
        <f>ROUND(I173*H173,2)</f>
        <v>0</v>
      </c>
      <c r="K173" s="230" t="s">
        <v>131</v>
      </c>
      <c r="L173" s="40"/>
      <c r="M173" s="235" t="s">
        <v>1</v>
      </c>
      <c r="N173" s="236" t="s">
        <v>40</v>
      </c>
      <c r="O173" s="87"/>
      <c r="P173" s="220">
        <f>O173*H173</f>
        <v>0</v>
      </c>
      <c r="Q173" s="220">
        <v>0</v>
      </c>
      <c r="R173" s="220">
        <f>Q173*H173</f>
        <v>0</v>
      </c>
      <c r="S173" s="220">
        <v>0</v>
      </c>
      <c r="T173" s="221">
        <f>S173*H173</f>
        <v>0</v>
      </c>
      <c r="U173" s="34"/>
      <c r="V173" s="34"/>
      <c r="W173" s="34"/>
      <c r="X173" s="34"/>
      <c r="Y173" s="34"/>
      <c r="Z173" s="34"/>
      <c r="AA173" s="34"/>
      <c r="AB173" s="34"/>
      <c r="AC173" s="34"/>
      <c r="AD173" s="34"/>
      <c r="AE173" s="34"/>
      <c r="AR173" s="222" t="s">
        <v>82</v>
      </c>
      <c r="AT173" s="222" t="s">
        <v>169</v>
      </c>
      <c r="AU173" s="222" t="s">
        <v>75</v>
      </c>
      <c r="AY173" s="13" t="s">
        <v>132</v>
      </c>
      <c r="BE173" s="223">
        <f>IF(N173="základní",J173,0)</f>
        <v>0</v>
      </c>
      <c r="BF173" s="223">
        <f>IF(N173="snížená",J173,0)</f>
        <v>0</v>
      </c>
      <c r="BG173" s="223">
        <f>IF(N173="zákl. přenesená",J173,0)</f>
        <v>0</v>
      </c>
      <c r="BH173" s="223">
        <f>IF(N173="sníž. přenesená",J173,0)</f>
        <v>0</v>
      </c>
      <c r="BI173" s="223">
        <f>IF(N173="nulová",J173,0)</f>
        <v>0</v>
      </c>
      <c r="BJ173" s="13" t="s">
        <v>82</v>
      </c>
      <c r="BK173" s="223">
        <f>ROUND(I173*H173,2)</f>
        <v>0</v>
      </c>
      <c r="BL173" s="13" t="s">
        <v>82</v>
      </c>
      <c r="BM173" s="222" t="s">
        <v>246</v>
      </c>
    </row>
    <row r="174" s="2" customFormat="1">
      <c r="A174" s="34"/>
      <c r="B174" s="35"/>
      <c r="C174" s="36"/>
      <c r="D174" s="224" t="s">
        <v>134</v>
      </c>
      <c r="E174" s="36"/>
      <c r="F174" s="225" t="s">
        <v>245</v>
      </c>
      <c r="G174" s="36"/>
      <c r="H174" s="36"/>
      <c r="I174" s="150"/>
      <c r="J174" s="36"/>
      <c r="K174" s="36"/>
      <c r="L174" s="40"/>
      <c r="M174" s="226"/>
      <c r="N174" s="227"/>
      <c r="O174" s="87"/>
      <c r="P174" s="87"/>
      <c r="Q174" s="87"/>
      <c r="R174" s="87"/>
      <c r="S174" s="87"/>
      <c r="T174" s="88"/>
      <c r="U174" s="34"/>
      <c r="V174" s="34"/>
      <c r="W174" s="34"/>
      <c r="X174" s="34"/>
      <c r="Y174" s="34"/>
      <c r="Z174" s="34"/>
      <c r="AA174" s="34"/>
      <c r="AB174" s="34"/>
      <c r="AC174" s="34"/>
      <c r="AD174" s="34"/>
      <c r="AE174" s="34"/>
      <c r="AT174" s="13" t="s">
        <v>134</v>
      </c>
      <c r="AU174" s="13" t="s">
        <v>75</v>
      </c>
    </row>
    <row r="175" s="2" customFormat="1" ht="21.75" customHeight="1">
      <c r="A175" s="34"/>
      <c r="B175" s="35"/>
      <c r="C175" s="228" t="s">
        <v>247</v>
      </c>
      <c r="D175" s="228" t="s">
        <v>169</v>
      </c>
      <c r="E175" s="229" t="s">
        <v>248</v>
      </c>
      <c r="F175" s="230" t="s">
        <v>249</v>
      </c>
      <c r="G175" s="231" t="s">
        <v>137</v>
      </c>
      <c r="H175" s="232">
        <v>4</v>
      </c>
      <c r="I175" s="233"/>
      <c r="J175" s="234">
        <f>ROUND(I175*H175,2)</f>
        <v>0</v>
      </c>
      <c r="K175" s="230" t="s">
        <v>131</v>
      </c>
      <c r="L175" s="40"/>
      <c r="M175" s="235" t="s">
        <v>1</v>
      </c>
      <c r="N175" s="236" t="s">
        <v>40</v>
      </c>
      <c r="O175" s="87"/>
      <c r="P175" s="220">
        <f>O175*H175</f>
        <v>0</v>
      </c>
      <c r="Q175" s="220">
        <v>0</v>
      </c>
      <c r="R175" s="220">
        <f>Q175*H175</f>
        <v>0</v>
      </c>
      <c r="S175" s="220">
        <v>0</v>
      </c>
      <c r="T175" s="221">
        <f>S175*H175</f>
        <v>0</v>
      </c>
      <c r="U175" s="34"/>
      <c r="V175" s="34"/>
      <c r="W175" s="34"/>
      <c r="X175" s="34"/>
      <c r="Y175" s="34"/>
      <c r="Z175" s="34"/>
      <c r="AA175" s="34"/>
      <c r="AB175" s="34"/>
      <c r="AC175" s="34"/>
      <c r="AD175" s="34"/>
      <c r="AE175" s="34"/>
      <c r="AR175" s="222" t="s">
        <v>82</v>
      </c>
      <c r="AT175" s="222" t="s">
        <v>169</v>
      </c>
      <c r="AU175" s="222" t="s">
        <v>75</v>
      </c>
      <c r="AY175" s="13" t="s">
        <v>132</v>
      </c>
      <c r="BE175" s="223">
        <f>IF(N175="základní",J175,0)</f>
        <v>0</v>
      </c>
      <c r="BF175" s="223">
        <f>IF(N175="snížená",J175,0)</f>
        <v>0</v>
      </c>
      <c r="BG175" s="223">
        <f>IF(N175="zákl. přenesená",J175,0)</f>
        <v>0</v>
      </c>
      <c r="BH175" s="223">
        <f>IF(N175="sníž. přenesená",J175,0)</f>
        <v>0</v>
      </c>
      <c r="BI175" s="223">
        <f>IF(N175="nulová",J175,0)</f>
        <v>0</v>
      </c>
      <c r="BJ175" s="13" t="s">
        <v>82</v>
      </c>
      <c r="BK175" s="223">
        <f>ROUND(I175*H175,2)</f>
        <v>0</v>
      </c>
      <c r="BL175" s="13" t="s">
        <v>82</v>
      </c>
      <c r="BM175" s="222" t="s">
        <v>250</v>
      </c>
    </row>
    <row r="176" s="2" customFormat="1">
      <c r="A176" s="34"/>
      <c r="B176" s="35"/>
      <c r="C176" s="36"/>
      <c r="D176" s="224" t="s">
        <v>134</v>
      </c>
      <c r="E176" s="36"/>
      <c r="F176" s="225" t="s">
        <v>249</v>
      </c>
      <c r="G176" s="36"/>
      <c r="H176" s="36"/>
      <c r="I176" s="150"/>
      <c r="J176" s="36"/>
      <c r="K176" s="36"/>
      <c r="L176" s="40"/>
      <c r="M176" s="226"/>
      <c r="N176" s="227"/>
      <c r="O176" s="87"/>
      <c r="P176" s="87"/>
      <c r="Q176" s="87"/>
      <c r="R176" s="87"/>
      <c r="S176" s="87"/>
      <c r="T176" s="88"/>
      <c r="U176" s="34"/>
      <c r="V176" s="34"/>
      <c r="W176" s="34"/>
      <c r="X176" s="34"/>
      <c r="Y176" s="34"/>
      <c r="Z176" s="34"/>
      <c r="AA176" s="34"/>
      <c r="AB176" s="34"/>
      <c r="AC176" s="34"/>
      <c r="AD176" s="34"/>
      <c r="AE176" s="34"/>
      <c r="AT176" s="13" t="s">
        <v>134</v>
      </c>
      <c r="AU176" s="13" t="s">
        <v>75</v>
      </c>
    </row>
    <row r="177" s="2" customFormat="1" ht="21.75" customHeight="1">
      <c r="A177" s="34"/>
      <c r="B177" s="35"/>
      <c r="C177" s="228" t="s">
        <v>251</v>
      </c>
      <c r="D177" s="228" t="s">
        <v>169</v>
      </c>
      <c r="E177" s="229" t="s">
        <v>252</v>
      </c>
      <c r="F177" s="230" t="s">
        <v>253</v>
      </c>
      <c r="G177" s="231" t="s">
        <v>137</v>
      </c>
      <c r="H177" s="232">
        <v>4</v>
      </c>
      <c r="I177" s="233"/>
      <c r="J177" s="234">
        <f>ROUND(I177*H177,2)</f>
        <v>0</v>
      </c>
      <c r="K177" s="230" t="s">
        <v>131</v>
      </c>
      <c r="L177" s="40"/>
      <c r="M177" s="235" t="s">
        <v>1</v>
      </c>
      <c r="N177" s="236" t="s">
        <v>40</v>
      </c>
      <c r="O177" s="87"/>
      <c r="P177" s="220">
        <f>O177*H177</f>
        <v>0</v>
      </c>
      <c r="Q177" s="220">
        <v>0</v>
      </c>
      <c r="R177" s="220">
        <f>Q177*H177</f>
        <v>0</v>
      </c>
      <c r="S177" s="220">
        <v>0</v>
      </c>
      <c r="T177" s="221">
        <f>S177*H177</f>
        <v>0</v>
      </c>
      <c r="U177" s="34"/>
      <c r="V177" s="34"/>
      <c r="W177" s="34"/>
      <c r="X177" s="34"/>
      <c r="Y177" s="34"/>
      <c r="Z177" s="34"/>
      <c r="AA177" s="34"/>
      <c r="AB177" s="34"/>
      <c r="AC177" s="34"/>
      <c r="AD177" s="34"/>
      <c r="AE177" s="34"/>
      <c r="AR177" s="222" t="s">
        <v>82</v>
      </c>
      <c r="AT177" s="222" t="s">
        <v>169</v>
      </c>
      <c r="AU177" s="222" t="s">
        <v>75</v>
      </c>
      <c r="AY177" s="13" t="s">
        <v>132</v>
      </c>
      <c r="BE177" s="223">
        <f>IF(N177="základní",J177,0)</f>
        <v>0</v>
      </c>
      <c r="BF177" s="223">
        <f>IF(N177="snížená",J177,0)</f>
        <v>0</v>
      </c>
      <c r="BG177" s="223">
        <f>IF(N177="zákl. přenesená",J177,0)</f>
        <v>0</v>
      </c>
      <c r="BH177" s="223">
        <f>IF(N177="sníž. přenesená",J177,0)</f>
        <v>0</v>
      </c>
      <c r="BI177" s="223">
        <f>IF(N177="nulová",J177,0)</f>
        <v>0</v>
      </c>
      <c r="BJ177" s="13" t="s">
        <v>82</v>
      </c>
      <c r="BK177" s="223">
        <f>ROUND(I177*H177,2)</f>
        <v>0</v>
      </c>
      <c r="BL177" s="13" t="s">
        <v>82</v>
      </c>
      <c r="BM177" s="222" t="s">
        <v>254</v>
      </c>
    </row>
    <row r="178" s="2" customFormat="1">
      <c r="A178" s="34"/>
      <c r="B178" s="35"/>
      <c r="C178" s="36"/>
      <c r="D178" s="224" t="s">
        <v>134</v>
      </c>
      <c r="E178" s="36"/>
      <c r="F178" s="225" t="s">
        <v>255</v>
      </c>
      <c r="G178" s="36"/>
      <c r="H178" s="36"/>
      <c r="I178" s="150"/>
      <c r="J178" s="36"/>
      <c r="K178" s="36"/>
      <c r="L178" s="40"/>
      <c r="M178" s="226"/>
      <c r="N178" s="227"/>
      <c r="O178" s="87"/>
      <c r="P178" s="87"/>
      <c r="Q178" s="87"/>
      <c r="R178" s="87"/>
      <c r="S178" s="87"/>
      <c r="T178" s="88"/>
      <c r="U178" s="34"/>
      <c r="V178" s="34"/>
      <c r="W178" s="34"/>
      <c r="X178" s="34"/>
      <c r="Y178" s="34"/>
      <c r="Z178" s="34"/>
      <c r="AA178" s="34"/>
      <c r="AB178" s="34"/>
      <c r="AC178" s="34"/>
      <c r="AD178" s="34"/>
      <c r="AE178" s="34"/>
      <c r="AT178" s="13" t="s">
        <v>134</v>
      </c>
      <c r="AU178" s="13" t="s">
        <v>75</v>
      </c>
    </row>
    <row r="179" s="2" customFormat="1" ht="21.75" customHeight="1">
      <c r="A179" s="34"/>
      <c r="B179" s="35"/>
      <c r="C179" s="228" t="s">
        <v>256</v>
      </c>
      <c r="D179" s="228" t="s">
        <v>169</v>
      </c>
      <c r="E179" s="229" t="s">
        <v>257</v>
      </c>
      <c r="F179" s="230" t="s">
        <v>258</v>
      </c>
      <c r="G179" s="231" t="s">
        <v>259</v>
      </c>
      <c r="H179" s="232">
        <v>364</v>
      </c>
      <c r="I179" s="233"/>
      <c r="J179" s="234">
        <f>ROUND(I179*H179,2)</f>
        <v>0</v>
      </c>
      <c r="K179" s="230" t="s">
        <v>131</v>
      </c>
      <c r="L179" s="40"/>
      <c r="M179" s="235" t="s">
        <v>1</v>
      </c>
      <c r="N179" s="236" t="s">
        <v>40</v>
      </c>
      <c r="O179" s="87"/>
      <c r="P179" s="220">
        <f>O179*H179</f>
        <v>0</v>
      </c>
      <c r="Q179" s="220">
        <v>0</v>
      </c>
      <c r="R179" s="220">
        <f>Q179*H179</f>
        <v>0</v>
      </c>
      <c r="S179" s="220">
        <v>0</v>
      </c>
      <c r="T179" s="221">
        <f>S179*H179</f>
        <v>0</v>
      </c>
      <c r="U179" s="34"/>
      <c r="V179" s="34"/>
      <c r="W179" s="34"/>
      <c r="X179" s="34"/>
      <c r="Y179" s="34"/>
      <c r="Z179" s="34"/>
      <c r="AA179" s="34"/>
      <c r="AB179" s="34"/>
      <c r="AC179" s="34"/>
      <c r="AD179" s="34"/>
      <c r="AE179" s="34"/>
      <c r="AR179" s="222" t="s">
        <v>82</v>
      </c>
      <c r="AT179" s="222" t="s">
        <v>169</v>
      </c>
      <c r="AU179" s="222" t="s">
        <v>75</v>
      </c>
      <c r="AY179" s="13" t="s">
        <v>132</v>
      </c>
      <c r="BE179" s="223">
        <f>IF(N179="základní",J179,0)</f>
        <v>0</v>
      </c>
      <c r="BF179" s="223">
        <f>IF(N179="snížená",J179,0)</f>
        <v>0</v>
      </c>
      <c r="BG179" s="223">
        <f>IF(N179="zákl. přenesená",J179,0)</f>
        <v>0</v>
      </c>
      <c r="BH179" s="223">
        <f>IF(N179="sníž. přenesená",J179,0)</f>
        <v>0</v>
      </c>
      <c r="BI179" s="223">
        <f>IF(N179="nulová",J179,0)</f>
        <v>0</v>
      </c>
      <c r="BJ179" s="13" t="s">
        <v>82</v>
      </c>
      <c r="BK179" s="223">
        <f>ROUND(I179*H179,2)</f>
        <v>0</v>
      </c>
      <c r="BL179" s="13" t="s">
        <v>82</v>
      </c>
      <c r="BM179" s="222" t="s">
        <v>260</v>
      </c>
    </row>
    <row r="180" s="2" customFormat="1">
      <c r="A180" s="34"/>
      <c r="B180" s="35"/>
      <c r="C180" s="36"/>
      <c r="D180" s="224" t="s">
        <v>134</v>
      </c>
      <c r="E180" s="36"/>
      <c r="F180" s="225" t="s">
        <v>261</v>
      </c>
      <c r="G180" s="36"/>
      <c r="H180" s="36"/>
      <c r="I180" s="150"/>
      <c r="J180" s="36"/>
      <c r="K180" s="36"/>
      <c r="L180" s="40"/>
      <c r="M180" s="226"/>
      <c r="N180" s="227"/>
      <c r="O180" s="87"/>
      <c r="P180" s="87"/>
      <c r="Q180" s="87"/>
      <c r="R180" s="87"/>
      <c r="S180" s="87"/>
      <c r="T180" s="88"/>
      <c r="U180" s="34"/>
      <c r="V180" s="34"/>
      <c r="W180" s="34"/>
      <c r="X180" s="34"/>
      <c r="Y180" s="34"/>
      <c r="Z180" s="34"/>
      <c r="AA180" s="34"/>
      <c r="AB180" s="34"/>
      <c r="AC180" s="34"/>
      <c r="AD180" s="34"/>
      <c r="AE180" s="34"/>
      <c r="AT180" s="13" t="s">
        <v>134</v>
      </c>
      <c r="AU180" s="13" t="s">
        <v>75</v>
      </c>
    </row>
    <row r="181" s="2" customFormat="1" ht="21.75" customHeight="1">
      <c r="A181" s="34"/>
      <c r="B181" s="35"/>
      <c r="C181" s="228" t="s">
        <v>262</v>
      </c>
      <c r="D181" s="228" t="s">
        <v>169</v>
      </c>
      <c r="E181" s="229" t="s">
        <v>263</v>
      </c>
      <c r="F181" s="230" t="s">
        <v>264</v>
      </c>
      <c r="G181" s="231" t="s">
        <v>137</v>
      </c>
      <c r="H181" s="232">
        <v>60</v>
      </c>
      <c r="I181" s="233"/>
      <c r="J181" s="234">
        <f>ROUND(I181*H181,2)</f>
        <v>0</v>
      </c>
      <c r="K181" s="230" t="s">
        <v>131</v>
      </c>
      <c r="L181" s="40"/>
      <c r="M181" s="235" t="s">
        <v>1</v>
      </c>
      <c r="N181" s="236" t="s">
        <v>40</v>
      </c>
      <c r="O181" s="87"/>
      <c r="P181" s="220">
        <f>O181*H181</f>
        <v>0</v>
      </c>
      <c r="Q181" s="220">
        <v>0</v>
      </c>
      <c r="R181" s="220">
        <f>Q181*H181</f>
        <v>0</v>
      </c>
      <c r="S181" s="220">
        <v>0</v>
      </c>
      <c r="T181" s="221">
        <f>S181*H181</f>
        <v>0</v>
      </c>
      <c r="U181" s="34"/>
      <c r="V181" s="34"/>
      <c r="W181" s="34"/>
      <c r="X181" s="34"/>
      <c r="Y181" s="34"/>
      <c r="Z181" s="34"/>
      <c r="AA181" s="34"/>
      <c r="AB181" s="34"/>
      <c r="AC181" s="34"/>
      <c r="AD181" s="34"/>
      <c r="AE181" s="34"/>
      <c r="AR181" s="222" t="s">
        <v>82</v>
      </c>
      <c r="AT181" s="222" t="s">
        <v>169</v>
      </c>
      <c r="AU181" s="222" t="s">
        <v>75</v>
      </c>
      <c r="AY181" s="13" t="s">
        <v>132</v>
      </c>
      <c r="BE181" s="223">
        <f>IF(N181="základní",J181,0)</f>
        <v>0</v>
      </c>
      <c r="BF181" s="223">
        <f>IF(N181="snížená",J181,0)</f>
        <v>0</v>
      </c>
      <c r="BG181" s="223">
        <f>IF(N181="zákl. přenesená",J181,0)</f>
        <v>0</v>
      </c>
      <c r="BH181" s="223">
        <f>IF(N181="sníž. přenesená",J181,0)</f>
        <v>0</v>
      </c>
      <c r="BI181" s="223">
        <f>IF(N181="nulová",J181,0)</f>
        <v>0</v>
      </c>
      <c r="BJ181" s="13" t="s">
        <v>82</v>
      </c>
      <c r="BK181" s="223">
        <f>ROUND(I181*H181,2)</f>
        <v>0</v>
      </c>
      <c r="BL181" s="13" t="s">
        <v>82</v>
      </c>
      <c r="BM181" s="222" t="s">
        <v>265</v>
      </c>
    </row>
    <row r="182" s="2" customFormat="1">
      <c r="A182" s="34"/>
      <c r="B182" s="35"/>
      <c r="C182" s="36"/>
      <c r="D182" s="224" t="s">
        <v>134</v>
      </c>
      <c r="E182" s="36"/>
      <c r="F182" s="225" t="s">
        <v>264</v>
      </c>
      <c r="G182" s="36"/>
      <c r="H182" s="36"/>
      <c r="I182" s="150"/>
      <c r="J182" s="36"/>
      <c r="K182" s="36"/>
      <c r="L182" s="40"/>
      <c r="M182" s="226"/>
      <c r="N182" s="227"/>
      <c r="O182" s="87"/>
      <c r="P182" s="87"/>
      <c r="Q182" s="87"/>
      <c r="R182" s="87"/>
      <c r="S182" s="87"/>
      <c r="T182" s="88"/>
      <c r="U182" s="34"/>
      <c r="V182" s="34"/>
      <c r="W182" s="34"/>
      <c r="X182" s="34"/>
      <c r="Y182" s="34"/>
      <c r="Z182" s="34"/>
      <c r="AA182" s="34"/>
      <c r="AB182" s="34"/>
      <c r="AC182" s="34"/>
      <c r="AD182" s="34"/>
      <c r="AE182" s="34"/>
      <c r="AT182" s="13" t="s">
        <v>134</v>
      </c>
      <c r="AU182" s="13" t="s">
        <v>75</v>
      </c>
    </row>
    <row r="183" s="2" customFormat="1" ht="21.75" customHeight="1">
      <c r="A183" s="34"/>
      <c r="B183" s="35"/>
      <c r="C183" s="210" t="s">
        <v>266</v>
      </c>
      <c r="D183" s="210" t="s">
        <v>127</v>
      </c>
      <c r="E183" s="211" t="s">
        <v>267</v>
      </c>
      <c r="F183" s="212" t="s">
        <v>268</v>
      </c>
      <c r="G183" s="213" t="s">
        <v>137</v>
      </c>
      <c r="H183" s="214">
        <v>3</v>
      </c>
      <c r="I183" s="215"/>
      <c r="J183" s="216">
        <f>ROUND(I183*H183,2)</f>
        <v>0</v>
      </c>
      <c r="K183" s="212" t="s">
        <v>131</v>
      </c>
      <c r="L183" s="217"/>
      <c r="M183" s="218" t="s">
        <v>1</v>
      </c>
      <c r="N183" s="219" t="s">
        <v>40</v>
      </c>
      <c r="O183" s="87"/>
      <c r="P183" s="220">
        <f>O183*H183</f>
        <v>0</v>
      </c>
      <c r="Q183" s="220">
        <v>0</v>
      </c>
      <c r="R183" s="220">
        <f>Q183*H183</f>
        <v>0</v>
      </c>
      <c r="S183" s="220">
        <v>0</v>
      </c>
      <c r="T183" s="221">
        <f>S183*H183</f>
        <v>0</v>
      </c>
      <c r="U183" s="34"/>
      <c r="V183" s="34"/>
      <c r="W183" s="34"/>
      <c r="X183" s="34"/>
      <c r="Y183" s="34"/>
      <c r="Z183" s="34"/>
      <c r="AA183" s="34"/>
      <c r="AB183" s="34"/>
      <c r="AC183" s="34"/>
      <c r="AD183" s="34"/>
      <c r="AE183" s="34"/>
      <c r="AR183" s="222" t="s">
        <v>166</v>
      </c>
      <c r="AT183" s="222" t="s">
        <v>127</v>
      </c>
      <c r="AU183" s="222" t="s">
        <v>75</v>
      </c>
      <c r="AY183" s="13" t="s">
        <v>132</v>
      </c>
      <c r="BE183" s="223">
        <f>IF(N183="základní",J183,0)</f>
        <v>0</v>
      </c>
      <c r="BF183" s="223">
        <f>IF(N183="snížená",J183,0)</f>
        <v>0</v>
      </c>
      <c r="BG183" s="223">
        <f>IF(N183="zákl. přenesená",J183,0)</f>
        <v>0</v>
      </c>
      <c r="BH183" s="223">
        <f>IF(N183="sníž. přenesená",J183,0)</f>
        <v>0</v>
      </c>
      <c r="BI183" s="223">
        <f>IF(N183="nulová",J183,0)</f>
        <v>0</v>
      </c>
      <c r="BJ183" s="13" t="s">
        <v>82</v>
      </c>
      <c r="BK183" s="223">
        <f>ROUND(I183*H183,2)</f>
        <v>0</v>
      </c>
      <c r="BL183" s="13" t="s">
        <v>166</v>
      </c>
      <c r="BM183" s="222" t="s">
        <v>269</v>
      </c>
    </row>
    <row r="184" s="2" customFormat="1">
      <c r="A184" s="34"/>
      <c r="B184" s="35"/>
      <c r="C184" s="36"/>
      <c r="D184" s="224" t="s">
        <v>134</v>
      </c>
      <c r="E184" s="36"/>
      <c r="F184" s="225" t="s">
        <v>268</v>
      </c>
      <c r="G184" s="36"/>
      <c r="H184" s="36"/>
      <c r="I184" s="150"/>
      <c r="J184" s="36"/>
      <c r="K184" s="36"/>
      <c r="L184" s="40"/>
      <c r="M184" s="226"/>
      <c r="N184" s="227"/>
      <c r="O184" s="87"/>
      <c r="P184" s="87"/>
      <c r="Q184" s="87"/>
      <c r="R184" s="87"/>
      <c r="S184" s="87"/>
      <c r="T184" s="88"/>
      <c r="U184" s="34"/>
      <c r="V184" s="34"/>
      <c r="W184" s="34"/>
      <c r="X184" s="34"/>
      <c r="Y184" s="34"/>
      <c r="Z184" s="34"/>
      <c r="AA184" s="34"/>
      <c r="AB184" s="34"/>
      <c r="AC184" s="34"/>
      <c r="AD184" s="34"/>
      <c r="AE184" s="34"/>
      <c r="AT184" s="13" t="s">
        <v>134</v>
      </c>
      <c r="AU184" s="13" t="s">
        <v>75</v>
      </c>
    </row>
    <row r="185" s="2" customFormat="1" ht="21.75" customHeight="1">
      <c r="A185" s="34"/>
      <c r="B185" s="35"/>
      <c r="C185" s="228" t="s">
        <v>270</v>
      </c>
      <c r="D185" s="228" t="s">
        <v>169</v>
      </c>
      <c r="E185" s="229" t="s">
        <v>271</v>
      </c>
      <c r="F185" s="230" t="s">
        <v>272</v>
      </c>
      <c r="G185" s="231" t="s">
        <v>137</v>
      </c>
      <c r="H185" s="232">
        <v>3</v>
      </c>
      <c r="I185" s="233"/>
      <c r="J185" s="234">
        <f>ROUND(I185*H185,2)</f>
        <v>0</v>
      </c>
      <c r="K185" s="230" t="s">
        <v>131</v>
      </c>
      <c r="L185" s="40"/>
      <c r="M185" s="235" t="s">
        <v>1</v>
      </c>
      <c r="N185" s="236" t="s">
        <v>40</v>
      </c>
      <c r="O185" s="87"/>
      <c r="P185" s="220">
        <f>O185*H185</f>
        <v>0</v>
      </c>
      <c r="Q185" s="220">
        <v>0</v>
      </c>
      <c r="R185" s="220">
        <f>Q185*H185</f>
        <v>0</v>
      </c>
      <c r="S185" s="220">
        <v>0</v>
      </c>
      <c r="T185" s="221">
        <f>S185*H185</f>
        <v>0</v>
      </c>
      <c r="U185" s="34"/>
      <c r="V185" s="34"/>
      <c r="W185" s="34"/>
      <c r="X185" s="34"/>
      <c r="Y185" s="34"/>
      <c r="Z185" s="34"/>
      <c r="AA185" s="34"/>
      <c r="AB185" s="34"/>
      <c r="AC185" s="34"/>
      <c r="AD185" s="34"/>
      <c r="AE185" s="34"/>
      <c r="AR185" s="222" t="s">
        <v>82</v>
      </c>
      <c r="AT185" s="222" t="s">
        <v>169</v>
      </c>
      <c r="AU185" s="222" t="s">
        <v>75</v>
      </c>
      <c r="AY185" s="13" t="s">
        <v>132</v>
      </c>
      <c r="BE185" s="223">
        <f>IF(N185="základní",J185,0)</f>
        <v>0</v>
      </c>
      <c r="BF185" s="223">
        <f>IF(N185="snížená",J185,0)</f>
        <v>0</v>
      </c>
      <c r="BG185" s="223">
        <f>IF(N185="zákl. přenesená",J185,0)</f>
        <v>0</v>
      </c>
      <c r="BH185" s="223">
        <f>IF(N185="sníž. přenesená",J185,0)</f>
        <v>0</v>
      </c>
      <c r="BI185" s="223">
        <f>IF(N185="nulová",J185,0)</f>
        <v>0</v>
      </c>
      <c r="BJ185" s="13" t="s">
        <v>82</v>
      </c>
      <c r="BK185" s="223">
        <f>ROUND(I185*H185,2)</f>
        <v>0</v>
      </c>
      <c r="BL185" s="13" t="s">
        <v>82</v>
      </c>
      <c r="BM185" s="222" t="s">
        <v>273</v>
      </c>
    </row>
    <row r="186" s="2" customFormat="1">
      <c r="A186" s="34"/>
      <c r="B186" s="35"/>
      <c r="C186" s="36"/>
      <c r="D186" s="224" t="s">
        <v>134</v>
      </c>
      <c r="E186" s="36"/>
      <c r="F186" s="225" t="s">
        <v>272</v>
      </c>
      <c r="G186" s="36"/>
      <c r="H186" s="36"/>
      <c r="I186" s="150"/>
      <c r="J186" s="36"/>
      <c r="K186" s="36"/>
      <c r="L186" s="40"/>
      <c r="M186" s="226"/>
      <c r="N186" s="227"/>
      <c r="O186" s="87"/>
      <c r="P186" s="87"/>
      <c r="Q186" s="87"/>
      <c r="R186" s="87"/>
      <c r="S186" s="87"/>
      <c r="T186" s="88"/>
      <c r="U186" s="34"/>
      <c r="V186" s="34"/>
      <c r="W186" s="34"/>
      <c r="X186" s="34"/>
      <c r="Y186" s="34"/>
      <c r="Z186" s="34"/>
      <c r="AA186" s="34"/>
      <c r="AB186" s="34"/>
      <c r="AC186" s="34"/>
      <c r="AD186" s="34"/>
      <c r="AE186" s="34"/>
      <c r="AT186" s="13" t="s">
        <v>134</v>
      </c>
      <c r="AU186" s="13" t="s">
        <v>75</v>
      </c>
    </row>
    <row r="187" s="2" customFormat="1" ht="21.75" customHeight="1">
      <c r="A187" s="34"/>
      <c r="B187" s="35"/>
      <c r="C187" s="228" t="s">
        <v>274</v>
      </c>
      <c r="D187" s="228" t="s">
        <v>169</v>
      </c>
      <c r="E187" s="229" t="s">
        <v>275</v>
      </c>
      <c r="F187" s="230" t="s">
        <v>276</v>
      </c>
      <c r="G187" s="231" t="s">
        <v>137</v>
      </c>
      <c r="H187" s="232">
        <v>3</v>
      </c>
      <c r="I187" s="233"/>
      <c r="J187" s="234">
        <f>ROUND(I187*H187,2)</f>
        <v>0</v>
      </c>
      <c r="K187" s="230" t="s">
        <v>131</v>
      </c>
      <c r="L187" s="40"/>
      <c r="M187" s="235" t="s">
        <v>1</v>
      </c>
      <c r="N187" s="236" t="s">
        <v>40</v>
      </c>
      <c r="O187" s="87"/>
      <c r="P187" s="220">
        <f>O187*H187</f>
        <v>0</v>
      </c>
      <c r="Q187" s="220">
        <v>0</v>
      </c>
      <c r="R187" s="220">
        <f>Q187*H187</f>
        <v>0</v>
      </c>
      <c r="S187" s="220">
        <v>0</v>
      </c>
      <c r="T187" s="221">
        <f>S187*H187</f>
        <v>0</v>
      </c>
      <c r="U187" s="34"/>
      <c r="V187" s="34"/>
      <c r="W187" s="34"/>
      <c r="X187" s="34"/>
      <c r="Y187" s="34"/>
      <c r="Z187" s="34"/>
      <c r="AA187" s="34"/>
      <c r="AB187" s="34"/>
      <c r="AC187" s="34"/>
      <c r="AD187" s="34"/>
      <c r="AE187" s="34"/>
      <c r="AR187" s="222" t="s">
        <v>82</v>
      </c>
      <c r="AT187" s="222" t="s">
        <v>169</v>
      </c>
      <c r="AU187" s="222" t="s">
        <v>75</v>
      </c>
      <c r="AY187" s="13" t="s">
        <v>132</v>
      </c>
      <c r="BE187" s="223">
        <f>IF(N187="základní",J187,0)</f>
        <v>0</v>
      </c>
      <c r="BF187" s="223">
        <f>IF(N187="snížená",J187,0)</f>
        <v>0</v>
      </c>
      <c r="BG187" s="223">
        <f>IF(N187="zákl. přenesená",J187,0)</f>
        <v>0</v>
      </c>
      <c r="BH187" s="223">
        <f>IF(N187="sníž. přenesená",J187,0)</f>
        <v>0</v>
      </c>
      <c r="BI187" s="223">
        <f>IF(N187="nulová",J187,0)</f>
        <v>0</v>
      </c>
      <c r="BJ187" s="13" t="s">
        <v>82</v>
      </c>
      <c r="BK187" s="223">
        <f>ROUND(I187*H187,2)</f>
        <v>0</v>
      </c>
      <c r="BL187" s="13" t="s">
        <v>82</v>
      </c>
      <c r="BM187" s="222" t="s">
        <v>277</v>
      </c>
    </row>
    <row r="188" s="2" customFormat="1">
      <c r="A188" s="34"/>
      <c r="B188" s="35"/>
      <c r="C188" s="36"/>
      <c r="D188" s="224" t="s">
        <v>134</v>
      </c>
      <c r="E188" s="36"/>
      <c r="F188" s="225" t="s">
        <v>278</v>
      </c>
      <c r="G188" s="36"/>
      <c r="H188" s="36"/>
      <c r="I188" s="150"/>
      <c r="J188" s="36"/>
      <c r="K188" s="36"/>
      <c r="L188" s="40"/>
      <c r="M188" s="226"/>
      <c r="N188" s="227"/>
      <c r="O188" s="87"/>
      <c r="P188" s="87"/>
      <c r="Q188" s="87"/>
      <c r="R188" s="87"/>
      <c r="S188" s="87"/>
      <c r="T188" s="88"/>
      <c r="U188" s="34"/>
      <c r="V188" s="34"/>
      <c r="W188" s="34"/>
      <c r="X188" s="34"/>
      <c r="Y188" s="34"/>
      <c r="Z188" s="34"/>
      <c r="AA188" s="34"/>
      <c r="AB188" s="34"/>
      <c r="AC188" s="34"/>
      <c r="AD188" s="34"/>
      <c r="AE188" s="34"/>
      <c r="AT188" s="13" t="s">
        <v>134</v>
      </c>
      <c r="AU188" s="13" t="s">
        <v>75</v>
      </c>
    </row>
    <row r="189" s="2" customFormat="1" ht="21.75" customHeight="1">
      <c r="A189" s="34"/>
      <c r="B189" s="35"/>
      <c r="C189" s="228" t="s">
        <v>279</v>
      </c>
      <c r="D189" s="228" t="s">
        <v>169</v>
      </c>
      <c r="E189" s="229" t="s">
        <v>280</v>
      </c>
      <c r="F189" s="230" t="s">
        <v>281</v>
      </c>
      <c r="G189" s="231" t="s">
        <v>137</v>
      </c>
      <c r="H189" s="232">
        <v>7</v>
      </c>
      <c r="I189" s="233"/>
      <c r="J189" s="234">
        <f>ROUND(I189*H189,2)</f>
        <v>0</v>
      </c>
      <c r="K189" s="230" t="s">
        <v>131</v>
      </c>
      <c r="L189" s="40"/>
      <c r="M189" s="235" t="s">
        <v>1</v>
      </c>
      <c r="N189" s="236" t="s">
        <v>40</v>
      </c>
      <c r="O189" s="87"/>
      <c r="P189" s="220">
        <f>O189*H189</f>
        <v>0</v>
      </c>
      <c r="Q189" s="220">
        <v>0</v>
      </c>
      <c r="R189" s="220">
        <f>Q189*H189</f>
        <v>0</v>
      </c>
      <c r="S189" s="220">
        <v>0</v>
      </c>
      <c r="T189" s="221">
        <f>S189*H189</f>
        <v>0</v>
      </c>
      <c r="U189" s="34"/>
      <c r="V189" s="34"/>
      <c r="W189" s="34"/>
      <c r="X189" s="34"/>
      <c r="Y189" s="34"/>
      <c r="Z189" s="34"/>
      <c r="AA189" s="34"/>
      <c r="AB189" s="34"/>
      <c r="AC189" s="34"/>
      <c r="AD189" s="34"/>
      <c r="AE189" s="34"/>
      <c r="AR189" s="222" t="s">
        <v>82</v>
      </c>
      <c r="AT189" s="222" t="s">
        <v>169</v>
      </c>
      <c r="AU189" s="222" t="s">
        <v>75</v>
      </c>
      <c r="AY189" s="13" t="s">
        <v>132</v>
      </c>
      <c r="BE189" s="223">
        <f>IF(N189="základní",J189,0)</f>
        <v>0</v>
      </c>
      <c r="BF189" s="223">
        <f>IF(N189="snížená",J189,0)</f>
        <v>0</v>
      </c>
      <c r="BG189" s="223">
        <f>IF(N189="zákl. přenesená",J189,0)</f>
        <v>0</v>
      </c>
      <c r="BH189" s="223">
        <f>IF(N189="sníž. přenesená",J189,0)</f>
        <v>0</v>
      </c>
      <c r="BI189" s="223">
        <f>IF(N189="nulová",J189,0)</f>
        <v>0</v>
      </c>
      <c r="BJ189" s="13" t="s">
        <v>82</v>
      </c>
      <c r="BK189" s="223">
        <f>ROUND(I189*H189,2)</f>
        <v>0</v>
      </c>
      <c r="BL189" s="13" t="s">
        <v>82</v>
      </c>
      <c r="BM189" s="222" t="s">
        <v>282</v>
      </c>
    </row>
    <row r="190" s="2" customFormat="1">
      <c r="A190" s="34"/>
      <c r="B190" s="35"/>
      <c r="C190" s="36"/>
      <c r="D190" s="224" t="s">
        <v>134</v>
      </c>
      <c r="E190" s="36"/>
      <c r="F190" s="225" t="s">
        <v>283</v>
      </c>
      <c r="G190" s="36"/>
      <c r="H190" s="36"/>
      <c r="I190" s="150"/>
      <c r="J190" s="36"/>
      <c r="K190" s="36"/>
      <c r="L190" s="40"/>
      <c r="M190" s="226"/>
      <c r="N190" s="227"/>
      <c r="O190" s="87"/>
      <c r="P190" s="87"/>
      <c r="Q190" s="87"/>
      <c r="R190" s="87"/>
      <c r="S190" s="87"/>
      <c r="T190" s="88"/>
      <c r="U190" s="34"/>
      <c r="V190" s="34"/>
      <c r="W190" s="34"/>
      <c r="X190" s="34"/>
      <c r="Y190" s="34"/>
      <c r="Z190" s="34"/>
      <c r="AA190" s="34"/>
      <c r="AB190" s="34"/>
      <c r="AC190" s="34"/>
      <c r="AD190" s="34"/>
      <c r="AE190" s="34"/>
      <c r="AT190" s="13" t="s">
        <v>134</v>
      </c>
      <c r="AU190" s="13" t="s">
        <v>75</v>
      </c>
    </row>
    <row r="191" s="2" customFormat="1" ht="33" customHeight="1">
      <c r="A191" s="34"/>
      <c r="B191" s="35"/>
      <c r="C191" s="228" t="s">
        <v>284</v>
      </c>
      <c r="D191" s="228" t="s">
        <v>169</v>
      </c>
      <c r="E191" s="229" t="s">
        <v>285</v>
      </c>
      <c r="F191" s="230" t="s">
        <v>286</v>
      </c>
      <c r="G191" s="231" t="s">
        <v>137</v>
      </c>
      <c r="H191" s="232">
        <v>6</v>
      </c>
      <c r="I191" s="233"/>
      <c r="J191" s="234">
        <f>ROUND(I191*H191,2)</f>
        <v>0</v>
      </c>
      <c r="K191" s="230" t="s">
        <v>131</v>
      </c>
      <c r="L191" s="40"/>
      <c r="M191" s="235" t="s">
        <v>1</v>
      </c>
      <c r="N191" s="236" t="s">
        <v>40</v>
      </c>
      <c r="O191" s="87"/>
      <c r="P191" s="220">
        <f>O191*H191</f>
        <v>0</v>
      </c>
      <c r="Q191" s="220">
        <v>0</v>
      </c>
      <c r="R191" s="220">
        <f>Q191*H191</f>
        <v>0</v>
      </c>
      <c r="S191" s="220">
        <v>0</v>
      </c>
      <c r="T191" s="221">
        <f>S191*H191</f>
        <v>0</v>
      </c>
      <c r="U191" s="34"/>
      <c r="V191" s="34"/>
      <c r="W191" s="34"/>
      <c r="X191" s="34"/>
      <c r="Y191" s="34"/>
      <c r="Z191" s="34"/>
      <c r="AA191" s="34"/>
      <c r="AB191" s="34"/>
      <c r="AC191" s="34"/>
      <c r="AD191" s="34"/>
      <c r="AE191" s="34"/>
      <c r="AR191" s="222" t="s">
        <v>82</v>
      </c>
      <c r="AT191" s="222" t="s">
        <v>169</v>
      </c>
      <c r="AU191" s="222" t="s">
        <v>75</v>
      </c>
      <c r="AY191" s="13" t="s">
        <v>132</v>
      </c>
      <c r="BE191" s="223">
        <f>IF(N191="základní",J191,0)</f>
        <v>0</v>
      </c>
      <c r="BF191" s="223">
        <f>IF(N191="snížená",J191,0)</f>
        <v>0</v>
      </c>
      <c r="BG191" s="223">
        <f>IF(N191="zákl. přenesená",J191,0)</f>
        <v>0</v>
      </c>
      <c r="BH191" s="223">
        <f>IF(N191="sníž. přenesená",J191,0)</f>
        <v>0</v>
      </c>
      <c r="BI191" s="223">
        <f>IF(N191="nulová",J191,0)</f>
        <v>0</v>
      </c>
      <c r="BJ191" s="13" t="s">
        <v>82</v>
      </c>
      <c r="BK191" s="223">
        <f>ROUND(I191*H191,2)</f>
        <v>0</v>
      </c>
      <c r="BL191" s="13" t="s">
        <v>82</v>
      </c>
      <c r="BM191" s="222" t="s">
        <v>287</v>
      </c>
    </row>
    <row r="192" s="2" customFormat="1">
      <c r="A192" s="34"/>
      <c r="B192" s="35"/>
      <c r="C192" s="36"/>
      <c r="D192" s="224" t="s">
        <v>134</v>
      </c>
      <c r="E192" s="36"/>
      <c r="F192" s="225" t="s">
        <v>288</v>
      </c>
      <c r="G192" s="36"/>
      <c r="H192" s="36"/>
      <c r="I192" s="150"/>
      <c r="J192" s="36"/>
      <c r="K192" s="36"/>
      <c r="L192" s="40"/>
      <c r="M192" s="226"/>
      <c r="N192" s="227"/>
      <c r="O192" s="87"/>
      <c r="P192" s="87"/>
      <c r="Q192" s="87"/>
      <c r="R192" s="87"/>
      <c r="S192" s="87"/>
      <c r="T192" s="88"/>
      <c r="U192" s="34"/>
      <c r="V192" s="34"/>
      <c r="W192" s="34"/>
      <c r="X192" s="34"/>
      <c r="Y192" s="34"/>
      <c r="Z192" s="34"/>
      <c r="AA192" s="34"/>
      <c r="AB192" s="34"/>
      <c r="AC192" s="34"/>
      <c r="AD192" s="34"/>
      <c r="AE192" s="34"/>
      <c r="AT192" s="13" t="s">
        <v>134</v>
      </c>
      <c r="AU192" s="13" t="s">
        <v>75</v>
      </c>
    </row>
    <row r="193" s="2" customFormat="1" ht="21.75" customHeight="1">
      <c r="A193" s="34"/>
      <c r="B193" s="35"/>
      <c r="C193" s="228" t="s">
        <v>7</v>
      </c>
      <c r="D193" s="228" t="s">
        <v>169</v>
      </c>
      <c r="E193" s="229" t="s">
        <v>289</v>
      </c>
      <c r="F193" s="230" t="s">
        <v>290</v>
      </c>
      <c r="G193" s="231" t="s">
        <v>137</v>
      </c>
      <c r="H193" s="232">
        <v>17</v>
      </c>
      <c r="I193" s="233"/>
      <c r="J193" s="234">
        <f>ROUND(I193*H193,2)</f>
        <v>0</v>
      </c>
      <c r="K193" s="230" t="s">
        <v>131</v>
      </c>
      <c r="L193" s="40"/>
      <c r="M193" s="235" t="s">
        <v>1</v>
      </c>
      <c r="N193" s="236" t="s">
        <v>40</v>
      </c>
      <c r="O193" s="87"/>
      <c r="P193" s="220">
        <f>O193*H193</f>
        <v>0</v>
      </c>
      <c r="Q193" s="220">
        <v>0</v>
      </c>
      <c r="R193" s="220">
        <f>Q193*H193</f>
        <v>0</v>
      </c>
      <c r="S193" s="220">
        <v>0</v>
      </c>
      <c r="T193" s="221">
        <f>S193*H193</f>
        <v>0</v>
      </c>
      <c r="U193" s="34"/>
      <c r="V193" s="34"/>
      <c r="W193" s="34"/>
      <c r="X193" s="34"/>
      <c r="Y193" s="34"/>
      <c r="Z193" s="34"/>
      <c r="AA193" s="34"/>
      <c r="AB193" s="34"/>
      <c r="AC193" s="34"/>
      <c r="AD193" s="34"/>
      <c r="AE193" s="34"/>
      <c r="AR193" s="222" t="s">
        <v>82</v>
      </c>
      <c r="AT193" s="222" t="s">
        <v>169</v>
      </c>
      <c r="AU193" s="222" t="s">
        <v>75</v>
      </c>
      <c r="AY193" s="13" t="s">
        <v>132</v>
      </c>
      <c r="BE193" s="223">
        <f>IF(N193="základní",J193,0)</f>
        <v>0</v>
      </c>
      <c r="BF193" s="223">
        <f>IF(N193="snížená",J193,0)</f>
        <v>0</v>
      </c>
      <c r="BG193" s="223">
        <f>IF(N193="zákl. přenesená",J193,0)</f>
        <v>0</v>
      </c>
      <c r="BH193" s="223">
        <f>IF(N193="sníž. přenesená",J193,0)</f>
        <v>0</v>
      </c>
      <c r="BI193" s="223">
        <f>IF(N193="nulová",J193,0)</f>
        <v>0</v>
      </c>
      <c r="BJ193" s="13" t="s">
        <v>82</v>
      </c>
      <c r="BK193" s="223">
        <f>ROUND(I193*H193,2)</f>
        <v>0</v>
      </c>
      <c r="BL193" s="13" t="s">
        <v>82</v>
      </c>
      <c r="BM193" s="222" t="s">
        <v>291</v>
      </c>
    </row>
    <row r="194" s="2" customFormat="1">
      <c r="A194" s="34"/>
      <c r="B194" s="35"/>
      <c r="C194" s="36"/>
      <c r="D194" s="224" t="s">
        <v>134</v>
      </c>
      <c r="E194" s="36"/>
      <c r="F194" s="225" t="s">
        <v>292</v>
      </c>
      <c r="G194" s="36"/>
      <c r="H194" s="36"/>
      <c r="I194" s="150"/>
      <c r="J194" s="36"/>
      <c r="K194" s="36"/>
      <c r="L194" s="40"/>
      <c r="M194" s="226"/>
      <c r="N194" s="227"/>
      <c r="O194" s="87"/>
      <c r="P194" s="87"/>
      <c r="Q194" s="87"/>
      <c r="R194" s="87"/>
      <c r="S194" s="87"/>
      <c r="T194" s="88"/>
      <c r="U194" s="34"/>
      <c r="V194" s="34"/>
      <c r="W194" s="34"/>
      <c r="X194" s="34"/>
      <c r="Y194" s="34"/>
      <c r="Z194" s="34"/>
      <c r="AA194" s="34"/>
      <c r="AB194" s="34"/>
      <c r="AC194" s="34"/>
      <c r="AD194" s="34"/>
      <c r="AE194" s="34"/>
      <c r="AT194" s="13" t="s">
        <v>134</v>
      </c>
      <c r="AU194" s="13" t="s">
        <v>75</v>
      </c>
    </row>
    <row r="195" s="2" customFormat="1" ht="21.75" customHeight="1">
      <c r="A195" s="34"/>
      <c r="B195" s="35"/>
      <c r="C195" s="228" t="s">
        <v>293</v>
      </c>
      <c r="D195" s="228" t="s">
        <v>169</v>
      </c>
      <c r="E195" s="229" t="s">
        <v>294</v>
      </c>
      <c r="F195" s="230" t="s">
        <v>295</v>
      </c>
      <c r="G195" s="231" t="s">
        <v>137</v>
      </c>
      <c r="H195" s="232">
        <v>1</v>
      </c>
      <c r="I195" s="233"/>
      <c r="J195" s="234">
        <f>ROUND(I195*H195,2)</f>
        <v>0</v>
      </c>
      <c r="K195" s="230" t="s">
        <v>131</v>
      </c>
      <c r="L195" s="40"/>
      <c r="M195" s="235" t="s">
        <v>1</v>
      </c>
      <c r="N195" s="236" t="s">
        <v>40</v>
      </c>
      <c r="O195" s="87"/>
      <c r="P195" s="220">
        <f>O195*H195</f>
        <v>0</v>
      </c>
      <c r="Q195" s="220">
        <v>0</v>
      </c>
      <c r="R195" s="220">
        <f>Q195*H195</f>
        <v>0</v>
      </c>
      <c r="S195" s="220">
        <v>0</v>
      </c>
      <c r="T195" s="221">
        <f>S195*H195</f>
        <v>0</v>
      </c>
      <c r="U195" s="34"/>
      <c r="V195" s="34"/>
      <c r="W195" s="34"/>
      <c r="X195" s="34"/>
      <c r="Y195" s="34"/>
      <c r="Z195" s="34"/>
      <c r="AA195" s="34"/>
      <c r="AB195" s="34"/>
      <c r="AC195" s="34"/>
      <c r="AD195" s="34"/>
      <c r="AE195" s="34"/>
      <c r="AR195" s="222" t="s">
        <v>82</v>
      </c>
      <c r="AT195" s="222" t="s">
        <v>169</v>
      </c>
      <c r="AU195" s="222" t="s">
        <v>75</v>
      </c>
      <c r="AY195" s="13" t="s">
        <v>132</v>
      </c>
      <c r="BE195" s="223">
        <f>IF(N195="základní",J195,0)</f>
        <v>0</v>
      </c>
      <c r="BF195" s="223">
        <f>IF(N195="snížená",J195,0)</f>
        <v>0</v>
      </c>
      <c r="BG195" s="223">
        <f>IF(N195="zákl. přenesená",J195,0)</f>
        <v>0</v>
      </c>
      <c r="BH195" s="223">
        <f>IF(N195="sníž. přenesená",J195,0)</f>
        <v>0</v>
      </c>
      <c r="BI195" s="223">
        <f>IF(N195="nulová",J195,0)</f>
        <v>0</v>
      </c>
      <c r="BJ195" s="13" t="s">
        <v>82</v>
      </c>
      <c r="BK195" s="223">
        <f>ROUND(I195*H195,2)</f>
        <v>0</v>
      </c>
      <c r="BL195" s="13" t="s">
        <v>82</v>
      </c>
      <c r="BM195" s="222" t="s">
        <v>296</v>
      </c>
    </row>
    <row r="196" s="2" customFormat="1">
      <c r="A196" s="34"/>
      <c r="B196" s="35"/>
      <c r="C196" s="36"/>
      <c r="D196" s="224" t="s">
        <v>134</v>
      </c>
      <c r="E196" s="36"/>
      <c r="F196" s="225" t="s">
        <v>295</v>
      </c>
      <c r="G196" s="36"/>
      <c r="H196" s="36"/>
      <c r="I196" s="150"/>
      <c r="J196" s="36"/>
      <c r="K196" s="36"/>
      <c r="L196" s="40"/>
      <c r="M196" s="226"/>
      <c r="N196" s="227"/>
      <c r="O196" s="87"/>
      <c r="P196" s="87"/>
      <c r="Q196" s="87"/>
      <c r="R196" s="87"/>
      <c r="S196" s="87"/>
      <c r="T196" s="88"/>
      <c r="U196" s="34"/>
      <c r="V196" s="34"/>
      <c r="W196" s="34"/>
      <c r="X196" s="34"/>
      <c r="Y196" s="34"/>
      <c r="Z196" s="34"/>
      <c r="AA196" s="34"/>
      <c r="AB196" s="34"/>
      <c r="AC196" s="34"/>
      <c r="AD196" s="34"/>
      <c r="AE196" s="34"/>
      <c r="AT196" s="13" t="s">
        <v>134</v>
      </c>
      <c r="AU196" s="13" t="s">
        <v>75</v>
      </c>
    </row>
    <row r="197" s="2" customFormat="1" ht="21.75" customHeight="1">
      <c r="A197" s="34"/>
      <c r="B197" s="35"/>
      <c r="C197" s="228" t="s">
        <v>297</v>
      </c>
      <c r="D197" s="228" t="s">
        <v>169</v>
      </c>
      <c r="E197" s="229" t="s">
        <v>298</v>
      </c>
      <c r="F197" s="230" t="s">
        <v>299</v>
      </c>
      <c r="G197" s="231" t="s">
        <v>137</v>
      </c>
      <c r="H197" s="232">
        <v>1</v>
      </c>
      <c r="I197" s="233"/>
      <c r="J197" s="234">
        <f>ROUND(I197*H197,2)</f>
        <v>0</v>
      </c>
      <c r="K197" s="230" t="s">
        <v>131</v>
      </c>
      <c r="L197" s="40"/>
      <c r="M197" s="235" t="s">
        <v>1</v>
      </c>
      <c r="N197" s="236" t="s">
        <v>40</v>
      </c>
      <c r="O197" s="87"/>
      <c r="P197" s="220">
        <f>O197*H197</f>
        <v>0</v>
      </c>
      <c r="Q197" s="220">
        <v>0</v>
      </c>
      <c r="R197" s="220">
        <f>Q197*H197</f>
        <v>0</v>
      </c>
      <c r="S197" s="220">
        <v>0</v>
      </c>
      <c r="T197" s="221">
        <f>S197*H197</f>
        <v>0</v>
      </c>
      <c r="U197" s="34"/>
      <c r="V197" s="34"/>
      <c r="W197" s="34"/>
      <c r="X197" s="34"/>
      <c r="Y197" s="34"/>
      <c r="Z197" s="34"/>
      <c r="AA197" s="34"/>
      <c r="AB197" s="34"/>
      <c r="AC197" s="34"/>
      <c r="AD197" s="34"/>
      <c r="AE197" s="34"/>
      <c r="AR197" s="222" t="s">
        <v>82</v>
      </c>
      <c r="AT197" s="222" t="s">
        <v>169</v>
      </c>
      <c r="AU197" s="222" t="s">
        <v>75</v>
      </c>
      <c r="AY197" s="13" t="s">
        <v>132</v>
      </c>
      <c r="BE197" s="223">
        <f>IF(N197="základní",J197,0)</f>
        <v>0</v>
      </c>
      <c r="BF197" s="223">
        <f>IF(N197="snížená",J197,0)</f>
        <v>0</v>
      </c>
      <c r="BG197" s="223">
        <f>IF(N197="zákl. přenesená",J197,0)</f>
        <v>0</v>
      </c>
      <c r="BH197" s="223">
        <f>IF(N197="sníž. přenesená",J197,0)</f>
        <v>0</v>
      </c>
      <c r="BI197" s="223">
        <f>IF(N197="nulová",J197,0)</f>
        <v>0</v>
      </c>
      <c r="BJ197" s="13" t="s">
        <v>82</v>
      </c>
      <c r="BK197" s="223">
        <f>ROUND(I197*H197,2)</f>
        <v>0</v>
      </c>
      <c r="BL197" s="13" t="s">
        <v>82</v>
      </c>
      <c r="BM197" s="222" t="s">
        <v>300</v>
      </c>
    </row>
    <row r="198" s="2" customFormat="1">
      <c r="A198" s="34"/>
      <c r="B198" s="35"/>
      <c r="C198" s="36"/>
      <c r="D198" s="224" t="s">
        <v>134</v>
      </c>
      <c r="E198" s="36"/>
      <c r="F198" s="225" t="s">
        <v>301</v>
      </c>
      <c r="G198" s="36"/>
      <c r="H198" s="36"/>
      <c r="I198" s="150"/>
      <c r="J198" s="36"/>
      <c r="K198" s="36"/>
      <c r="L198" s="40"/>
      <c r="M198" s="226"/>
      <c r="N198" s="227"/>
      <c r="O198" s="87"/>
      <c r="P198" s="87"/>
      <c r="Q198" s="87"/>
      <c r="R198" s="87"/>
      <c r="S198" s="87"/>
      <c r="T198" s="88"/>
      <c r="U198" s="34"/>
      <c r="V198" s="34"/>
      <c r="W198" s="34"/>
      <c r="X198" s="34"/>
      <c r="Y198" s="34"/>
      <c r="Z198" s="34"/>
      <c r="AA198" s="34"/>
      <c r="AB198" s="34"/>
      <c r="AC198" s="34"/>
      <c r="AD198" s="34"/>
      <c r="AE198" s="34"/>
      <c r="AT198" s="13" t="s">
        <v>134</v>
      </c>
      <c r="AU198" s="13" t="s">
        <v>75</v>
      </c>
    </row>
    <row r="199" s="2" customFormat="1" ht="44.25" customHeight="1">
      <c r="A199" s="34"/>
      <c r="B199" s="35"/>
      <c r="C199" s="210" t="s">
        <v>302</v>
      </c>
      <c r="D199" s="210" t="s">
        <v>127</v>
      </c>
      <c r="E199" s="211" t="s">
        <v>303</v>
      </c>
      <c r="F199" s="212" t="s">
        <v>304</v>
      </c>
      <c r="G199" s="213" t="s">
        <v>137</v>
      </c>
      <c r="H199" s="214">
        <v>1</v>
      </c>
      <c r="I199" s="215"/>
      <c r="J199" s="216">
        <f>ROUND(I199*H199,2)</f>
        <v>0</v>
      </c>
      <c r="K199" s="212" t="s">
        <v>131</v>
      </c>
      <c r="L199" s="217"/>
      <c r="M199" s="218" t="s">
        <v>1</v>
      </c>
      <c r="N199" s="219" t="s">
        <v>40</v>
      </c>
      <c r="O199" s="87"/>
      <c r="P199" s="220">
        <f>O199*H199</f>
        <v>0</v>
      </c>
      <c r="Q199" s="220">
        <v>0</v>
      </c>
      <c r="R199" s="220">
        <f>Q199*H199</f>
        <v>0</v>
      </c>
      <c r="S199" s="220">
        <v>0</v>
      </c>
      <c r="T199" s="221">
        <f>S199*H199</f>
        <v>0</v>
      </c>
      <c r="U199" s="34"/>
      <c r="V199" s="34"/>
      <c r="W199" s="34"/>
      <c r="X199" s="34"/>
      <c r="Y199" s="34"/>
      <c r="Z199" s="34"/>
      <c r="AA199" s="34"/>
      <c r="AB199" s="34"/>
      <c r="AC199" s="34"/>
      <c r="AD199" s="34"/>
      <c r="AE199" s="34"/>
      <c r="AR199" s="222" t="s">
        <v>166</v>
      </c>
      <c r="AT199" s="222" t="s">
        <v>127</v>
      </c>
      <c r="AU199" s="222" t="s">
        <v>75</v>
      </c>
      <c r="AY199" s="13" t="s">
        <v>132</v>
      </c>
      <c r="BE199" s="223">
        <f>IF(N199="základní",J199,0)</f>
        <v>0</v>
      </c>
      <c r="BF199" s="223">
        <f>IF(N199="snížená",J199,0)</f>
        <v>0</v>
      </c>
      <c r="BG199" s="223">
        <f>IF(N199="zákl. přenesená",J199,0)</f>
        <v>0</v>
      </c>
      <c r="BH199" s="223">
        <f>IF(N199="sníž. přenesená",J199,0)</f>
        <v>0</v>
      </c>
      <c r="BI199" s="223">
        <f>IF(N199="nulová",J199,0)</f>
        <v>0</v>
      </c>
      <c r="BJ199" s="13" t="s">
        <v>82</v>
      </c>
      <c r="BK199" s="223">
        <f>ROUND(I199*H199,2)</f>
        <v>0</v>
      </c>
      <c r="BL199" s="13" t="s">
        <v>166</v>
      </c>
      <c r="BM199" s="222" t="s">
        <v>305</v>
      </c>
    </row>
    <row r="200" s="2" customFormat="1">
      <c r="A200" s="34"/>
      <c r="B200" s="35"/>
      <c r="C200" s="36"/>
      <c r="D200" s="224" t="s">
        <v>134</v>
      </c>
      <c r="E200" s="36"/>
      <c r="F200" s="225" t="s">
        <v>304</v>
      </c>
      <c r="G200" s="36"/>
      <c r="H200" s="36"/>
      <c r="I200" s="150"/>
      <c r="J200" s="36"/>
      <c r="K200" s="36"/>
      <c r="L200" s="40"/>
      <c r="M200" s="226"/>
      <c r="N200" s="227"/>
      <c r="O200" s="87"/>
      <c r="P200" s="87"/>
      <c r="Q200" s="87"/>
      <c r="R200" s="87"/>
      <c r="S200" s="87"/>
      <c r="T200" s="88"/>
      <c r="U200" s="34"/>
      <c r="V200" s="34"/>
      <c r="W200" s="34"/>
      <c r="X200" s="34"/>
      <c r="Y200" s="34"/>
      <c r="Z200" s="34"/>
      <c r="AA200" s="34"/>
      <c r="AB200" s="34"/>
      <c r="AC200" s="34"/>
      <c r="AD200" s="34"/>
      <c r="AE200" s="34"/>
      <c r="AT200" s="13" t="s">
        <v>134</v>
      </c>
      <c r="AU200" s="13" t="s">
        <v>75</v>
      </c>
    </row>
    <row r="201" s="2" customFormat="1" ht="21.75" customHeight="1">
      <c r="A201" s="34"/>
      <c r="B201" s="35"/>
      <c r="C201" s="210" t="s">
        <v>306</v>
      </c>
      <c r="D201" s="210" t="s">
        <v>127</v>
      </c>
      <c r="E201" s="211" t="s">
        <v>307</v>
      </c>
      <c r="F201" s="212" t="s">
        <v>308</v>
      </c>
      <c r="G201" s="213" t="s">
        <v>137</v>
      </c>
      <c r="H201" s="214">
        <v>10</v>
      </c>
      <c r="I201" s="215"/>
      <c r="J201" s="216">
        <f>ROUND(I201*H201,2)</f>
        <v>0</v>
      </c>
      <c r="K201" s="212" t="s">
        <v>131</v>
      </c>
      <c r="L201" s="217"/>
      <c r="M201" s="218" t="s">
        <v>1</v>
      </c>
      <c r="N201" s="219" t="s">
        <v>40</v>
      </c>
      <c r="O201" s="87"/>
      <c r="P201" s="220">
        <f>O201*H201</f>
        <v>0</v>
      </c>
      <c r="Q201" s="220">
        <v>0</v>
      </c>
      <c r="R201" s="220">
        <f>Q201*H201</f>
        <v>0</v>
      </c>
      <c r="S201" s="220">
        <v>0</v>
      </c>
      <c r="T201" s="221">
        <f>S201*H201</f>
        <v>0</v>
      </c>
      <c r="U201" s="34"/>
      <c r="V201" s="34"/>
      <c r="W201" s="34"/>
      <c r="X201" s="34"/>
      <c r="Y201" s="34"/>
      <c r="Z201" s="34"/>
      <c r="AA201" s="34"/>
      <c r="AB201" s="34"/>
      <c r="AC201" s="34"/>
      <c r="AD201" s="34"/>
      <c r="AE201" s="34"/>
      <c r="AR201" s="222" t="s">
        <v>166</v>
      </c>
      <c r="AT201" s="222" t="s">
        <v>127</v>
      </c>
      <c r="AU201" s="222" t="s">
        <v>75</v>
      </c>
      <c r="AY201" s="13" t="s">
        <v>132</v>
      </c>
      <c r="BE201" s="223">
        <f>IF(N201="základní",J201,0)</f>
        <v>0</v>
      </c>
      <c r="BF201" s="223">
        <f>IF(N201="snížená",J201,0)</f>
        <v>0</v>
      </c>
      <c r="BG201" s="223">
        <f>IF(N201="zákl. přenesená",J201,0)</f>
        <v>0</v>
      </c>
      <c r="BH201" s="223">
        <f>IF(N201="sníž. přenesená",J201,0)</f>
        <v>0</v>
      </c>
      <c r="BI201" s="223">
        <f>IF(N201="nulová",J201,0)</f>
        <v>0</v>
      </c>
      <c r="BJ201" s="13" t="s">
        <v>82</v>
      </c>
      <c r="BK201" s="223">
        <f>ROUND(I201*H201,2)</f>
        <v>0</v>
      </c>
      <c r="BL201" s="13" t="s">
        <v>166</v>
      </c>
      <c r="BM201" s="222" t="s">
        <v>309</v>
      </c>
    </row>
    <row r="202" s="2" customFormat="1">
      <c r="A202" s="34"/>
      <c r="B202" s="35"/>
      <c r="C202" s="36"/>
      <c r="D202" s="224" t="s">
        <v>134</v>
      </c>
      <c r="E202" s="36"/>
      <c r="F202" s="225" t="s">
        <v>308</v>
      </c>
      <c r="G202" s="36"/>
      <c r="H202" s="36"/>
      <c r="I202" s="150"/>
      <c r="J202" s="36"/>
      <c r="K202" s="36"/>
      <c r="L202" s="40"/>
      <c r="M202" s="226"/>
      <c r="N202" s="227"/>
      <c r="O202" s="87"/>
      <c r="P202" s="87"/>
      <c r="Q202" s="87"/>
      <c r="R202" s="87"/>
      <c r="S202" s="87"/>
      <c r="T202" s="88"/>
      <c r="U202" s="34"/>
      <c r="V202" s="34"/>
      <c r="W202" s="34"/>
      <c r="X202" s="34"/>
      <c r="Y202" s="34"/>
      <c r="Z202" s="34"/>
      <c r="AA202" s="34"/>
      <c r="AB202" s="34"/>
      <c r="AC202" s="34"/>
      <c r="AD202" s="34"/>
      <c r="AE202" s="34"/>
      <c r="AT202" s="13" t="s">
        <v>134</v>
      </c>
      <c r="AU202" s="13" t="s">
        <v>75</v>
      </c>
    </row>
    <row r="203" s="2" customFormat="1" ht="21.75" customHeight="1">
      <c r="A203" s="34"/>
      <c r="B203" s="35"/>
      <c r="C203" s="210" t="s">
        <v>310</v>
      </c>
      <c r="D203" s="210" t="s">
        <v>127</v>
      </c>
      <c r="E203" s="211" t="s">
        <v>311</v>
      </c>
      <c r="F203" s="212" t="s">
        <v>312</v>
      </c>
      <c r="G203" s="213" t="s">
        <v>137</v>
      </c>
      <c r="H203" s="214">
        <v>1</v>
      </c>
      <c r="I203" s="215"/>
      <c r="J203" s="216">
        <f>ROUND(I203*H203,2)</f>
        <v>0</v>
      </c>
      <c r="K203" s="212" t="s">
        <v>131</v>
      </c>
      <c r="L203" s="217"/>
      <c r="M203" s="218" t="s">
        <v>1</v>
      </c>
      <c r="N203" s="219" t="s">
        <v>40</v>
      </c>
      <c r="O203" s="87"/>
      <c r="P203" s="220">
        <f>O203*H203</f>
        <v>0</v>
      </c>
      <c r="Q203" s="220">
        <v>0</v>
      </c>
      <c r="R203" s="220">
        <f>Q203*H203</f>
        <v>0</v>
      </c>
      <c r="S203" s="220">
        <v>0</v>
      </c>
      <c r="T203" s="221">
        <f>S203*H203</f>
        <v>0</v>
      </c>
      <c r="U203" s="34"/>
      <c r="V203" s="34"/>
      <c r="W203" s="34"/>
      <c r="X203" s="34"/>
      <c r="Y203" s="34"/>
      <c r="Z203" s="34"/>
      <c r="AA203" s="34"/>
      <c r="AB203" s="34"/>
      <c r="AC203" s="34"/>
      <c r="AD203" s="34"/>
      <c r="AE203" s="34"/>
      <c r="AR203" s="222" t="s">
        <v>166</v>
      </c>
      <c r="AT203" s="222" t="s">
        <v>127</v>
      </c>
      <c r="AU203" s="222" t="s">
        <v>75</v>
      </c>
      <c r="AY203" s="13" t="s">
        <v>132</v>
      </c>
      <c r="BE203" s="223">
        <f>IF(N203="základní",J203,0)</f>
        <v>0</v>
      </c>
      <c r="BF203" s="223">
        <f>IF(N203="snížená",J203,0)</f>
        <v>0</v>
      </c>
      <c r="BG203" s="223">
        <f>IF(N203="zákl. přenesená",J203,0)</f>
        <v>0</v>
      </c>
      <c r="BH203" s="223">
        <f>IF(N203="sníž. přenesená",J203,0)</f>
        <v>0</v>
      </c>
      <c r="BI203" s="223">
        <f>IF(N203="nulová",J203,0)</f>
        <v>0</v>
      </c>
      <c r="BJ203" s="13" t="s">
        <v>82</v>
      </c>
      <c r="BK203" s="223">
        <f>ROUND(I203*H203,2)</f>
        <v>0</v>
      </c>
      <c r="BL203" s="13" t="s">
        <v>166</v>
      </c>
      <c r="BM203" s="222" t="s">
        <v>313</v>
      </c>
    </row>
    <row r="204" s="2" customFormat="1">
      <c r="A204" s="34"/>
      <c r="B204" s="35"/>
      <c r="C204" s="36"/>
      <c r="D204" s="224" t="s">
        <v>134</v>
      </c>
      <c r="E204" s="36"/>
      <c r="F204" s="225" t="s">
        <v>312</v>
      </c>
      <c r="G204" s="36"/>
      <c r="H204" s="36"/>
      <c r="I204" s="150"/>
      <c r="J204" s="36"/>
      <c r="K204" s="36"/>
      <c r="L204" s="40"/>
      <c r="M204" s="226"/>
      <c r="N204" s="227"/>
      <c r="O204" s="87"/>
      <c r="P204" s="87"/>
      <c r="Q204" s="87"/>
      <c r="R204" s="87"/>
      <c r="S204" s="87"/>
      <c r="T204" s="88"/>
      <c r="U204" s="34"/>
      <c r="V204" s="34"/>
      <c r="W204" s="34"/>
      <c r="X204" s="34"/>
      <c r="Y204" s="34"/>
      <c r="Z204" s="34"/>
      <c r="AA204" s="34"/>
      <c r="AB204" s="34"/>
      <c r="AC204" s="34"/>
      <c r="AD204" s="34"/>
      <c r="AE204" s="34"/>
      <c r="AT204" s="13" t="s">
        <v>134</v>
      </c>
      <c r="AU204" s="13" t="s">
        <v>75</v>
      </c>
    </row>
    <row r="205" s="2" customFormat="1" ht="21.75" customHeight="1">
      <c r="A205" s="34"/>
      <c r="B205" s="35"/>
      <c r="C205" s="210" t="s">
        <v>314</v>
      </c>
      <c r="D205" s="210" t="s">
        <v>127</v>
      </c>
      <c r="E205" s="211" t="s">
        <v>315</v>
      </c>
      <c r="F205" s="212" t="s">
        <v>316</v>
      </c>
      <c r="G205" s="213" t="s">
        <v>137</v>
      </c>
      <c r="H205" s="214">
        <v>3</v>
      </c>
      <c r="I205" s="215"/>
      <c r="J205" s="216">
        <f>ROUND(I205*H205,2)</f>
        <v>0</v>
      </c>
      <c r="K205" s="212" t="s">
        <v>131</v>
      </c>
      <c r="L205" s="217"/>
      <c r="M205" s="218" t="s">
        <v>1</v>
      </c>
      <c r="N205" s="219" t="s">
        <v>40</v>
      </c>
      <c r="O205" s="87"/>
      <c r="P205" s="220">
        <f>O205*H205</f>
        <v>0</v>
      </c>
      <c r="Q205" s="220">
        <v>0</v>
      </c>
      <c r="R205" s="220">
        <f>Q205*H205</f>
        <v>0</v>
      </c>
      <c r="S205" s="220">
        <v>0</v>
      </c>
      <c r="T205" s="221">
        <f>S205*H205</f>
        <v>0</v>
      </c>
      <c r="U205" s="34"/>
      <c r="V205" s="34"/>
      <c r="W205" s="34"/>
      <c r="X205" s="34"/>
      <c r="Y205" s="34"/>
      <c r="Z205" s="34"/>
      <c r="AA205" s="34"/>
      <c r="AB205" s="34"/>
      <c r="AC205" s="34"/>
      <c r="AD205" s="34"/>
      <c r="AE205" s="34"/>
      <c r="AR205" s="222" t="s">
        <v>166</v>
      </c>
      <c r="AT205" s="222" t="s">
        <v>127</v>
      </c>
      <c r="AU205" s="222" t="s">
        <v>75</v>
      </c>
      <c r="AY205" s="13" t="s">
        <v>132</v>
      </c>
      <c r="BE205" s="223">
        <f>IF(N205="základní",J205,0)</f>
        <v>0</v>
      </c>
      <c r="BF205" s="223">
        <f>IF(N205="snížená",J205,0)</f>
        <v>0</v>
      </c>
      <c r="BG205" s="223">
        <f>IF(N205="zákl. přenesená",J205,0)</f>
        <v>0</v>
      </c>
      <c r="BH205" s="223">
        <f>IF(N205="sníž. přenesená",J205,0)</f>
        <v>0</v>
      </c>
      <c r="BI205" s="223">
        <f>IF(N205="nulová",J205,0)</f>
        <v>0</v>
      </c>
      <c r="BJ205" s="13" t="s">
        <v>82</v>
      </c>
      <c r="BK205" s="223">
        <f>ROUND(I205*H205,2)</f>
        <v>0</v>
      </c>
      <c r="BL205" s="13" t="s">
        <v>166</v>
      </c>
      <c r="BM205" s="222" t="s">
        <v>317</v>
      </c>
    </row>
    <row r="206" s="2" customFormat="1">
      <c r="A206" s="34"/>
      <c r="B206" s="35"/>
      <c r="C206" s="36"/>
      <c r="D206" s="224" t="s">
        <v>134</v>
      </c>
      <c r="E206" s="36"/>
      <c r="F206" s="225" t="s">
        <v>316</v>
      </c>
      <c r="G206" s="36"/>
      <c r="H206" s="36"/>
      <c r="I206" s="150"/>
      <c r="J206" s="36"/>
      <c r="K206" s="36"/>
      <c r="L206" s="40"/>
      <c r="M206" s="226"/>
      <c r="N206" s="227"/>
      <c r="O206" s="87"/>
      <c r="P206" s="87"/>
      <c r="Q206" s="87"/>
      <c r="R206" s="87"/>
      <c r="S206" s="87"/>
      <c r="T206" s="88"/>
      <c r="U206" s="34"/>
      <c r="V206" s="34"/>
      <c r="W206" s="34"/>
      <c r="X206" s="34"/>
      <c r="Y206" s="34"/>
      <c r="Z206" s="34"/>
      <c r="AA206" s="34"/>
      <c r="AB206" s="34"/>
      <c r="AC206" s="34"/>
      <c r="AD206" s="34"/>
      <c r="AE206" s="34"/>
      <c r="AT206" s="13" t="s">
        <v>134</v>
      </c>
      <c r="AU206" s="13" t="s">
        <v>75</v>
      </c>
    </row>
    <row r="207" s="2" customFormat="1" ht="21.75" customHeight="1">
      <c r="A207" s="34"/>
      <c r="B207" s="35"/>
      <c r="C207" s="228" t="s">
        <v>318</v>
      </c>
      <c r="D207" s="228" t="s">
        <v>169</v>
      </c>
      <c r="E207" s="229" t="s">
        <v>319</v>
      </c>
      <c r="F207" s="230" t="s">
        <v>320</v>
      </c>
      <c r="G207" s="231" t="s">
        <v>137</v>
      </c>
      <c r="H207" s="232">
        <v>8</v>
      </c>
      <c r="I207" s="233"/>
      <c r="J207" s="234">
        <f>ROUND(I207*H207,2)</f>
        <v>0</v>
      </c>
      <c r="K207" s="230" t="s">
        <v>131</v>
      </c>
      <c r="L207" s="40"/>
      <c r="M207" s="235" t="s">
        <v>1</v>
      </c>
      <c r="N207" s="236" t="s">
        <v>40</v>
      </c>
      <c r="O207" s="87"/>
      <c r="P207" s="220">
        <f>O207*H207</f>
        <v>0</v>
      </c>
      <c r="Q207" s="220">
        <v>0</v>
      </c>
      <c r="R207" s="220">
        <f>Q207*H207</f>
        <v>0</v>
      </c>
      <c r="S207" s="220">
        <v>0</v>
      </c>
      <c r="T207" s="221">
        <f>S207*H207</f>
        <v>0</v>
      </c>
      <c r="U207" s="34"/>
      <c r="V207" s="34"/>
      <c r="W207" s="34"/>
      <c r="X207" s="34"/>
      <c r="Y207" s="34"/>
      <c r="Z207" s="34"/>
      <c r="AA207" s="34"/>
      <c r="AB207" s="34"/>
      <c r="AC207" s="34"/>
      <c r="AD207" s="34"/>
      <c r="AE207" s="34"/>
      <c r="AR207" s="222" t="s">
        <v>82</v>
      </c>
      <c r="AT207" s="222" t="s">
        <v>169</v>
      </c>
      <c r="AU207" s="222" t="s">
        <v>75</v>
      </c>
      <c r="AY207" s="13" t="s">
        <v>132</v>
      </c>
      <c r="BE207" s="223">
        <f>IF(N207="základní",J207,0)</f>
        <v>0</v>
      </c>
      <c r="BF207" s="223">
        <f>IF(N207="snížená",J207,0)</f>
        <v>0</v>
      </c>
      <c r="BG207" s="223">
        <f>IF(N207="zákl. přenesená",J207,0)</f>
        <v>0</v>
      </c>
      <c r="BH207" s="223">
        <f>IF(N207="sníž. přenesená",J207,0)</f>
        <v>0</v>
      </c>
      <c r="BI207" s="223">
        <f>IF(N207="nulová",J207,0)</f>
        <v>0</v>
      </c>
      <c r="BJ207" s="13" t="s">
        <v>82</v>
      </c>
      <c r="BK207" s="223">
        <f>ROUND(I207*H207,2)</f>
        <v>0</v>
      </c>
      <c r="BL207" s="13" t="s">
        <v>82</v>
      </c>
      <c r="BM207" s="222" t="s">
        <v>321</v>
      </c>
    </row>
    <row r="208" s="2" customFormat="1">
      <c r="A208" s="34"/>
      <c r="B208" s="35"/>
      <c r="C208" s="36"/>
      <c r="D208" s="224" t="s">
        <v>134</v>
      </c>
      <c r="E208" s="36"/>
      <c r="F208" s="225" t="s">
        <v>320</v>
      </c>
      <c r="G208" s="36"/>
      <c r="H208" s="36"/>
      <c r="I208" s="150"/>
      <c r="J208" s="36"/>
      <c r="K208" s="36"/>
      <c r="L208" s="40"/>
      <c r="M208" s="226"/>
      <c r="N208" s="227"/>
      <c r="O208" s="87"/>
      <c r="P208" s="87"/>
      <c r="Q208" s="87"/>
      <c r="R208" s="87"/>
      <c r="S208" s="87"/>
      <c r="T208" s="88"/>
      <c r="U208" s="34"/>
      <c r="V208" s="34"/>
      <c r="W208" s="34"/>
      <c r="X208" s="34"/>
      <c r="Y208" s="34"/>
      <c r="Z208" s="34"/>
      <c r="AA208" s="34"/>
      <c r="AB208" s="34"/>
      <c r="AC208" s="34"/>
      <c r="AD208" s="34"/>
      <c r="AE208" s="34"/>
      <c r="AT208" s="13" t="s">
        <v>134</v>
      </c>
      <c r="AU208" s="13" t="s">
        <v>75</v>
      </c>
    </row>
    <row r="209" s="2" customFormat="1" ht="21.75" customHeight="1">
      <c r="A209" s="34"/>
      <c r="B209" s="35"/>
      <c r="C209" s="228" t="s">
        <v>322</v>
      </c>
      <c r="D209" s="228" t="s">
        <v>169</v>
      </c>
      <c r="E209" s="229" t="s">
        <v>323</v>
      </c>
      <c r="F209" s="230" t="s">
        <v>324</v>
      </c>
      <c r="G209" s="231" t="s">
        <v>137</v>
      </c>
      <c r="H209" s="232">
        <v>10</v>
      </c>
      <c r="I209" s="233"/>
      <c r="J209" s="234">
        <f>ROUND(I209*H209,2)</f>
        <v>0</v>
      </c>
      <c r="K209" s="230" t="s">
        <v>131</v>
      </c>
      <c r="L209" s="40"/>
      <c r="M209" s="235" t="s">
        <v>1</v>
      </c>
      <c r="N209" s="236" t="s">
        <v>40</v>
      </c>
      <c r="O209" s="87"/>
      <c r="P209" s="220">
        <f>O209*H209</f>
        <v>0</v>
      </c>
      <c r="Q209" s="220">
        <v>0</v>
      </c>
      <c r="R209" s="220">
        <f>Q209*H209</f>
        <v>0</v>
      </c>
      <c r="S209" s="220">
        <v>0</v>
      </c>
      <c r="T209" s="221">
        <f>S209*H209</f>
        <v>0</v>
      </c>
      <c r="U209" s="34"/>
      <c r="V209" s="34"/>
      <c r="W209" s="34"/>
      <c r="X209" s="34"/>
      <c r="Y209" s="34"/>
      <c r="Z209" s="34"/>
      <c r="AA209" s="34"/>
      <c r="AB209" s="34"/>
      <c r="AC209" s="34"/>
      <c r="AD209" s="34"/>
      <c r="AE209" s="34"/>
      <c r="AR209" s="222" t="s">
        <v>82</v>
      </c>
      <c r="AT209" s="222" t="s">
        <v>169</v>
      </c>
      <c r="AU209" s="222" t="s">
        <v>75</v>
      </c>
      <c r="AY209" s="13" t="s">
        <v>132</v>
      </c>
      <c r="BE209" s="223">
        <f>IF(N209="základní",J209,0)</f>
        <v>0</v>
      </c>
      <c r="BF209" s="223">
        <f>IF(N209="snížená",J209,0)</f>
        <v>0</v>
      </c>
      <c r="BG209" s="223">
        <f>IF(N209="zákl. přenesená",J209,0)</f>
        <v>0</v>
      </c>
      <c r="BH209" s="223">
        <f>IF(N209="sníž. přenesená",J209,0)</f>
        <v>0</v>
      </c>
      <c r="BI209" s="223">
        <f>IF(N209="nulová",J209,0)</f>
        <v>0</v>
      </c>
      <c r="BJ209" s="13" t="s">
        <v>82</v>
      </c>
      <c r="BK209" s="223">
        <f>ROUND(I209*H209,2)</f>
        <v>0</v>
      </c>
      <c r="BL209" s="13" t="s">
        <v>82</v>
      </c>
      <c r="BM209" s="222" t="s">
        <v>325</v>
      </c>
    </row>
    <row r="210" s="2" customFormat="1">
      <c r="A210" s="34"/>
      <c r="B210" s="35"/>
      <c r="C210" s="36"/>
      <c r="D210" s="224" t="s">
        <v>134</v>
      </c>
      <c r="E210" s="36"/>
      <c r="F210" s="225" t="s">
        <v>324</v>
      </c>
      <c r="G210" s="36"/>
      <c r="H210" s="36"/>
      <c r="I210" s="150"/>
      <c r="J210" s="36"/>
      <c r="K210" s="36"/>
      <c r="L210" s="40"/>
      <c r="M210" s="226"/>
      <c r="N210" s="227"/>
      <c r="O210" s="87"/>
      <c r="P210" s="87"/>
      <c r="Q210" s="87"/>
      <c r="R210" s="87"/>
      <c r="S210" s="87"/>
      <c r="T210" s="88"/>
      <c r="U210" s="34"/>
      <c r="V210" s="34"/>
      <c r="W210" s="34"/>
      <c r="X210" s="34"/>
      <c r="Y210" s="34"/>
      <c r="Z210" s="34"/>
      <c r="AA210" s="34"/>
      <c r="AB210" s="34"/>
      <c r="AC210" s="34"/>
      <c r="AD210" s="34"/>
      <c r="AE210" s="34"/>
      <c r="AT210" s="13" t="s">
        <v>134</v>
      </c>
      <c r="AU210" s="13" t="s">
        <v>75</v>
      </c>
    </row>
    <row r="211" s="2" customFormat="1" ht="21.75" customHeight="1">
      <c r="A211" s="34"/>
      <c r="B211" s="35"/>
      <c r="C211" s="228" t="s">
        <v>326</v>
      </c>
      <c r="D211" s="228" t="s">
        <v>169</v>
      </c>
      <c r="E211" s="229" t="s">
        <v>327</v>
      </c>
      <c r="F211" s="230" t="s">
        <v>328</v>
      </c>
      <c r="G211" s="231" t="s">
        <v>137</v>
      </c>
      <c r="H211" s="232">
        <v>10</v>
      </c>
      <c r="I211" s="233"/>
      <c r="J211" s="234">
        <f>ROUND(I211*H211,2)</f>
        <v>0</v>
      </c>
      <c r="K211" s="230" t="s">
        <v>131</v>
      </c>
      <c r="L211" s="40"/>
      <c r="M211" s="235" t="s">
        <v>1</v>
      </c>
      <c r="N211" s="236" t="s">
        <v>40</v>
      </c>
      <c r="O211" s="87"/>
      <c r="P211" s="220">
        <f>O211*H211</f>
        <v>0</v>
      </c>
      <c r="Q211" s="220">
        <v>0</v>
      </c>
      <c r="R211" s="220">
        <f>Q211*H211</f>
        <v>0</v>
      </c>
      <c r="S211" s="220">
        <v>0</v>
      </c>
      <c r="T211" s="221">
        <f>S211*H211</f>
        <v>0</v>
      </c>
      <c r="U211" s="34"/>
      <c r="V211" s="34"/>
      <c r="W211" s="34"/>
      <c r="X211" s="34"/>
      <c r="Y211" s="34"/>
      <c r="Z211" s="34"/>
      <c r="AA211" s="34"/>
      <c r="AB211" s="34"/>
      <c r="AC211" s="34"/>
      <c r="AD211" s="34"/>
      <c r="AE211" s="34"/>
      <c r="AR211" s="222" t="s">
        <v>82</v>
      </c>
      <c r="AT211" s="222" t="s">
        <v>169</v>
      </c>
      <c r="AU211" s="222" t="s">
        <v>75</v>
      </c>
      <c r="AY211" s="13" t="s">
        <v>132</v>
      </c>
      <c r="BE211" s="223">
        <f>IF(N211="základní",J211,0)</f>
        <v>0</v>
      </c>
      <c r="BF211" s="223">
        <f>IF(N211="snížená",J211,0)</f>
        <v>0</v>
      </c>
      <c r="BG211" s="223">
        <f>IF(N211="zákl. přenesená",J211,0)</f>
        <v>0</v>
      </c>
      <c r="BH211" s="223">
        <f>IF(N211="sníž. přenesená",J211,0)</f>
        <v>0</v>
      </c>
      <c r="BI211" s="223">
        <f>IF(N211="nulová",J211,0)</f>
        <v>0</v>
      </c>
      <c r="BJ211" s="13" t="s">
        <v>82</v>
      </c>
      <c r="BK211" s="223">
        <f>ROUND(I211*H211,2)</f>
        <v>0</v>
      </c>
      <c r="BL211" s="13" t="s">
        <v>82</v>
      </c>
      <c r="BM211" s="222" t="s">
        <v>329</v>
      </c>
    </row>
    <row r="212" s="2" customFormat="1">
      <c r="A212" s="34"/>
      <c r="B212" s="35"/>
      <c r="C212" s="36"/>
      <c r="D212" s="224" t="s">
        <v>134</v>
      </c>
      <c r="E212" s="36"/>
      <c r="F212" s="225" t="s">
        <v>328</v>
      </c>
      <c r="G212" s="36"/>
      <c r="H212" s="36"/>
      <c r="I212" s="150"/>
      <c r="J212" s="36"/>
      <c r="K212" s="36"/>
      <c r="L212" s="40"/>
      <c r="M212" s="226"/>
      <c r="N212" s="227"/>
      <c r="O212" s="87"/>
      <c r="P212" s="87"/>
      <c r="Q212" s="87"/>
      <c r="R212" s="87"/>
      <c r="S212" s="87"/>
      <c r="T212" s="88"/>
      <c r="U212" s="34"/>
      <c r="V212" s="34"/>
      <c r="W212" s="34"/>
      <c r="X212" s="34"/>
      <c r="Y212" s="34"/>
      <c r="Z212" s="34"/>
      <c r="AA212" s="34"/>
      <c r="AB212" s="34"/>
      <c r="AC212" s="34"/>
      <c r="AD212" s="34"/>
      <c r="AE212" s="34"/>
      <c r="AT212" s="13" t="s">
        <v>134</v>
      </c>
      <c r="AU212" s="13" t="s">
        <v>75</v>
      </c>
    </row>
    <row r="213" s="2" customFormat="1" ht="21.75" customHeight="1">
      <c r="A213" s="34"/>
      <c r="B213" s="35"/>
      <c r="C213" s="228" t="s">
        <v>330</v>
      </c>
      <c r="D213" s="228" t="s">
        <v>169</v>
      </c>
      <c r="E213" s="229" t="s">
        <v>331</v>
      </c>
      <c r="F213" s="230" t="s">
        <v>332</v>
      </c>
      <c r="G213" s="231" t="s">
        <v>137</v>
      </c>
      <c r="H213" s="232">
        <v>10</v>
      </c>
      <c r="I213" s="233"/>
      <c r="J213" s="234">
        <f>ROUND(I213*H213,2)</f>
        <v>0</v>
      </c>
      <c r="K213" s="230" t="s">
        <v>131</v>
      </c>
      <c r="L213" s="40"/>
      <c r="M213" s="235" t="s">
        <v>1</v>
      </c>
      <c r="N213" s="236" t="s">
        <v>40</v>
      </c>
      <c r="O213" s="87"/>
      <c r="P213" s="220">
        <f>O213*H213</f>
        <v>0</v>
      </c>
      <c r="Q213" s="220">
        <v>0</v>
      </c>
      <c r="R213" s="220">
        <f>Q213*H213</f>
        <v>0</v>
      </c>
      <c r="S213" s="220">
        <v>0</v>
      </c>
      <c r="T213" s="221">
        <f>S213*H213</f>
        <v>0</v>
      </c>
      <c r="U213" s="34"/>
      <c r="V213" s="34"/>
      <c r="W213" s="34"/>
      <c r="X213" s="34"/>
      <c r="Y213" s="34"/>
      <c r="Z213" s="34"/>
      <c r="AA213" s="34"/>
      <c r="AB213" s="34"/>
      <c r="AC213" s="34"/>
      <c r="AD213" s="34"/>
      <c r="AE213" s="34"/>
      <c r="AR213" s="222" t="s">
        <v>82</v>
      </c>
      <c r="AT213" s="222" t="s">
        <v>169</v>
      </c>
      <c r="AU213" s="222" t="s">
        <v>75</v>
      </c>
      <c r="AY213" s="13" t="s">
        <v>132</v>
      </c>
      <c r="BE213" s="223">
        <f>IF(N213="základní",J213,0)</f>
        <v>0</v>
      </c>
      <c r="BF213" s="223">
        <f>IF(N213="snížená",J213,0)</f>
        <v>0</v>
      </c>
      <c r="BG213" s="223">
        <f>IF(N213="zákl. přenesená",J213,0)</f>
        <v>0</v>
      </c>
      <c r="BH213" s="223">
        <f>IF(N213="sníž. přenesená",J213,0)</f>
        <v>0</v>
      </c>
      <c r="BI213" s="223">
        <f>IF(N213="nulová",J213,0)</f>
        <v>0</v>
      </c>
      <c r="BJ213" s="13" t="s">
        <v>82</v>
      </c>
      <c r="BK213" s="223">
        <f>ROUND(I213*H213,2)</f>
        <v>0</v>
      </c>
      <c r="BL213" s="13" t="s">
        <v>82</v>
      </c>
      <c r="BM213" s="222" t="s">
        <v>333</v>
      </c>
    </row>
    <row r="214" s="2" customFormat="1">
      <c r="A214" s="34"/>
      <c r="B214" s="35"/>
      <c r="C214" s="36"/>
      <c r="D214" s="224" t="s">
        <v>134</v>
      </c>
      <c r="E214" s="36"/>
      <c r="F214" s="225" t="s">
        <v>332</v>
      </c>
      <c r="G214" s="36"/>
      <c r="H214" s="36"/>
      <c r="I214" s="150"/>
      <c r="J214" s="36"/>
      <c r="K214" s="36"/>
      <c r="L214" s="40"/>
      <c r="M214" s="226"/>
      <c r="N214" s="227"/>
      <c r="O214" s="87"/>
      <c r="P214" s="87"/>
      <c r="Q214" s="87"/>
      <c r="R214" s="87"/>
      <c r="S214" s="87"/>
      <c r="T214" s="88"/>
      <c r="U214" s="34"/>
      <c r="V214" s="34"/>
      <c r="W214" s="34"/>
      <c r="X214" s="34"/>
      <c r="Y214" s="34"/>
      <c r="Z214" s="34"/>
      <c r="AA214" s="34"/>
      <c r="AB214" s="34"/>
      <c r="AC214" s="34"/>
      <c r="AD214" s="34"/>
      <c r="AE214" s="34"/>
      <c r="AT214" s="13" t="s">
        <v>134</v>
      </c>
      <c r="AU214" s="13" t="s">
        <v>75</v>
      </c>
    </row>
    <row r="215" s="2" customFormat="1" ht="21.75" customHeight="1">
      <c r="A215" s="34"/>
      <c r="B215" s="35"/>
      <c r="C215" s="228" t="s">
        <v>334</v>
      </c>
      <c r="D215" s="228" t="s">
        <v>169</v>
      </c>
      <c r="E215" s="229" t="s">
        <v>335</v>
      </c>
      <c r="F215" s="230" t="s">
        <v>336</v>
      </c>
      <c r="G215" s="231" t="s">
        <v>137</v>
      </c>
      <c r="H215" s="232">
        <v>6</v>
      </c>
      <c r="I215" s="233"/>
      <c r="J215" s="234">
        <f>ROUND(I215*H215,2)</f>
        <v>0</v>
      </c>
      <c r="K215" s="230" t="s">
        <v>131</v>
      </c>
      <c r="L215" s="40"/>
      <c r="M215" s="235" t="s">
        <v>1</v>
      </c>
      <c r="N215" s="236" t="s">
        <v>40</v>
      </c>
      <c r="O215" s="87"/>
      <c r="P215" s="220">
        <f>O215*H215</f>
        <v>0</v>
      </c>
      <c r="Q215" s="220">
        <v>0</v>
      </c>
      <c r="R215" s="220">
        <f>Q215*H215</f>
        <v>0</v>
      </c>
      <c r="S215" s="220">
        <v>0</v>
      </c>
      <c r="T215" s="221">
        <f>S215*H215</f>
        <v>0</v>
      </c>
      <c r="U215" s="34"/>
      <c r="V215" s="34"/>
      <c r="W215" s="34"/>
      <c r="X215" s="34"/>
      <c r="Y215" s="34"/>
      <c r="Z215" s="34"/>
      <c r="AA215" s="34"/>
      <c r="AB215" s="34"/>
      <c r="AC215" s="34"/>
      <c r="AD215" s="34"/>
      <c r="AE215" s="34"/>
      <c r="AR215" s="222" t="s">
        <v>82</v>
      </c>
      <c r="AT215" s="222" t="s">
        <v>169</v>
      </c>
      <c r="AU215" s="222" t="s">
        <v>75</v>
      </c>
      <c r="AY215" s="13" t="s">
        <v>132</v>
      </c>
      <c r="BE215" s="223">
        <f>IF(N215="základní",J215,0)</f>
        <v>0</v>
      </c>
      <c r="BF215" s="223">
        <f>IF(N215="snížená",J215,0)</f>
        <v>0</v>
      </c>
      <c r="BG215" s="223">
        <f>IF(N215="zákl. přenesená",J215,0)</f>
        <v>0</v>
      </c>
      <c r="BH215" s="223">
        <f>IF(N215="sníž. přenesená",J215,0)</f>
        <v>0</v>
      </c>
      <c r="BI215" s="223">
        <f>IF(N215="nulová",J215,0)</f>
        <v>0</v>
      </c>
      <c r="BJ215" s="13" t="s">
        <v>82</v>
      </c>
      <c r="BK215" s="223">
        <f>ROUND(I215*H215,2)</f>
        <v>0</v>
      </c>
      <c r="BL215" s="13" t="s">
        <v>82</v>
      </c>
      <c r="BM215" s="222" t="s">
        <v>337</v>
      </c>
    </row>
    <row r="216" s="2" customFormat="1">
      <c r="A216" s="34"/>
      <c r="B216" s="35"/>
      <c r="C216" s="36"/>
      <c r="D216" s="224" t="s">
        <v>134</v>
      </c>
      <c r="E216" s="36"/>
      <c r="F216" s="225" t="s">
        <v>338</v>
      </c>
      <c r="G216" s="36"/>
      <c r="H216" s="36"/>
      <c r="I216" s="150"/>
      <c r="J216" s="36"/>
      <c r="K216" s="36"/>
      <c r="L216" s="40"/>
      <c r="M216" s="226"/>
      <c r="N216" s="227"/>
      <c r="O216" s="87"/>
      <c r="P216" s="87"/>
      <c r="Q216" s="87"/>
      <c r="R216" s="87"/>
      <c r="S216" s="87"/>
      <c r="T216" s="88"/>
      <c r="U216" s="34"/>
      <c r="V216" s="34"/>
      <c r="W216" s="34"/>
      <c r="X216" s="34"/>
      <c r="Y216" s="34"/>
      <c r="Z216" s="34"/>
      <c r="AA216" s="34"/>
      <c r="AB216" s="34"/>
      <c r="AC216" s="34"/>
      <c r="AD216" s="34"/>
      <c r="AE216" s="34"/>
      <c r="AT216" s="13" t="s">
        <v>134</v>
      </c>
      <c r="AU216" s="13" t="s">
        <v>75</v>
      </c>
    </row>
    <row r="217" s="2" customFormat="1" ht="21.75" customHeight="1">
      <c r="A217" s="34"/>
      <c r="B217" s="35"/>
      <c r="C217" s="228" t="s">
        <v>339</v>
      </c>
      <c r="D217" s="228" t="s">
        <v>169</v>
      </c>
      <c r="E217" s="229" t="s">
        <v>340</v>
      </c>
      <c r="F217" s="230" t="s">
        <v>341</v>
      </c>
      <c r="G217" s="231" t="s">
        <v>137</v>
      </c>
      <c r="H217" s="232">
        <v>2</v>
      </c>
      <c r="I217" s="233"/>
      <c r="J217" s="234">
        <f>ROUND(I217*H217,2)</f>
        <v>0</v>
      </c>
      <c r="K217" s="230" t="s">
        <v>131</v>
      </c>
      <c r="L217" s="40"/>
      <c r="M217" s="235" t="s">
        <v>1</v>
      </c>
      <c r="N217" s="236" t="s">
        <v>40</v>
      </c>
      <c r="O217" s="87"/>
      <c r="P217" s="220">
        <f>O217*H217</f>
        <v>0</v>
      </c>
      <c r="Q217" s="220">
        <v>0</v>
      </c>
      <c r="R217" s="220">
        <f>Q217*H217</f>
        <v>0</v>
      </c>
      <c r="S217" s="220">
        <v>0</v>
      </c>
      <c r="T217" s="221">
        <f>S217*H217</f>
        <v>0</v>
      </c>
      <c r="U217" s="34"/>
      <c r="V217" s="34"/>
      <c r="W217" s="34"/>
      <c r="X217" s="34"/>
      <c r="Y217" s="34"/>
      <c r="Z217" s="34"/>
      <c r="AA217" s="34"/>
      <c r="AB217" s="34"/>
      <c r="AC217" s="34"/>
      <c r="AD217" s="34"/>
      <c r="AE217" s="34"/>
      <c r="AR217" s="222" t="s">
        <v>82</v>
      </c>
      <c r="AT217" s="222" t="s">
        <v>169</v>
      </c>
      <c r="AU217" s="222" t="s">
        <v>75</v>
      </c>
      <c r="AY217" s="13" t="s">
        <v>132</v>
      </c>
      <c r="BE217" s="223">
        <f>IF(N217="základní",J217,0)</f>
        <v>0</v>
      </c>
      <c r="BF217" s="223">
        <f>IF(N217="snížená",J217,0)</f>
        <v>0</v>
      </c>
      <c r="BG217" s="223">
        <f>IF(N217="zákl. přenesená",J217,0)</f>
        <v>0</v>
      </c>
      <c r="BH217" s="223">
        <f>IF(N217="sníž. přenesená",J217,0)</f>
        <v>0</v>
      </c>
      <c r="BI217" s="223">
        <f>IF(N217="nulová",J217,0)</f>
        <v>0</v>
      </c>
      <c r="BJ217" s="13" t="s">
        <v>82</v>
      </c>
      <c r="BK217" s="223">
        <f>ROUND(I217*H217,2)</f>
        <v>0</v>
      </c>
      <c r="BL217" s="13" t="s">
        <v>82</v>
      </c>
      <c r="BM217" s="222" t="s">
        <v>342</v>
      </c>
    </row>
    <row r="218" s="2" customFormat="1">
      <c r="A218" s="34"/>
      <c r="B218" s="35"/>
      <c r="C218" s="36"/>
      <c r="D218" s="224" t="s">
        <v>134</v>
      </c>
      <c r="E218" s="36"/>
      <c r="F218" s="225" t="s">
        <v>343</v>
      </c>
      <c r="G218" s="36"/>
      <c r="H218" s="36"/>
      <c r="I218" s="150"/>
      <c r="J218" s="36"/>
      <c r="K218" s="36"/>
      <c r="L218" s="40"/>
      <c r="M218" s="226"/>
      <c r="N218" s="227"/>
      <c r="O218" s="87"/>
      <c r="P218" s="87"/>
      <c r="Q218" s="87"/>
      <c r="R218" s="87"/>
      <c r="S218" s="87"/>
      <c r="T218" s="88"/>
      <c r="U218" s="34"/>
      <c r="V218" s="34"/>
      <c r="W218" s="34"/>
      <c r="X218" s="34"/>
      <c r="Y218" s="34"/>
      <c r="Z218" s="34"/>
      <c r="AA218" s="34"/>
      <c r="AB218" s="34"/>
      <c r="AC218" s="34"/>
      <c r="AD218" s="34"/>
      <c r="AE218" s="34"/>
      <c r="AT218" s="13" t="s">
        <v>134</v>
      </c>
      <c r="AU218" s="13" t="s">
        <v>75</v>
      </c>
    </row>
    <row r="219" s="2" customFormat="1" ht="21.75" customHeight="1">
      <c r="A219" s="34"/>
      <c r="B219" s="35"/>
      <c r="C219" s="228" t="s">
        <v>344</v>
      </c>
      <c r="D219" s="228" t="s">
        <v>169</v>
      </c>
      <c r="E219" s="229" t="s">
        <v>345</v>
      </c>
      <c r="F219" s="230" t="s">
        <v>346</v>
      </c>
      <c r="G219" s="231" t="s">
        <v>137</v>
      </c>
      <c r="H219" s="232">
        <v>10</v>
      </c>
      <c r="I219" s="233"/>
      <c r="J219" s="234">
        <f>ROUND(I219*H219,2)</f>
        <v>0</v>
      </c>
      <c r="K219" s="230" t="s">
        <v>131</v>
      </c>
      <c r="L219" s="40"/>
      <c r="M219" s="235" t="s">
        <v>1</v>
      </c>
      <c r="N219" s="236" t="s">
        <v>40</v>
      </c>
      <c r="O219" s="87"/>
      <c r="P219" s="220">
        <f>O219*H219</f>
        <v>0</v>
      </c>
      <c r="Q219" s="220">
        <v>0</v>
      </c>
      <c r="R219" s="220">
        <f>Q219*H219</f>
        <v>0</v>
      </c>
      <c r="S219" s="220">
        <v>0</v>
      </c>
      <c r="T219" s="221">
        <f>S219*H219</f>
        <v>0</v>
      </c>
      <c r="U219" s="34"/>
      <c r="V219" s="34"/>
      <c r="W219" s="34"/>
      <c r="X219" s="34"/>
      <c r="Y219" s="34"/>
      <c r="Z219" s="34"/>
      <c r="AA219" s="34"/>
      <c r="AB219" s="34"/>
      <c r="AC219" s="34"/>
      <c r="AD219" s="34"/>
      <c r="AE219" s="34"/>
      <c r="AR219" s="222" t="s">
        <v>82</v>
      </c>
      <c r="AT219" s="222" t="s">
        <v>169</v>
      </c>
      <c r="AU219" s="222" t="s">
        <v>75</v>
      </c>
      <c r="AY219" s="13" t="s">
        <v>132</v>
      </c>
      <c r="BE219" s="223">
        <f>IF(N219="základní",J219,0)</f>
        <v>0</v>
      </c>
      <c r="BF219" s="223">
        <f>IF(N219="snížená",J219,0)</f>
        <v>0</v>
      </c>
      <c r="BG219" s="223">
        <f>IF(N219="zákl. přenesená",J219,0)</f>
        <v>0</v>
      </c>
      <c r="BH219" s="223">
        <f>IF(N219="sníž. přenesená",J219,0)</f>
        <v>0</v>
      </c>
      <c r="BI219" s="223">
        <f>IF(N219="nulová",J219,0)</f>
        <v>0</v>
      </c>
      <c r="BJ219" s="13" t="s">
        <v>82</v>
      </c>
      <c r="BK219" s="223">
        <f>ROUND(I219*H219,2)</f>
        <v>0</v>
      </c>
      <c r="BL219" s="13" t="s">
        <v>82</v>
      </c>
      <c r="BM219" s="222" t="s">
        <v>347</v>
      </c>
    </row>
    <row r="220" s="2" customFormat="1">
      <c r="A220" s="34"/>
      <c r="B220" s="35"/>
      <c r="C220" s="36"/>
      <c r="D220" s="224" t="s">
        <v>134</v>
      </c>
      <c r="E220" s="36"/>
      <c r="F220" s="225" t="s">
        <v>346</v>
      </c>
      <c r="G220" s="36"/>
      <c r="H220" s="36"/>
      <c r="I220" s="150"/>
      <c r="J220" s="36"/>
      <c r="K220" s="36"/>
      <c r="L220" s="40"/>
      <c r="M220" s="226"/>
      <c r="N220" s="227"/>
      <c r="O220" s="87"/>
      <c r="P220" s="87"/>
      <c r="Q220" s="87"/>
      <c r="R220" s="87"/>
      <c r="S220" s="87"/>
      <c r="T220" s="88"/>
      <c r="U220" s="34"/>
      <c r="V220" s="34"/>
      <c r="W220" s="34"/>
      <c r="X220" s="34"/>
      <c r="Y220" s="34"/>
      <c r="Z220" s="34"/>
      <c r="AA220" s="34"/>
      <c r="AB220" s="34"/>
      <c r="AC220" s="34"/>
      <c r="AD220" s="34"/>
      <c r="AE220" s="34"/>
      <c r="AT220" s="13" t="s">
        <v>134</v>
      </c>
      <c r="AU220" s="13" t="s">
        <v>75</v>
      </c>
    </row>
    <row r="221" s="2" customFormat="1" ht="21.75" customHeight="1">
      <c r="A221" s="34"/>
      <c r="B221" s="35"/>
      <c r="C221" s="228" t="s">
        <v>348</v>
      </c>
      <c r="D221" s="228" t="s">
        <v>169</v>
      </c>
      <c r="E221" s="229" t="s">
        <v>349</v>
      </c>
      <c r="F221" s="230" t="s">
        <v>350</v>
      </c>
      <c r="G221" s="231" t="s">
        <v>137</v>
      </c>
      <c r="H221" s="232">
        <v>10</v>
      </c>
      <c r="I221" s="233"/>
      <c r="J221" s="234">
        <f>ROUND(I221*H221,2)</f>
        <v>0</v>
      </c>
      <c r="K221" s="230" t="s">
        <v>131</v>
      </c>
      <c r="L221" s="40"/>
      <c r="M221" s="235" t="s">
        <v>1</v>
      </c>
      <c r="N221" s="236" t="s">
        <v>40</v>
      </c>
      <c r="O221" s="87"/>
      <c r="P221" s="220">
        <f>O221*H221</f>
        <v>0</v>
      </c>
      <c r="Q221" s="220">
        <v>0</v>
      </c>
      <c r="R221" s="220">
        <f>Q221*H221</f>
        <v>0</v>
      </c>
      <c r="S221" s="220">
        <v>0</v>
      </c>
      <c r="T221" s="221">
        <f>S221*H221</f>
        <v>0</v>
      </c>
      <c r="U221" s="34"/>
      <c r="V221" s="34"/>
      <c r="W221" s="34"/>
      <c r="X221" s="34"/>
      <c r="Y221" s="34"/>
      <c r="Z221" s="34"/>
      <c r="AA221" s="34"/>
      <c r="AB221" s="34"/>
      <c r="AC221" s="34"/>
      <c r="AD221" s="34"/>
      <c r="AE221" s="34"/>
      <c r="AR221" s="222" t="s">
        <v>82</v>
      </c>
      <c r="AT221" s="222" t="s">
        <v>169</v>
      </c>
      <c r="AU221" s="222" t="s">
        <v>75</v>
      </c>
      <c r="AY221" s="13" t="s">
        <v>132</v>
      </c>
      <c r="BE221" s="223">
        <f>IF(N221="základní",J221,0)</f>
        <v>0</v>
      </c>
      <c r="BF221" s="223">
        <f>IF(N221="snížená",J221,0)</f>
        <v>0</v>
      </c>
      <c r="BG221" s="223">
        <f>IF(N221="zákl. přenesená",J221,0)</f>
        <v>0</v>
      </c>
      <c r="BH221" s="223">
        <f>IF(N221="sníž. přenesená",J221,0)</f>
        <v>0</v>
      </c>
      <c r="BI221" s="223">
        <f>IF(N221="nulová",J221,0)</f>
        <v>0</v>
      </c>
      <c r="BJ221" s="13" t="s">
        <v>82</v>
      </c>
      <c r="BK221" s="223">
        <f>ROUND(I221*H221,2)</f>
        <v>0</v>
      </c>
      <c r="BL221" s="13" t="s">
        <v>82</v>
      </c>
      <c r="BM221" s="222" t="s">
        <v>351</v>
      </c>
    </row>
    <row r="222" s="2" customFormat="1">
      <c r="A222" s="34"/>
      <c r="B222" s="35"/>
      <c r="C222" s="36"/>
      <c r="D222" s="224" t="s">
        <v>134</v>
      </c>
      <c r="E222" s="36"/>
      <c r="F222" s="225" t="s">
        <v>350</v>
      </c>
      <c r="G222" s="36"/>
      <c r="H222" s="36"/>
      <c r="I222" s="150"/>
      <c r="J222" s="36"/>
      <c r="K222" s="36"/>
      <c r="L222" s="40"/>
      <c r="M222" s="226"/>
      <c r="N222" s="227"/>
      <c r="O222" s="87"/>
      <c r="P222" s="87"/>
      <c r="Q222" s="87"/>
      <c r="R222" s="87"/>
      <c r="S222" s="87"/>
      <c r="T222" s="88"/>
      <c r="U222" s="34"/>
      <c r="V222" s="34"/>
      <c r="W222" s="34"/>
      <c r="X222" s="34"/>
      <c r="Y222" s="34"/>
      <c r="Z222" s="34"/>
      <c r="AA222" s="34"/>
      <c r="AB222" s="34"/>
      <c r="AC222" s="34"/>
      <c r="AD222" s="34"/>
      <c r="AE222" s="34"/>
      <c r="AT222" s="13" t="s">
        <v>134</v>
      </c>
      <c r="AU222" s="13" t="s">
        <v>75</v>
      </c>
    </row>
    <row r="223" s="2" customFormat="1" ht="21.75" customHeight="1">
      <c r="A223" s="34"/>
      <c r="B223" s="35"/>
      <c r="C223" s="228" t="s">
        <v>352</v>
      </c>
      <c r="D223" s="228" t="s">
        <v>169</v>
      </c>
      <c r="E223" s="229" t="s">
        <v>353</v>
      </c>
      <c r="F223" s="230" t="s">
        <v>354</v>
      </c>
      <c r="G223" s="231" t="s">
        <v>137</v>
      </c>
      <c r="H223" s="232">
        <v>30</v>
      </c>
      <c r="I223" s="233"/>
      <c r="J223" s="234">
        <f>ROUND(I223*H223,2)</f>
        <v>0</v>
      </c>
      <c r="K223" s="230" t="s">
        <v>131</v>
      </c>
      <c r="L223" s="40"/>
      <c r="M223" s="235" t="s">
        <v>1</v>
      </c>
      <c r="N223" s="236" t="s">
        <v>40</v>
      </c>
      <c r="O223" s="87"/>
      <c r="P223" s="220">
        <f>O223*H223</f>
        <v>0</v>
      </c>
      <c r="Q223" s="220">
        <v>0</v>
      </c>
      <c r="R223" s="220">
        <f>Q223*H223</f>
        <v>0</v>
      </c>
      <c r="S223" s="220">
        <v>0</v>
      </c>
      <c r="T223" s="221">
        <f>S223*H223</f>
        <v>0</v>
      </c>
      <c r="U223" s="34"/>
      <c r="V223" s="34"/>
      <c r="W223" s="34"/>
      <c r="X223" s="34"/>
      <c r="Y223" s="34"/>
      <c r="Z223" s="34"/>
      <c r="AA223" s="34"/>
      <c r="AB223" s="34"/>
      <c r="AC223" s="34"/>
      <c r="AD223" s="34"/>
      <c r="AE223" s="34"/>
      <c r="AR223" s="222" t="s">
        <v>82</v>
      </c>
      <c r="AT223" s="222" t="s">
        <v>169</v>
      </c>
      <c r="AU223" s="222" t="s">
        <v>75</v>
      </c>
      <c r="AY223" s="13" t="s">
        <v>132</v>
      </c>
      <c r="BE223" s="223">
        <f>IF(N223="základní",J223,0)</f>
        <v>0</v>
      </c>
      <c r="BF223" s="223">
        <f>IF(N223="snížená",J223,0)</f>
        <v>0</v>
      </c>
      <c r="BG223" s="223">
        <f>IF(N223="zákl. přenesená",J223,0)</f>
        <v>0</v>
      </c>
      <c r="BH223" s="223">
        <f>IF(N223="sníž. přenesená",J223,0)</f>
        <v>0</v>
      </c>
      <c r="BI223" s="223">
        <f>IF(N223="nulová",J223,0)</f>
        <v>0</v>
      </c>
      <c r="BJ223" s="13" t="s">
        <v>82</v>
      </c>
      <c r="BK223" s="223">
        <f>ROUND(I223*H223,2)</f>
        <v>0</v>
      </c>
      <c r="BL223" s="13" t="s">
        <v>82</v>
      </c>
      <c r="BM223" s="222" t="s">
        <v>355</v>
      </c>
    </row>
    <row r="224" s="2" customFormat="1">
      <c r="A224" s="34"/>
      <c r="B224" s="35"/>
      <c r="C224" s="36"/>
      <c r="D224" s="224" t="s">
        <v>134</v>
      </c>
      <c r="E224" s="36"/>
      <c r="F224" s="225" t="s">
        <v>354</v>
      </c>
      <c r="G224" s="36"/>
      <c r="H224" s="36"/>
      <c r="I224" s="150"/>
      <c r="J224" s="36"/>
      <c r="K224" s="36"/>
      <c r="L224" s="40"/>
      <c r="M224" s="226"/>
      <c r="N224" s="227"/>
      <c r="O224" s="87"/>
      <c r="P224" s="87"/>
      <c r="Q224" s="87"/>
      <c r="R224" s="87"/>
      <c r="S224" s="87"/>
      <c r="T224" s="88"/>
      <c r="U224" s="34"/>
      <c r="V224" s="34"/>
      <c r="W224" s="34"/>
      <c r="X224" s="34"/>
      <c r="Y224" s="34"/>
      <c r="Z224" s="34"/>
      <c r="AA224" s="34"/>
      <c r="AB224" s="34"/>
      <c r="AC224" s="34"/>
      <c r="AD224" s="34"/>
      <c r="AE224" s="34"/>
      <c r="AT224" s="13" t="s">
        <v>134</v>
      </c>
      <c r="AU224" s="13" t="s">
        <v>75</v>
      </c>
    </row>
    <row r="225" s="2" customFormat="1" ht="21.75" customHeight="1">
      <c r="A225" s="34"/>
      <c r="B225" s="35"/>
      <c r="C225" s="228" t="s">
        <v>356</v>
      </c>
      <c r="D225" s="228" t="s">
        <v>169</v>
      </c>
      <c r="E225" s="229" t="s">
        <v>357</v>
      </c>
      <c r="F225" s="230" t="s">
        <v>358</v>
      </c>
      <c r="G225" s="231" t="s">
        <v>137</v>
      </c>
      <c r="H225" s="232">
        <v>10</v>
      </c>
      <c r="I225" s="233"/>
      <c r="J225" s="234">
        <f>ROUND(I225*H225,2)</f>
        <v>0</v>
      </c>
      <c r="K225" s="230" t="s">
        <v>131</v>
      </c>
      <c r="L225" s="40"/>
      <c r="M225" s="235" t="s">
        <v>1</v>
      </c>
      <c r="N225" s="236" t="s">
        <v>40</v>
      </c>
      <c r="O225" s="87"/>
      <c r="P225" s="220">
        <f>O225*H225</f>
        <v>0</v>
      </c>
      <c r="Q225" s="220">
        <v>0</v>
      </c>
      <c r="R225" s="220">
        <f>Q225*H225</f>
        <v>0</v>
      </c>
      <c r="S225" s="220">
        <v>0</v>
      </c>
      <c r="T225" s="221">
        <f>S225*H225</f>
        <v>0</v>
      </c>
      <c r="U225" s="34"/>
      <c r="V225" s="34"/>
      <c r="W225" s="34"/>
      <c r="X225" s="34"/>
      <c r="Y225" s="34"/>
      <c r="Z225" s="34"/>
      <c r="AA225" s="34"/>
      <c r="AB225" s="34"/>
      <c r="AC225" s="34"/>
      <c r="AD225" s="34"/>
      <c r="AE225" s="34"/>
      <c r="AR225" s="222" t="s">
        <v>82</v>
      </c>
      <c r="AT225" s="222" t="s">
        <v>169</v>
      </c>
      <c r="AU225" s="222" t="s">
        <v>75</v>
      </c>
      <c r="AY225" s="13" t="s">
        <v>132</v>
      </c>
      <c r="BE225" s="223">
        <f>IF(N225="základní",J225,0)</f>
        <v>0</v>
      </c>
      <c r="BF225" s="223">
        <f>IF(N225="snížená",J225,0)</f>
        <v>0</v>
      </c>
      <c r="BG225" s="223">
        <f>IF(N225="zákl. přenesená",J225,0)</f>
        <v>0</v>
      </c>
      <c r="BH225" s="223">
        <f>IF(N225="sníž. přenesená",J225,0)</f>
        <v>0</v>
      </c>
      <c r="BI225" s="223">
        <f>IF(N225="nulová",J225,0)</f>
        <v>0</v>
      </c>
      <c r="BJ225" s="13" t="s">
        <v>82</v>
      </c>
      <c r="BK225" s="223">
        <f>ROUND(I225*H225,2)</f>
        <v>0</v>
      </c>
      <c r="BL225" s="13" t="s">
        <v>82</v>
      </c>
      <c r="BM225" s="222" t="s">
        <v>359</v>
      </c>
    </row>
    <row r="226" s="2" customFormat="1">
      <c r="A226" s="34"/>
      <c r="B226" s="35"/>
      <c r="C226" s="36"/>
      <c r="D226" s="224" t="s">
        <v>134</v>
      </c>
      <c r="E226" s="36"/>
      <c r="F226" s="225" t="s">
        <v>358</v>
      </c>
      <c r="G226" s="36"/>
      <c r="H226" s="36"/>
      <c r="I226" s="150"/>
      <c r="J226" s="36"/>
      <c r="K226" s="36"/>
      <c r="L226" s="40"/>
      <c r="M226" s="226"/>
      <c r="N226" s="227"/>
      <c r="O226" s="87"/>
      <c r="P226" s="87"/>
      <c r="Q226" s="87"/>
      <c r="R226" s="87"/>
      <c r="S226" s="87"/>
      <c r="T226" s="88"/>
      <c r="U226" s="34"/>
      <c r="V226" s="34"/>
      <c r="W226" s="34"/>
      <c r="X226" s="34"/>
      <c r="Y226" s="34"/>
      <c r="Z226" s="34"/>
      <c r="AA226" s="34"/>
      <c r="AB226" s="34"/>
      <c r="AC226" s="34"/>
      <c r="AD226" s="34"/>
      <c r="AE226" s="34"/>
      <c r="AT226" s="13" t="s">
        <v>134</v>
      </c>
      <c r="AU226" s="13" t="s">
        <v>75</v>
      </c>
    </row>
    <row r="227" s="2" customFormat="1" ht="21.75" customHeight="1">
      <c r="A227" s="34"/>
      <c r="B227" s="35"/>
      <c r="C227" s="210" t="s">
        <v>360</v>
      </c>
      <c r="D227" s="210" t="s">
        <v>127</v>
      </c>
      <c r="E227" s="211" t="s">
        <v>361</v>
      </c>
      <c r="F227" s="212" t="s">
        <v>362</v>
      </c>
      <c r="G227" s="213" t="s">
        <v>137</v>
      </c>
      <c r="H227" s="214">
        <v>4</v>
      </c>
      <c r="I227" s="215"/>
      <c r="J227" s="216">
        <f>ROUND(I227*H227,2)</f>
        <v>0</v>
      </c>
      <c r="K227" s="212" t="s">
        <v>131</v>
      </c>
      <c r="L227" s="217"/>
      <c r="M227" s="218" t="s">
        <v>1</v>
      </c>
      <c r="N227" s="219" t="s">
        <v>40</v>
      </c>
      <c r="O227" s="87"/>
      <c r="P227" s="220">
        <f>O227*H227</f>
        <v>0</v>
      </c>
      <c r="Q227" s="220">
        <v>0</v>
      </c>
      <c r="R227" s="220">
        <f>Q227*H227</f>
        <v>0</v>
      </c>
      <c r="S227" s="220">
        <v>0</v>
      </c>
      <c r="T227" s="221">
        <f>S227*H227</f>
        <v>0</v>
      </c>
      <c r="U227" s="34"/>
      <c r="V227" s="34"/>
      <c r="W227" s="34"/>
      <c r="X227" s="34"/>
      <c r="Y227" s="34"/>
      <c r="Z227" s="34"/>
      <c r="AA227" s="34"/>
      <c r="AB227" s="34"/>
      <c r="AC227" s="34"/>
      <c r="AD227" s="34"/>
      <c r="AE227" s="34"/>
      <c r="AR227" s="222" t="s">
        <v>166</v>
      </c>
      <c r="AT227" s="222" t="s">
        <v>127</v>
      </c>
      <c r="AU227" s="222" t="s">
        <v>75</v>
      </c>
      <c r="AY227" s="13" t="s">
        <v>132</v>
      </c>
      <c r="BE227" s="223">
        <f>IF(N227="základní",J227,0)</f>
        <v>0</v>
      </c>
      <c r="BF227" s="223">
        <f>IF(N227="snížená",J227,0)</f>
        <v>0</v>
      </c>
      <c r="BG227" s="223">
        <f>IF(N227="zákl. přenesená",J227,0)</f>
        <v>0</v>
      </c>
      <c r="BH227" s="223">
        <f>IF(N227="sníž. přenesená",J227,0)</f>
        <v>0</v>
      </c>
      <c r="BI227" s="223">
        <f>IF(N227="nulová",J227,0)</f>
        <v>0</v>
      </c>
      <c r="BJ227" s="13" t="s">
        <v>82</v>
      </c>
      <c r="BK227" s="223">
        <f>ROUND(I227*H227,2)</f>
        <v>0</v>
      </c>
      <c r="BL227" s="13" t="s">
        <v>166</v>
      </c>
      <c r="BM227" s="222" t="s">
        <v>363</v>
      </c>
    </row>
    <row r="228" s="2" customFormat="1">
      <c r="A228" s="34"/>
      <c r="B228" s="35"/>
      <c r="C228" s="36"/>
      <c r="D228" s="224" t="s">
        <v>134</v>
      </c>
      <c r="E228" s="36"/>
      <c r="F228" s="225" t="s">
        <v>362</v>
      </c>
      <c r="G228" s="36"/>
      <c r="H228" s="36"/>
      <c r="I228" s="150"/>
      <c r="J228" s="36"/>
      <c r="K228" s="36"/>
      <c r="L228" s="40"/>
      <c r="M228" s="226"/>
      <c r="N228" s="227"/>
      <c r="O228" s="87"/>
      <c r="P228" s="87"/>
      <c r="Q228" s="87"/>
      <c r="R228" s="87"/>
      <c r="S228" s="87"/>
      <c r="T228" s="88"/>
      <c r="U228" s="34"/>
      <c r="V228" s="34"/>
      <c r="W228" s="34"/>
      <c r="X228" s="34"/>
      <c r="Y228" s="34"/>
      <c r="Z228" s="34"/>
      <c r="AA228" s="34"/>
      <c r="AB228" s="34"/>
      <c r="AC228" s="34"/>
      <c r="AD228" s="34"/>
      <c r="AE228" s="34"/>
      <c r="AT228" s="13" t="s">
        <v>134</v>
      </c>
      <c r="AU228" s="13" t="s">
        <v>75</v>
      </c>
    </row>
    <row r="229" s="2" customFormat="1" ht="21.75" customHeight="1">
      <c r="A229" s="34"/>
      <c r="B229" s="35"/>
      <c r="C229" s="228" t="s">
        <v>364</v>
      </c>
      <c r="D229" s="228" t="s">
        <v>169</v>
      </c>
      <c r="E229" s="229" t="s">
        <v>365</v>
      </c>
      <c r="F229" s="230" t="s">
        <v>366</v>
      </c>
      <c r="G229" s="231" t="s">
        <v>137</v>
      </c>
      <c r="H229" s="232">
        <v>4</v>
      </c>
      <c r="I229" s="233"/>
      <c r="J229" s="234">
        <f>ROUND(I229*H229,2)</f>
        <v>0</v>
      </c>
      <c r="K229" s="230" t="s">
        <v>131</v>
      </c>
      <c r="L229" s="40"/>
      <c r="M229" s="235" t="s">
        <v>1</v>
      </c>
      <c r="N229" s="236" t="s">
        <v>40</v>
      </c>
      <c r="O229" s="87"/>
      <c r="P229" s="220">
        <f>O229*H229</f>
        <v>0</v>
      </c>
      <c r="Q229" s="220">
        <v>0</v>
      </c>
      <c r="R229" s="220">
        <f>Q229*H229</f>
        <v>0</v>
      </c>
      <c r="S229" s="220">
        <v>0</v>
      </c>
      <c r="T229" s="221">
        <f>S229*H229</f>
        <v>0</v>
      </c>
      <c r="U229" s="34"/>
      <c r="V229" s="34"/>
      <c r="W229" s="34"/>
      <c r="X229" s="34"/>
      <c r="Y229" s="34"/>
      <c r="Z229" s="34"/>
      <c r="AA229" s="34"/>
      <c r="AB229" s="34"/>
      <c r="AC229" s="34"/>
      <c r="AD229" s="34"/>
      <c r="AE229" s="34"/>
      <c r="AR229" s="222" t="s">
        <v>82</v>
      </c>
      <c r="AT229" s="222" t="s">
        <v>169</v>
      </c>
      <c r="AU229" s="222" t="s">
        <v>75</v>
      </c>
      <c r="AY229" s="13" t="s">
        <v>132</v>
      </c>
      <c r="BE229" s="223">
        <f>IF(N229="základní",J229,0)</f>
        <v>0</v>
      </c>
      <c r="BF229" s="223">
        <f>IF(N229="snížená",J229,0)</f>
        <v>0</v>
      </c>
      <c r="BG229" s="223">
        <f>IF(N229="zákl. přenesená",J229,0)</f>
        <v>0</v>
      </c>
      <c r="BH229" s="223">
        <f>IF(N229="sníž. přenesená",J229,0)</f>
        <v>0</v>
      </c>
      <c r="BI229" s="223">
        <f>IF(N229="nulová",J229,0)</f>
        <v>0</v>
      </c>
      <c r="BJ229" s="13" t="s">
        <v>82</v>
      </c>
      <c r="BK229" s="223">
        <f>ROUND(I229*H229,2)</f>
        <v>0</v>
      </c>
      <c r="BL229" s="13" t="s">
        <v>82</v>
      </c>
      <c r="BM229" s="222" t="s">
        <v>367</v>
      </c>
    </row>
    <row r="230" s="2" customFormat="1">
      <c r="A230" s="34"/>
      <c r="B230" s="35"/>
      <c r="C230" s="36"/>
      <c r="D230" s="224" t="s">
        <v>134</v>
      </c>
      <c r="E230" s="36"/>
      <c r="F230" s="225" t="s">
        <v>368</v>
      </c>
      <c r="G230" s="36"/>
      <c r="H230" s="36"/>
      <c r="I230" s="150"/>
      <c r="J230" s="36"/>
      <c r="K230" s="36"/>
      <c r="L230" s="40"/>
      <c r="M230" s="226"/>
      <c r="N230" s="227"/>
      <c r="O230" s="87"/>
      <c r="P230" s="87"/>
      <c r="Q230" s="87"/>
      <c r="R230" s="87"/>
      <c r="S230" s="87"/>
      <c r="T230" s="88"/>
      <c r="U230" s="34"/>
      <c r="V230" s="34"/>
      <c r="W230" s="34"/>
      <c r="X230" s="34"/>
      <c r="Y230" s="34"/>
      <c r="Z230" s="34"/>
      <c r="AA230" s="34"/>
      <c r="AB230" s="34"/>
      <c r="AC230" s="34"/>
      <c r="AD230" s="34"/>
      <c r="AE230" s="34"/>
      <c r="AT230" s="13" t="s">
        <v>134</v>
      </c>
      <c r="AU230" s="13" t="s">
        <v>75</v>
      </c>
    </row>
    <row r="231" s="2" customFormat="1" ht="21.75" customHeight="1">
      <c r="A231" s="34"/>
      <c r="B231" s="35"/>
      <c r="C231" s="228" t="s">
        <v>369</v>
      </c>
      <c r="D231" s="228" t="s">
        <v>169</v>
      </c>
      <c r="E231" s="229" t="s">
        <v>370</v>
      </c>
      <c r="F231" s="230" t="s">
        <v>371</v>
      </c>
      <c r="G231" s="231" t="s">
        <v>137</v>
      </c>
      <c r="H231" s="232">
        <v>2</v>
      </c>
      <c r="I231" s="233"/>
      <c r="J231" s="234">
        <f>ROUND(I231*H231,2)</f>
        <v>0</v>
      </c>
      <c r="K231" s="230" t="s">
        <v>131</v>
      </c>
      <c r="L231" s="40"/>
      <c r="M231" s="235" t="s">
        <v>1</v>
      </c>
      <c r="N231" s="236" t="s">
        <v>40</v>
      </c>
      <c r="O231" s="87"/>
      <c r="P231" s="220">
        <f>O231*H231</f>
        <v>0</v>
      </c>
      <c r="Q231" s="220">
        <v>0</v>
      </c>
      <c r="R231" s="220">
        <f>Q231*H231</f>
        <v>0</v>
      </c>
      <c r="S231" s="220">
        <v>0</v>
      </c>
      <c r="T231" s="221">
        <f>S231*H231</f>
        <v>0</v>
      </c>
      <c r="U231" s="34"/>
      <c r="V231" s="34"/>
      <c r="W231" s="34"/>
      <c r="X231" s="34"/>
      <c r="Y231" s="34"/>
      <c r="Z231" s="34"/>
      <c r="AA231" s="34"/>
      <c r="AB231" s="34"/>
      <c r="AC231" s="34"/>
      <c r="AD231" s="34"/>
      <c r="AE231" s="34"/>
      <c r="AR231" s="222" t="s">
        <v>82</v>
      </c>
      <c r="AT231" s="222" t="s">
        <v>169</v>
      </c>
      <c r="AU231" s="222" t="s">
        <v>75</v>
      </c>
      <c r="AY231" s="13" t="s">
        <v>132</v>
      </c>
      <c r="BE231" s="223">
        <f>IF(N231="základní",J231,0)</f>
        <v>0</v>
      </c>
      <c r="BF231" s="223">
        <f>IF(N231="snížená",J231,0)</f>
        <v>0</v>
      </c>
      <c r="BG231" s="223">
        <f>IF(N231="zákl. přenesená",J231,0)</f>
        <v>0</v>
      </c>
      <c r="BH231" s="223">
        <f>IF(N231="sníž. přenesená",J231,0)</f>
        <v>0</v>
      </c>
      <c r="BI231" s="223">
        <f>IF(N231="nulová",J231,0)</f>
        <v>0</v>
      </c>
      <c r="BJ231" s="13" t="s">
        <v>82</v>
      </c>
      <c r="BK231" s="223">
        <f>ROUND(I231*H231,2)</f>
        <v>0</v>
      </c>
      <c r="BL231" s="13" t="s">
        <v>82</v>
      </c>
      <c r="BM231" s="222" t="s">
        <v>372</v>
      </c>
    </row>
    <row r="232" s="2" customFormat="1">
      <c r="A232" s="34"/>
      <c r="B232" s="35"/>
      <c r="C232" s="36"/>
      <c r="D232" s="224" t="s">
        <v>134</v>
      </c>
      <c r="E232" s="36"/>
      <c r="F232" s="225" t="s">
        <v>371</v>
      </c>
      <c r="G232" s="36"/>
      <c r="H232" s="36"/>
      <c r="I232" s="150"/>
      <c r="J232" s="36"/>
      <c r="K232" s="36"/>
      <c r="L232" s="40"/>
      <c r="M232" s="226"/>
      <c r="N232" s="227"/>
      <c r="O232" s="87"/>
      <c r="P232" s="87"/>
      <c r="Q232" s="87"/>
      <c r="R232" s="87"/>
      <c r="S232" s="87"/>
      <c r="T232" s="88"/>
      <c r="U232" s="34"/>
      <c r="V232" s="34"/>
      <c r="W232" s="34"/>
      <c r="X232" s="34"/>
      <c r="Y232" s="34"/>
      <c r="Z232" s="34"/>
      <c r="AA232" s="34"/>
      <c r="AB232" s="34"/>
      <c r="AC232" s="34"/>
      <c r="AD232" s="34"/>
      <c r="AE232" s="34"/>
      <c r="AT232" s="13" t="s">
        <v>134</v>
      </c>
      <c r="AU232" s="13" t="s">
        <v>75</v>
      </c>
    </row>
    <row r="233" s="2" customFormat="1" ht="21.75" customHeight="1">
      <c r="A233" s="34"/>
      <c r="B233" s="35"/>
      <c r="C233" s="228" t="s">
        <v>373</v>
      </c>
      <c r="D233" s="228" t="s">
        <v>169</v>
      </c>
      <c r="E233" s="229" t="s">
        <v>374</v>
      </c>
      <c r="F233" s="230" t="s">
        <v>375</v>
      </c>
      <c r="G233" s="231" t="s">
        <v>137</v>
      </c>
      <c r="H233" s="232">
        <v>1</v>
      </c>
      <c r="I233" s="233"/>
      <c r="J233" s="234">
        <f>ROUND(I233*H233,2)</f>
        <v>0</v>
      </c>
      <c r="K233" s="230" t="s">
        <v>131</v>
      </c>
      <c r="L233" s="40"/>
      <c r="M233" s="235" t="s">
        <v>1</v>
      </c>
      <c r="N233" s="236" t="s">
        <v>40</v>
      </c>
      <c r="O233" s="87"/>
      <c r="P233" s="220">
        <f>O233*H233</f>
        <v>0</v>
      </c>
      <c r="Q233" s="220">
        <v>0</v>
      </c>
      <c r="R233" s="220">
        <f>Q233*H233</f>
        <v>0</v>
      </c>
      <c r="S233" s="220">
        <v>0</v>
      </c>
      <c r="T233" s="221">
        <f>S233*H233</f>
        <v>0</v>
      </c>
      <c r="U233" s="34"/>
      <c r="V233" s="34"/>
      <c r="W233" s="34"/>
      <c r="X233" s="34"/>
      <c r="Y233" s="34"/>
      <c r="Z233" s="34"/>
      <c r="AA233" s="34"/>
      <c r="AB233" s="34"/>
      <c r="AC233" s="34"/>
      <c r="AD233" s="34"/>
      <c r="AE233" s="34"/>
      <c r="AR233" s="222" t="s">
        <v>82</v>
      </c>
      <c r="AT233" s="222" t="s">
        <v>169</v>
      </c>
      <c r="AU233" s="222" t="s">
        <v>75</v>
      </c>
      <c r="AY233" s="13" t="s">
        <v>132</v>
      </c>
      <c r="BE233" s="223">
        <f>IF(N233="základní",J233,0)</f>
        <v>0</v>
      </c>
      <c r="BF233" s="223">
        <f>IF(N233="snížená",J233,0)</f>
        <v>0</v>
      </c>
      <c r="BG233" s="223">
        <f>IF(N233="zákl. přenesená",J233,0)</f>
        <v>0</v>
      </c>
      <c r="BH233" s="223">
        <f>IF(N233="sníž. přenesená",J233,0)</f>
        <v>0</v>
      </c>
      <c r="BI233" s="223">
        <f>IF(N233="nulová",J233,0)</f>
        <v>0</v>
      </c>
      <c r="BJ233" s="13" t="s">
        <v>82</v>
      </c>
      <c r="BK233" s="223">
        <f>ROUND(I233*H233,2)</f>
        <v>0</v>
      </c>
      <c r="BL233" s="13" t="s">
        <v>82</v>
      </c>
      <c r="BM233" s="222" t="s">
        <v>376</v>
      </c>
    </row>
    <row r="234" s="2" customFormat="1">
      <c r="A234" s="34"/>
      <c r="B234" s="35"/>
      <c r="C234" s="36"/>
      <c r="D234" s="224" t="s">
        <v>134</v>
      </c>
      <c r="E234" s="36"/>
      <c r="F234" s="225" t="s">
        <v>377</v>
      </c>
      <c r="G234" s="36"/>
      <c r="H234" s="36"/>
      <c r="I234" s="150"/>
      <c r="J234" s="36"/>
      <c r="K234" s="36"/>
      <c r="L234" s="40"/>
      <c r="M234" s="226"/>
      <c r="N234" s="227"/>
      <c r="O234" s="87"/>
      <c r="P234" s="87"/>
      <c r="Q234" s="87"/>
      <c r="R234" s="87"/>
      <c r="S234" s="87"/>
      <c r="T234" s="88"/>
      <c r="U234" s="34"/>
      <c r="V234" s="34"/>
      <c r="W234" s="34"/>
      <c r="X234" s="34"/>
      <c r="Y234" s="34"/>
      <c r="Z234" s="34"/>
      <c r="AA234" s="34"/>
      <c r="AB234" s="34"/>
      <c r="AC234" s="34"/>
      <c r="AD234" s="34"/>
      <c r="AE234" s="34"/>
      <c r="AT234" s="13" t="s">
        <v>134</v>
      </c>
      <c r="AU234" s="13" t="s">
        <v>75</v>
      </c>
    </row>
    <row r="235" s="2" customFormat="1" ht="21.75" customHeight="1">
      <c r="A235" s="34"/>
      <c r="B235" s="35"/>
      <c r="C235" s="228" t="s">
        <v>378</v>
      </c>
      <c r="D235" s="228" t="s">
        <v>169</v>
      </c>
      <c r="E235" s="229" t="s">
        <v>379</v>
      </c>
      <c r="F235" s="230" t="s">
        <v>380</v>
      </c>
      <c r="G235" s="231" t="s">
        <v>137</v>
      </c>
      <c r="H235" s="232">
        <v>1</v>
      </c>
      <c r="I235" s="233"/>
      <c r="J235" s="234">
        <f>ROUND(I235*H235,2)</f>
        <v>0</v>
      </c>
      <c r="K235" s="230" t="s">
        <v>131</v>
      </c>
      <c r="L235" s="40"/>
      <c r="M235" s="235" t="s">
        <v>1</v>
      </c>
      <c r="N235" s="236" t="s">
        <v>40</v>
      </c>
      <c r="O235" s="87"/>
      <c r="P235" s="220">
        <f>O235*H235</f>
        <v>0</v>
      </c>
      <c r="Q235" s="220">
        <v>0</v>
      </c>
      <c r="R235" s="220">
        <f>Q235*H235</f>
        <v>0</v>
      </c>
      <c r="S235" s="220">
        <v>0</v>
      </c>
      <c r="T235" s="221">
        <f>S235*H235</f>
        <v>0</v>
      </c>
      <c r="U235" s="34"/>
      <c r="V235" s="34"/>
      <c r="W235" s="34"/>
      <c r="X235" s="34"/>
      <c r="Y235" s="34"/>
      <c r="Z235" s="34"/>
      <c r="AA235" s="34"/>
      <c r="AB235" s="34"/>
      <c r="AC235" s="34"/>
      <c r="AD235" s="34"/>
      <c r="AE235" s="34"/>
      <c r="AR235" s="222" t="s">
        <v>82</v>
      </c>
      <c r="AT235" s="222" t="s">
        <v>169</v>
      </c>
      <c r="AU235" s="222" t="s">
        <v>75</v>
      </c>
      <c r="AY235" s="13" t="s">
        <v>132</v>
      </c>
      <c r="BE235" s="223">
        <f>IF(N235="základní",J235,0)</f>
        <v>0</v>
      </c>
      <c r="BF235" s="223">
        <f>IF(N235="snížená",J235,0)</f>
        <v>0</v>
      </c>
      <c r="BG235" s="223">
        <f>IF(N235="zákl. přenesená",J235,0)</f>
        <v>0</v>
      </c>
      <c r="BH235" s="223">
        <f>IF(N235="sníž. přenesená",J235,0)</f>
        <v>0</v>
      </c>
      <c r="BI235" s="223">
        <f>IF(N235="nulová",J235,0)</f>
        <v>0</v>
      </c>
      <c r="BJ235" s="13" t="s">
        <v>82</v>
      </c>
      <c r="BK235" s="223">
        <f>ROUND(I235*H235,2)</f>
        <v>0</v>
      </c>
      <c r="BL235" s="13" t="s">
        <v>82</v>
      </c>
      <c r="BM235" s="222" t="s">
        <v>381</v>
      </c>
    </row>
    <row r="236" s="2" customFormat="1">
      <c r="A236" s="34"/>
      <c r="B236" s="35"/>
      <c r="C236" s="36"/>
      <c r="D236" s="224" t="s">
        <v>134</v>
      </c>
      <c r="E236" s="36"/>
      <c r="F236" s="225" t="s">
        <v>380</v>
      </c>
      <c r="G236" s="36"/>
      <c r="H236" s="36"/>
      <c r="I236" s="150"/>
      <c r="J236" s="36"/>
      <c r="K236" s="36"/>
      <c r="L236" s="40"/>
      <c r="M236" s="226"/>
      <c r="N236" s="227"/>
      <c r="O236" s="87"/>
      <c r="P236" s="87"/>
      <c r="Q236" s="87"/>
      <c r="R236" s="87"/>
      <c r="S236" s="87"/>
      <c r="T236" s="88"/>
      <c r="U236" s="34"/>
      <c r="V236" s="34"/>
      <c r="W236" s="34"/>
      <c r="X236" s="34"/>
      <c r="Y236" s="34"/>
      <c r="Z236" s="34"/>
      <c r="AA236" s="34"/>
      <c r="AB236" s="34"/>
      <c r="AC236" s="34"/>
      <c r="AD236" s="34"/>
      <c r="AE236" s="34"/>
      <c r="AT236" s="13" t="s">
        <v>134</v>
      </c>
      <c r="AU236" s="13" t="s">
        <v>75</v>
      </c>
    </row>
    <row r="237" s="2" customFormat="1" ht="21.75" customHeight="1">
      <c r="A237" s="34"/>
      <c r="B237" s="35"/>
      <c r="C237" s="228" t="s">
        <v>382</v>
      </c>
      <c r="D237" s="228" t="s">
        <v>169</v>
      </c>
      <c r="E237" s="229" t="s">
        <v>383</v>
      </c>
      <c r="F237" s="230" t="s">
        <v>384</v>
      </c>
      <c r="G237" s="231" t="s">
        <v>137</v>
      </c>
      <c r="H237" s="232">
        <v>1</v>
      </c>
      <c r="I237" s="233"/>
      <c r="J237" s="234">
        <f>ROUND(I237*H237,2)</f>
        <v>0</v>
      </c>
      <c r="K237" s="230" t="s">
        <v>131</v>
      </c>
      <c r="L237" s="40"/>
      <c r="M237" s="235" t="s">
        <v>1</v>
      </c>
      <c r="N237" s="236" t="s">
        <v>40</v>
      </c>
      <c r="O237" s="87"/>
      <c r="P237" s="220">
        <f>O237*H237</f>
        <v>0</v>
      </c>
      <c r="Q237" s="220">
        <v>0</v>
      </c>
      <c r="R237" s="220">
        <f>Q237*H237</f>
        <v>0</v>
      </c>
      <c r="S237" s="220">
        <v>0</v>
      </c>
      <c r="T237" s="221">
        <f>S237*H237</f>
        <v>0</v>
      </c>
      <c r="U237" s="34"/>
      <c r="V237" s="34"/>
      <c r="W237" s="34"/>
      <c r="X237" s="34"/>
      <c r="Y237" s="34"/>
      <c r="Z237" s="34"/>
      <c r="AA237" s="34"/>
      <c r="AB237" s="34"/>
      <c r="AC237" s="34"/>
      <c r="AD237" s="34"/>
      <c r="AE237" s="34"/>
      <c r="AR237" s="222" t="s">
        <v>82</v>
      </c>
      <c r="AT237" s="222" t="s">
        <v>169</v>
      </c>
      <c r="AU237" s="222" t="s">
        <v>75</v>
      </c>
      <c r="AY237" s="13" t="s">
        <v>132</v>
      </c>
      <c r="BE237" s="223">
        <f>IF(N237="základní",J237,0)</f>
        <v>0</v>
      </c>
      <c r="BF237" s="223">
        <f>IF(N237="snížená",J237,0)</f>
        <v>0</v>
      </c>
      <c r="BG237" s="223">
        <f>IF(N237="zákl. přenesená",J237,0)</f>
        <v>0</v>
      </c>
      <c r="BH237" s="223">
        <f>IF(N237="sníž. přenesená",J237,0)</f>
        <v>0</v>
      </c>
      <c r="BI237" s="223">
        <f>IF(N237="nulová",J237,0)</f>
        <v>0</v>
      </c>
      <c r="BJ237" s="13" t="s">
        <v>82</v>
      </c>
      <c r="BK237" s="223">
        <f>ROUND(I237*H237,2)</f>
        <v>0</v>
      </c>
      <c r="BL237" s="13" t="s">
        <v>82</v>
      </c>
      <c r="BM237" s="222" t="s">
        <v>385</v>
      </c>
    </row>
    <row r="238" s="2" customFormat="1">
      <c r="A238" s="34"/>
      <c r="B238" s="35"/>
      <c r="C238" s="36"/>
      <c r="D238" s="224" t="s">
        <v>134</v>
      </c>
      <c r="E238" s="36"/>
      <c r="F238" s="225" t="s">
        <v>384</v>
      </c>
      <c r="G238" s="36"/>
      <c r="H238" s="36"/>
      <c r="I238" s="150"/>
      <c r="J238" s="36"/>
      <c r="K238" s="36"/>
      <c r="L238" s="40"/>
      <c r="M238" s="226"/>
      <c r="N238" s="227"/>
      <c r="O238" s="87"/>
      <c r="P238" s="87"/>
      <c r="Q238" s="87"/>
      <c r="R238" s="87"/>
      <c r="S238" s="87"/>
      <c r="T238" s="88"/>
      <c r="U238" s="34"/>
      <c r="V238" s="34"/>
      <c r="W238" s="34"/>
      <c r="X238" s="34"/>
      <c r="Y238" s="34"/>
      <c r="Z238" s="34"/>
      <c r="AA238" s="34"/>
      <c r="AB238" s="34"/>
      <c r="AC238" s="34"/>
      <c r="AD238" s="34"/>
      <c r="AE238" s="34"/>
      <c r="AT238" s="13" t="s">
        <v>134</v>
      </c>
      <c r="AU238" s="13" t="s">
        <v>75</v>
      </c>
    </row>
    <row r="239" s="2" customFormat="1" ht="21.75" customHeight="1">
      <c r="A239" s="34"/>
      <c r="B239" s="35"/>
      <c r="C239" s="228" t="s">
        <v>386</v>
      </c>
      <c r="D239" s="228" t="s">
        <v>169</v>
      </c>
      <c r="E239" s="229" t="s">
        <v>387</v>
      </c>
      <c r="F239" s="230" t="s">
        <v>388</v>
      </c>
      <c r="G239" s="231" t="s">
        <v>137</v>
      </c>
      <c r="H239" s="232">
        <v>2</v>
      </c>
      <c r="I239" s="233"/>
      <c r="J239" s="234">
        <f>ROUND(I239*H239,2)</f>
        <v>0</v>
      </c>
      <c r="K239" s="230" t="s">
        <v>131</v>
      </c>
      <c r="L239" s="40"/>
      <c r="M239" s="235" t="s">
        <v>1</v>
      </c>
      <c r="N239" s="236" t="s">
        <v>40</v>
      </c>
      <c r="O239" s="87"/>
      <c r="P239" s="220">
        <f>O239*H239</f>
        <v>0</v>
      </c>
      <c r="Q239" s="220">
        <v>0</v>
      </c>
      <c r="R239" s="220">
        <f>Q239*H239</f>
        <v>0</v>
      </c>
      <c r="S239" s="220">
        <v>0</v>
      </c>
      <c r="T239" s="221">
        <f>S239*H239</f>
        <v>0</v>
      </c>
      <c r="U239" s="34"/>
      <c r="V239" s="34"/>
      <c r="W239" s="34"/>
      <c r="X239" s="34"/>
      <c r="Y239" s="34"/>
      <c r="Z239" s="34"/>
      <c r="AA239" s="34"/>
      <c r="AB239" s="34"/>
      <c r="AC239" s="34"/>
      <c r="AD239" s="34"/>
      <c r="AE239" s="34"/>
      <c r="AR239" s="222" t="s">
        <v>82</v>
      </c>
      <c r="AT239" s="222" t="s">
        <v>169</v>
      </c>
      <c r="AU239" s="222" t="s">
        <v>75</v>
      </c>
      <c r="AY239" s="13" t="s">
        <v>132</v>
      </c>
      <c r="BE239" s="223">
        <f>IF(N239="základní",J239,0)</f>
        <v>0</v>
      </c>
      <c r="BF239" s="223">
        <f>IF(N239="snížená",J239,0)</f>
        <v>0</v>
      </c>
      <c r="BG239" s="223">
        <f>IF(N239="zákl. přenesená",J239,0)</f>
        <v>0</v>
      </c>
      <c r="BH239" s="223">
        <f>IF(N239="sníž. přenesená",J239,0)</f>
        <v>0</v>
      </c>
      <c r="BI239" s="223">
        <f>IF(N239="nulová",J239,0)</f>
        <v>0</v>
      </c>
      <c r="BJ239" s="13" t="s">
        <v>82</v>
      </c>
      <c r="BK239" s="223">
        <f>ROUND(I239*H239,2)</f>
        <v>0</v>
      </c>
      <c r="BL239" s="13" t="s">
        <v>82</v>
      </c>
      <c r="BM239" s="222" t="s">
        <v>389</v>
      </c>
    </row>
    <row r="240" s="2" customFormat="1">
      <c r="A240" s="34"/>
      <c r="B240" s="35"/>
      <c r="C240" s="36"/>
      <c r="D240" s="224" t="s">
        <v>134</v>
      </c>
      <c r="E240" s="36"/>
      <c r="F240" s="225" t="s">
        <v>388</v>
      </c>
      <c r="G240" s="36"/>
      <c r="H240" s="36"/>
      <c r="I240" s="150"/>
      <c r="J240" s="36"/>
      <c r="K240" s="36"/>
      <c r="L240" s="40"/>
      <c r="M240" s="226"/>
      <c r="N240" s="227"/>
      <c r="O240" s="87"/>
      <c r="P240" s="87"/>
      <c r="Q240" s="87"/>
      <c r="R240" s="87"/>
      <c r="S240" s="87"/>
      <c r="T240" s="88"/>
      <c r="U240" s="34"/>
      <c r="V240" s="34"/>
      <c r="W240" s="34"/>
      <c r="X240" s="34"/>
      <c r="Y240" s="34"/>
      <c r="Z240" s="34"/>
      <c r="AA240" s="34"/>
      <c r="AB240" s="34"/>
      <c r="AC240" s="34"/>
      <c r="AD240" s="34"/>
      <c r="AE240" s="34"/>
      <c r="AT240" s="13" t="s">
        <v>134</v>
      </c>
      <c r="AU240" s="13" t="s">
        <v>75</v>
      </c>
    </row>
    <row r="241" s="2" customFormat="1" ht="21.75" customHeight="1">
      <c r="A241" s="34"/>
      <c r="B241" s="35"/>
      <c r="C241" s="228" t="s">
        <v>390</v>
      </c>
      <c r="D241" s="228" t="s">
        <v>169</v>
      </c>
      <c r="E241" s="229" t="s">
        <v>391</v>
      </c>
      <c r="F241" s="230" t="s">
        <v>392</v>
      </c>
      <c r="G241" s="231" t="s">
        <v>137</v>
      </c>
      <c r="H241" s="232">
        <v>2</v>
      </c>
      <c r="I241" s="233"/>
      <c r="J241" s="234">
        <f>ROUND(I241*H241,2)</f>
        <v>0</v>
      </c>
      <c r="K241" s="230" t="s">
        <v>131</v>
      </c>
      <c r="L241" s="40"/>
      <c r="M241" s="235" t="s">
        <v>1</v>
      </c>
      <c r="N241" s="236" t="s">
        <v>40</v>
      </c>
      <c r="O241" s="87"/>
      <c r="P241" s="220">
        <f>O241*H241</f>
        <v>0</v>
      </c>
      <c r="Q241" s="220">
        <v>0</v>
      </c>
      <c r="R241" s="220">
        <f>Q241*H241</f>
        <v>0</v>
      </c>
      <c r="S241" s="220">
        <v>0</v>
      </c>
      <c r="T241" s="221">
        <f>S241*H241</f>
        <v>0</v>
      </c>
      <c r="U241" s="34"/>
      <c r="V241" s="34"/>
      <c r="W241" s="34"/>
      <c r="X241" s="34"/>
      <c r="Y241" s="34"/>
      <c r="Z241" s="34"/>
      <c r="AA241" s="34"/>
      <c r="AB241" s="34"/>
      <c r="AC241" s="34"/>
      <c r="AD241" s="34"/>
      <c r="AE241" s="34"/>
      <c r="AR241" s="222" t="s">
        <v>82</v>
      </c>
      <c r="AT241" s="222" t="s">
        <v>169</v>
      </c>
      <c r="AU241" s="222" t="s">
        <v>75</v>
      </c>
      <c r="AY241" s="13" t="s">
        <v>132</v>
      </c>
      <c r="BE241" s="223">
        <f>IF(N241="základní",J241,0)</f>
        <v>0</v>
      </c>
      <c r="BF241" s="223">
        <f>IF(N241="snížená",J241,0)</f>
        <v>0</v>
      </c>
      <c r="BG241" s="223">
        <f>IF(N241="zákl. přenesená",J241,0)</f>
        <v>0</v>
      </c>
      <c r="BH241" s="223">
        <f>IF(N241="sníž. přenesená",J241,0)</f>
        <v>0</v>
      </c>
      <c r="BI241" s="223">
        <f>IF(N241="nulová",J241,0)</f>
        <v>0</v>
      </c>
      <c r="BJ241" s="13" t="s">
        <v>82</v>
      </c>
      <c r="BK241" s="223">
        <f>ROUND(I241*H241,2)</f>
        <v>0</v>
      </c>
      <c r="BL241" s="13" t="s">
        <v>82</v>
      </c>
      <c r="BM241" s="222" t="s">
        <v>393</v>
      </c>
    </row>
    <row r="242" s="2" customFormat="1">
      <c r="A242" s="34"/>
      <c r="B242" s="35"/>
      <c r="C242" s="36"/>
      <c r="D242" s="224" t="s">
        <v>134</v>
      </c>
      <c r="E242" s="36"/>
      <c r="F242" s="225" t="s">
        <v>392</v>
      </c>
      <c r="G242" s="36"/>
      <c r="H242" s="36"/>
      <c r="I242" s="150"/>
      <c r="J242" s="36"/>
      <c r="K242" s="36"/>
      <c r="L242" s="40"/>
      <c r="M242" s="226"/>
      <c r="N242" s="227"/>
      <c r="O242" s="87"/>
      <c r="P242" s="87"/>
      <c r="Q242" s="87"/>
      <c r="R242" s="87"/>
      <c r="S242" s="87"/>
      <c r="T242" s="88"/>
      <c r="U242" s="34"/>
      <c r="V242" s="34"/>
      <c r="W242" s="34"/>
      <c r="X242" s="34"/>
      <c r="Y242" s="34"/>
      <c r="Z242" s="34"/>
      <c r="AA242" s="34"/>
      <c r="AB242" s="34"/>
      <c r="AC242" s="34"/>
      <c r="AD242" s="34"/>
      <c r="AE242" s="34"/>
      <c r="AT242" s="13" t="s">
        <v>134</v>
      </c>
      <c r="AU242" s="13" t="s">
        <v>75</v>
      </c>
    </row>
    <row r="243" s="2" customFormat="1" ht="21.75" customHeight="1">
      <c r="A243" s="34"/>
      <c r="B243" s="35"/>
      <c r="C243" s="228" t="s">
        <v>394</v>
      </c>
      <c r="D243" s="228" t="s">
        <v>169</v>
      </c>
      <c r="E243" s="229" t="s">
        <v>395</v>
      </c>
      <c r="F243" s="230" t="s">
        <v>396</v>
      </c>
      <c r="G243" s="231" t="s">
        <v>137</v>
      </c>
      <c r="H243" s="232">
        <v>2</v>
      </c>
      <c r="I243" s="233"/>
      <c r="J243" s="234">
        <f>ROUND(I243*H243,2)</f>
        <v>0</v>
      </c>
      <c r="K243" s="230" t="s">
        <v>131</v>
      </c>
      <c r="L243" s="40"/>
      <c r="M243" s="235" t="s">
        <v>1</v>
      </c>
      <c r="N243" s="236" t="s">
        <v>40</v>
      </c>
      <c r="O243" s="87"/>
      <c r="P243" s="220">
        <f>O243*H243</f>
        <v>0</v>
      </c>
      <c r="Q243" s="220">
        <v>0</v>
      </c>
      <c r="R243" s="220">
        <f>Q243*H243</f>
        <v>0</v>
      </c>
      <c r="S243" s="220">
        <v>0</v>
      </c>
      <c r="T243" s="221">
        <f>S243*H243</f>
        <v>0</v>
      </c>
      <c r="U243" s="34"/>
      <c r="V243" s="34"/>
      <c r="W243" s="34"/>
      <c r="X243" s="34"/>
      <c r="Y243" s="34"/>
      <c r="Z243" s="34"/>
      <c r="AA243" s="34"/>
      <c r="AB243" s="34"/>
      <c r="AC243" s="34"/>
      <c r="AD243" s="34"/>
      <c r="AE243" s="34"/>
      <c r="AR243" s="222" t="s">
        <v>82</v>
      </c>
      <c r="AT243" s="222" t="s">
        <v>169</v>
      </c>
      <c r="AU243" s="222" t="s">
        <v>75</v>
      </c>
      <c r="AY243" s="13" t="s">
        <v>132</v>
      </c>
      <c r="BE243" s="223">
        <f>IF(N243="základní",J243,0)</f>
        <v>0</v>
      </c>
      <c r="BF243" s="223">
        <f>IF(N243="snížená",J243,0)</f>
        <v>0</v>
      </c>
      <c r="BG243" s="223">
        <f>IF(N243="zákl. přenesená",J243,0)</f>
        <v>0</v>
      </c>
      <c r="BH243" s="223">
        <f>IF(N243="sníž. přenesená",J243,0)</f>
        <v>0</v>
      </c>
      <c r="BI243" s="223">
        <f>IF(N243="nulová",J243,0)</f>
        <v>0</v>
      </c>
      <c r="BJ243" s="13" t="s">
        <v>82</v>
      </c>
      <c r="BK243" s="223">
        <f>ROUND(I243*H243,2)</f>
        <v>0</v>
      </c>
      <c r="BL243" s="13" t="s">
        <v>82</v>
      </c>
      <c r="BM243" s="222" t="s">
        <v>397</v>
      </c>
    </row>
    <row r="244" s="2" customFormat="1">
      <c r="A244" s="34"/>
      <c r="B244" s="35"/>
      <c r="C244" s="36"/>
      <c r="D244" s="224" t="s">
        <v>134</v>
      </c>
      <c r="E244" s="36"/>
      <c r="F244" s="225" t="s">
        <v>396</v>
      </c>
      <c r="G244" s="36"/>
      <c r="H244" s="36"/>
      <c r="I244" s="150"/>
      <c r="J244" s="36"/>
      <c r="K244" s="36"/>
      <c r="L244" s="40"/>
      <c r="M244" s="226"/>
      <c r="N244" s="227"/>
      <c r="O244" s="87"/>
      <c r="P244" s="87"/>
      <c r="Q244" s="87"/>
      <c r="R244" s="87"/>
      <c r="S244" s="87"/>
      <c r="T244" s="88"/>
      <c r="U244" s="34"/>
      <c r="V244" s="34"/>
      <c r="W244" s="34"/>
      <c r="X244" s="34"/>
      <c r="Y244" s="34"/>
      <c r="Z244" s="34"/>
      <c r="AA244" s="34"/>
      <c r="AB244" s="34"/>
      <c r="AC244" s="34"/>
      <c r="AD244" s="34"/>
      <c r="AE244" s="34"/>
      <c r="AT244" s="13" t="s">
        <v>134</v>
      </c>
      <c r="AU244" s="13" t="s">
        <v>75</v>
      </c>
    </row>
    <row r="245" s="2" customFormat="1" ht="21.75" customHeight="1">
      <c r="A245" s="34"/>
      <c r="B245" s="35"/>
      <c r="C245" s="228" t="s">
        <v>398</v>
      </c>
      <c r="D245" s="228" t="s">
        <v>169</v>
      </c>
      <c r="E245" s="229" t="s">
        <v>399</v>
      </c>
      <c r="F245" s="230" t="s">
        <v>400</v>
      </c>
      <c r="G245" s="231" t="s">
        <v>232</v>
      </c>
      <c r="H245" s="232">
        <v>500</v>
      </c>
      <c r="I245" s="233"/>
      <c r="J245" s="234">
        <f>ROUND(I245*H245,2)</f>
        <v>0</v>
      </c>
      <c r="K245" s="230" t="s">
        <v>131</v>
      </c>
      <c r="L245" s="40"/>
      <c r="M245" s="235" t="s">
        <v>1</v>
      </c>
      <c r="N245" s="236" t="s">
        <v>40</v>
      </c>
      <c r="O245" s="87"/>
      <c r="P245" s="220">
        <f>O245*H245</f>
        <v>0</v>
      </c>
      <c r="Q245" s="220">
        <v>0</v>
      </c>
      <c r="R245" s="220">
        <f>Q245*H245</f>
        <v>0</v>
      </c>
      <c r="S245" s="220">
        <v>0</v>
      </c>
      <c r="T245" s="221">
        <f>S245*H245</f>
        <v>0</v>
      </c>
      <c r="U245" s="34"/>
      <c r="V245" s="34"/>
      <c r="W245" s="34"/>
      <c r="X245" s="34"/>
      <c r="Y245" s="34"/>
      <c r="Z245" s="34"/>
      <c r="AA245" s="34"/>
      <c r="AB245" s="34"/>
      <c r="AC245" s="34"/>
      <c r="AD245" s="34"/>
      <c r="AE245" s="34"/>
      <c r="AR245" s="222" t="s">
        <v>82</v>
      </c>
      <c r="AT245" s="222" t="s">
        <v>169</v>
      </c>
      <c r="AU245" s="222" t="s">
        <v>75</v>
      </c>
      <c r="AY245" s="13" t="s">
        <v>132</v>
      </c>
      <c r="BE245" s="223">
        <f>IF(N245="základní",J245,0)</f>
        <v>0</v>
      </c>
      <c r="BF245" s="223">
        <f>IF(N245="snížená",J245,0)</f>
        <v>0</v>
      </c>
      <c r="BG245" s="223">
        <f>IF(N245="zákl. přenesená",J245,0)</f>
        <v>0</v>
      </c>
      <c r="BH245" s="223">
        <f>IF(N245="sníž. přenesená",J245,0)</f>
        <v>0</v>
      </c>
      <c r="BI245" s="223">
        <f>IF(N245="nulová",J245,0)</f>
        <v>0</v>
      </c>
      <c r="BJ245" s="13" t="s">
        <v>82</v>
      </c>
      <c r="BK245" s="223">
        <f>ROUND(I245*H245,2)</f>
        <v>0</v>
      </c>
      <c r="BL245" s="13" t="s">
        <v>82</v>
      </c>
      <c r="BM245" s="222" t="s">
        <v>401</v>
      </c>
    </row>
    <row r="246" s="2" customFormat="1">
      <c r="A246" s="34"/>
      <c r="B246" s="35"/>
      <c r="C246" s="36"/>
      <c r="D246" s="224" t="s">
        <v>134</v>
      </c>
      <c r="E246" s="36"/>
      <c r="F246" s="225" t="s">
        <v>402</v>
      </c>
      <c r="G246" s="36"/>
      <c r="H246" s="36"/>
      <c r="I246" s="150"/>
      <c r="J246" s="36"/>
      <c r="K246" s="36"/>
      <c r="L246" s="40"/>
      <c r="M246" s="226"/>
      <c r="N246" s="227"/>
      <c r="O246" s="87"/>
      <c r="P246" s="87"/>
      <c r="Q246" s="87"/>
      <c r="R246" s="87"/>
      <c r="S246" s="87"/>
      <c r="T246" s="88"/>
      <c r="U246" s="34"/>
      <c r="V246" s="34"/>
      <c r="W246" s="34"/>
      <c r="X246" s="34"/>
      <c r="Y246" s="34"/>
      <c r="Z246" s="34"/>
      <c r="AA246" s="34"/>
      <c r="AB246" s="34"/>
      <c r="AC246" s="34"/>
      <c r="AD246" s="34"/>
      <c r="AE246" s="34"/>
      <c r="AT246" s="13" t="s">
        <v>134</v>
      </c>
      <c r="AU246" s="13" t="s">
        <v>75</v>
      </c>
    </row>
    <row r="247" s="2" customFormat="1" ht="21.75" customHeight="1">
      <c r="A247" s="34"/>
      <c r="B247" s="35"/>
      <c r="C247" s="228" t="s">
        <v>403</v>
      </c>
      <c r="D247" s="228" t="s">
        <v>169</v>
      </c>
      <c r="E247" s="229" t="s">
        <v>404</v>
      </c>
      <c r="F247" s="230" t="s">
        <v>405</v>
      </c>
      <c r="G247" s="231" t="s">
        <v>137</v>
      </c>
      <c r="H247" s="232">
        <v>5</v>
      </c>
      <c r="I247" s="233"/>
      <c r="J247" s="234">
        <f>ROUND(I247*H247,2)</f>
        <v>0</v>
      </c>
      <c r="K247" s="230" t="s">
        <v>131</v>
      </c>
      <c r="L247" s="40"/>
      <c r="M247" s="235" t="s">
        <v>1</v>
      </c>
      <c r="N247" s="236" t="s">
        <v>40</v>
      </c>
      <c r="O247" s="87"/>
      <c r="P247" s="220">
        <f>O247*H247</f>
        <v>0</v>
      </c>
      <c r="Q247" s="220">
        <v>0</v>
      </c>
      <c r="R247" s="220">
        <f>Q247*H247</f>
        <v>0</v>
      </c>
      <c r="S247" s="220">
        <v>0</v>
      </c>
      <c r="T247" s="221">
        <f>S247*H247</f>
        <v>0</v>
      </c>
      <c r="U247" s="34"/>
      <c r="V247" s="34"/>
      <c r="W247" s="34"/>
      <c r="X247" s="34"/>
      <c r="Y247" s="34"/>
      <c r="Z247" s="34"/>
      <c r="AA247" s="34"/>
      <c r="AB247" s="34"/>
      <c r="AC247" s="34"/>
      <c r="AD247" s="34"/>
      <c r="AE247" s="34"/>
      <c r="AR247" s="222" t="s">
        <v>82</v>
      </c>
      <c r="AT247" s="222" t="s">
        <v>169</v>
      </c>
      <c r="AU247" s="222" t="s">
        <v>75</v>
      </c>
      <c r="AY247" s="13" t="s">
        <v>132</v>
      </c>
      <c r="BE247" s="223">
        <f>IF(N247="základní",J247,0)</f>
        <v>0</v>
      </c>
      <c r="BF247" s="223">
        <f>IF(N247="snížená",J247,0)</f>
        <v>0</v>
      </c>
      <c r="BG247" s="223">
        <f>IF(N247="zákl. přenesená",J247,0)</f>
        <v>0</v>
      </c>
      <c r="BH247" s="223">
        <f>IF(N247="sníž. přenesená",J247,0)</f>
        <v>0</v>
      </c>
      <c r="BI247" s="223">
        <f>IF(N247="nulová",J247,0)</f>
        <v>0</v>
      </c>
      <c r="BJ247" s="13" t="s">
        <v>82</v>
      </c>
      <c r="BK247" s="223">
        <f>ROUND(I247*H247,2)</f>
        <v>0</v>
      </c>
      <c r="BL247" s="13" t="s">
        <v>82</v>
      </c>
      <c r="BM247" s="222" t="s">
        <v>406</v>
      </c>
    </row>
    <row r="248" s="2" customFormat="1">
      <c r="A248" s="34"/>
      <c r="B248" s="35"/>
      <c r="C248" s="36"/>
      <c r="D248" s="224" t="s">
        <v>134</v>
      </c>
      <c r="E248" s="36"/>
      <c r="F248" s="225" t="s">
        <v>407</v>
      </c>
      <c r="G248" s="36"/>
      <c r="H248" s="36"/>
      <c r="I248" s="150"/>
      <c r="J248" s="36"/>
      <c r="K248" s="36"/>
      <c r="L248" s="40"/>
      <c r="M248" s="226"/>
      <c r="N248" s="227"/>
      <c r="O248" s="87"/>
      <c r="P248" s="87"/>
      <c r="Q248" s="87"/>
      <c r="R248" s="87"/>
      <c r="S248" s="87"/>
      <c r="T248" s="88"/>
      <c r="U248" s="34"/>
      <c r="V248" s="34"/>
      <c r="W248" s="34"/>
      <c r="X248" s="34"/>
      <c r="Y248" s="34"/>
      <c r="Z248" s="34"/>
      <c r="AA248" s="34"/>
      <c r="AB248" s="34"/>
      <c r="AC248" s="34"/>
      <c r="AD248" s="34"/>
      <c r="AE248" s="34"/>
      <c r="AT248" s="13" t="s">
        <v>134</v>
      </c>
      <c r="AU248" s="13" t="s">
        <v>75</v>
      </c>
    </row>
    <row r="249" s="2" customFormat="1" ht="21.75" customHeight="1">
      <c r="A249" s="34"/>
      <c r="B249" s="35"/>
      <c r="C249" s="228" t="s">
        <v>408</v>
      </c>
      <c r="D249" s="228" t="s">
        <v>169</v>
      </c>
      <c r="E249" s="229" t="s">
        <v>409</v>
      </c>
      <c r="F249" s="230" t="s">
        <v>410</v>
      </c>
      <c r="G249" s="231" t="s">
        <v>137</v>
      </c>
      <c r="H249" s="232">
        <v>10</v>
      </c>
      <c r="I249" s="233"/>
      <c r="J249" s="234">
        <f>ROUND(I249*H249,2)</f>
        <v>0</v>
      </c>
      <c r="K249" s="230" t="s">
        <v>131</v>
      </c>
      <c r="L249" s="40"/>
      <c r="M249" s="235" t="s">
        <v>1</v>
      </c>
      <c r="N249" s="236" t="s">
        <v>40</v>
      </c>
      <c r="O249" s="87"/>
      <c r="P249" s="220">
        <f>O249*H249</f>
        <v>0</v>
      </c>
      <c r="Q249" s="220">
        <v>0</v>
      </c>
      <c r="R249" s="220">
        <f>Q249*H249</f>
        <v>0</v>
      </c>
      <c r="S249" s="220">
        <v>0</v>
      </c>
      <c r="T249" s="221">
        <f>S249*H249</f>
        <v>0</v>
      </c>
      <c r="U249" s="34"/>
      <c r="V249" s="34"/>
      <c r="W249" s="34"/>
      <c r="X249" s="34"/>
      <c r="Y249" s="34"/>
      <c r="Z249" s="34"/>
      <c r="AA249" s="34"/>
      <c r="AB249" s="34"/>
      <c r="AC249" s="34"/>
      <c r="AD249" s="34"/>
      <c r="AE249" s="34"/>
      <c r="AR249" s="222" t="s">
        <v>82</v>
      </c>
      <c r="AT249" s="222" t="s">
        <v>169</v>
      </c>
      <c r="AU249" s="222" t="s">
        <v>75</v>
      </c>
      <c r="AY249" s="13" t="s">
        <v>132</v>
      </c>
      <c r="BE249" s="223">
        <f>IF(N249="základní",J249,0)</f>
        <v>0</v>
      </c>
      <c r="BF249" s="223">
        <f>IF(N249="snížená",J249,0)</f>
        <v>0</v>
      </c>
      <c r="BG249" s="223">
        <f>IF(N249="zákl. přenesená",J249,0)</f>
        <v>0</v>
      </c>
      <c r="BH249" s="223">
        <f>IF(N249="sníž. přenesená",J249,0)</f>
        <v>0</v>
      </c>
      <c r="BI249" s="223">
        <f>IF(N249="nulová",J249,0)</f>
        <v>0</v>
      </c>
      <c r="BJ249" s="13" t="s">
        <v>82</v>
      </c>
      <c r="BK249" s="223">
        <f>ROUND(I249*H249,2)</f>
        <v>0</v>
      </c>
      <c r="BL249" s="13" t="s">
        <v>82</v>
      </c>
      <c r="BM249" s="222" t="s">
        <v>411</v>
      </c>
    </row>
    <row r="250" s="2" customFormat="1">
      <c r="A250" s="34"/>
      <c r="B250" s="35"/>
      <c r="C250" s="36"/>
      <c r="D250" s="224" t="s">
        <v>134</v>
      </c>
      <c r="E250" s="36"/>
      <c r="F250" s="225" t="s">
        <v>412</v>
      </c>
      <c r="G250" s="36"/>
      <c r="H250" s="36"/>
      <c r="I250" s="150"/>
      <c r="J250" s="36"/>
      <c r="K250" s="36"/>
      <c r="L250" s="40"/>
      <c r="M250" s="226"/>
      <c r="N250" s="227"/>
      <c r="O250" s="87"/>
      <c r="P250" s="87"/>
      <c r="Q250" s="87"/>
      <c r="R250" s="87"/>
      <c r="S250" s="87"/>
      <c r="T250" s="88"/>
      <c r="U250" s="34"/>
      <c r="V250" s="34"/>
      <c r="W250" s="34"/>
      <c r="X250" s="34"/>
      <c r="Y250" s="34"/>
      <c r="Z250" s="34"/>
      <c r="AA250" s="34"/>
      <c r="AB250" s="34"/>
      <c r="AC250" s="34"/>
      <c r="AD250" s="34"/>
      <c r="AE250" s="34"/>
      <c r="AT250" s="13" t="s">
        <v>134</v>
      </c>
      <c r="AU250" s="13" t="s">
        <v>75</v>
      </c>
    </row>
    <row r="251" s="2" customFormat="1" ht="21.75" customHeight="1">
      <c r="A251" s="34"/>
      <c r="B251" s="35"/>
      <c r="C251" s="228" t="s">
        <v>413</v>
      </c>
      <c r="D251" s="228" t="s">
        <v>169</v>
      </c>
      <c r="E251" s="229" t="s">
        <v>414</v>
      </c>
      <c r="F251" s="230" t="s">
        <v>415</v>
      </c>
      <c r="G251" s="231" t="s">
        <v>137</v>
      </c>
      <c r="H251" s="232">
        <v>4</v>
      </c>
      <c r="I251" s="233"/>
      <c r="J251" s="234">
        <f>ROUND(I251*H251,2)</f>
        <v>0</v>
      </c>
      <c r="K251" s="230" t="s">
        <v>131</v>
      </c>
      <c r="L251" s="40"/>
      <c r="M251" s="235" t="s">
        <v>1</v>
      </c>
      <c r="N251" s="236" t="s">
        <v>40</v>
      </c>
      <c r="O251" s="87"/>
      <c r="P251" s="220">
        <f>O251*H251</f>
        <v>0</v>
      </c>
      <c r="Q251" s="220">
        <v>0</v>
      </c>
      <c r="R251" s="220">
        <f>Q251*H251</f>
        <v>0</v>
      </c>
      <c r="S251" s="220">
        <v>0</v>
      </c>
      <c r="T251" s="221">
        <f>S251*H251</f>
        <v>0</v>
      </c>
      <c r="U251" s="34"/>
      <c r="V251" s="34"/>
      <c r="W251" s="34"/>
      <c r="X251" s="34"/>
      <c r="Y251" s="34"/>
      <c r="Z251" s="34"/>
      <c r="AA251" s="34"/>
      <c r="AB251" s="34"/>
      <c r="AC251" s="34"/>
      <c r="AD251" s="34"/>
      <c r="AE251" s="34"/>
      <c r="AR251" s="222" t="s">
        <v>82</v>
      </c>
      <c r="AT251" s="222" t="s">
        <v>169</v>
      </c>
      <c r="AU251" s="222" t="s">
        <v>75</v>
      </c>
      <c r="AY251" s="13" t="s">
        <v>132</v>
      </c>
      <c r="BE251" s="223">
        <f>IF(N251="základní",J251,0)</f>
        <v>0</v>
      </c>
      <c r="BF251" s="223">
        <f>IF(N251="snížená",J251,0)</f>
        <v>0</v>
      </c>
      <c r="BG251" s="223">
        <f>IF(N251="zákl. přenesená",J251,0)</f>
        <v>0</v>
      </c>
      <c r="BH251" s="223">
        <f>IF(N251="sníž. přenesená",J251,0)</f>
        <v>0</v>
      </c>
      <c r="BI251" s="223">
        <f>IF(N251="nulová",J251,0)</f>
        <v>0</v>
      </c>
      <c r="BJ251" s="13" t="s">
        <v>82</v>
      </c>
      <c r="BK251" s="223">
        <f>ROUND(I251*H251,2)</f>
        <v>0</v>
      </c>
      <c r="BL251" s="13" t="s">
        <v>82</v>
      </c>
      <c r="BM251" s="222" t="s">
        <v>416</v>
      </c>
    </row>
    <row r="252" s="2" customFormat="1">
      <c r="A252" s="34"/>
      <c r="B252" s="35"/>
      <c r="C252" s="36"/>
      <c r="D252" s="224" t="s">
        <v>134</v>
      </c>
      <c r="E252" s="36"/>
      <c r="F252" s="225" t="s">
        <v>417</v>
      </c>
      <c r="G252" s="36"/>
      <c r="H252" s="36"/>
      <c r="I252" s="150"/>
      <c r="J252" s="36"/>
      <c r="K252" s="36"/>
      <c r="L252" s="40"/>
      <c r="M252" s="226"/>
      <c r="N252" s="227"/>
      <c r="O252" s="87"/>
      <c r="P252" s="87"/>
      <c r="Q252" s="87"/>
      <c r="R252" s="87"/>
      <c r="S252" s="87"/>
      <c r="T252" s="88"/>
      <c r="U252" s="34"/>
      <c r="V252" s="34"/>
      <c r="W252" s="34"/>
      <c r="X252" s="34"/>
      <c r="Y252" s="34"/>
      <c r="Z252" s="34"/>
      <c r="AA252" s="34"/>
      <c r="AB252" s="34"/>
      <c r="AC252" s="34"/>
      <c r="AD252" s="34"/>
      <c r="AE252" s="34"/>
      <c r="AT252" s="13" t="s">
        <v>134</v>
      </c>
      <c r="AU252" s="13" t="s">
        <v>75</v>
      </c>
    </row>
    <row r="253" s="2" customFormat="1" ht="21.75" customHeight="1">
      <c r="A253" s="34"/>
      <c r="B253" s="35"/>
      <c r="C253" s="228" t="s">
        <v>418</v>
      </c>
      <c r="D253" s="228" t="s">
        <v>169</v>
      </c>
      <c r="E253" s="229" t="s">
        <v>419</v>
      </c>
      <c r="F253" s="230" t="s">
        <v>420</v>
      </c>
      <c r="G253" s="231" t="s">
        <v>137</v>
      </c>
      <c r="H253" s="232">
        <v>5</v>
      </c>
      <c r="I253" s="233"/>
      <c r="J253" s="234">
        <f>ROUND(I253*H253,2)</f>
        <v>0</v>
      </c>
      <c r="K253" s="230" t="s">
        <v>131</v>
      </c>
      <c r="L253" s="40"/>
      <c r="M253" s="235" t="s">
        <v>1</v>
      </c>
      <c r="N253" s="236" t="s">
        <v>40</v>
      </c>
      <c r="O253" s="87"/>
      <c r="P253" s="220">
        <f>O253*H253</f>
        <v>0</v>
      </c>
      <c r="Q253" s="220">
        <v>0</v>
      </c>
      <c r="R253" s="220">
        <f>Q253*H253</f>
        <v>0</v>
      </c>
      <c r="S253" s="220">
        <v>0</v>
      </c>
      <c r="T253" s="221">
        <f>S253*H253</f>
        <v>0</v>
      </c>
      <c r="U253" s="34"/>
      <c r="V253" s="34"/>
      <c r="W253" s="34"/>
      <c r="X253" s="34"/>
      <c r="Y253" s="34"/>
      <c r="Z253" s="34"/>
      <c r="AA253" s="34"/>
      <c r="AB253" s="34"/>
      <c r="AC253" s="34"/>
      <c r="AD253" s="34"/>
      <c r="AE253" s="34"/>
      <c r="AR253" s="222" t="s">
        <v>82</v>
      </c>
      <c r="AT253" s="222" t="s">
        <v>169</v>
      </c>
      <c r="AU253" s="222" t="s">
        <v>75</v>
      </c>
      <c r="AY253" s="13" t="s">
        <v>132</v>
      </c>
      <c r="BE253" s="223">
        <f>IF(N253="základní",J253,0)</f>
        <v>0</v>
      </c>
      <c r="BF253" s="223">
        <f>IF(N253="snížená",J253,0)</f>
        <v>0</v>
      </c>
      <c r="BG253" s="223">
        <f>IF(N253="zákl. přenesená",J253,0)</f>
        <v>0</v>
      </c>
      <c r="BH253" s="223">
        <f>IF(N253="sníž. přenesená",J253,0)</f>
        <v>0</v>
      </c>
      <c r="BI253" s="223">
        <f>IF(N253="nulová",J253,0)</f>
        <v>0</v>
      </c>
      <c r="BJ253" s="13" t="s">
        <v>82</v>
      </c>
      <c r="BK253" s="223">
        <f>ROUND(I253*H253,2)</f>
        <v>0</v>
      </c>
      <c r="BL253" s="13" t="s">
        <v>82</v>
      </c>
      <c r="BM253" s="222" t="s">
        <v>421</v>
      </c>
    </row>
    <row r="254" s="2" customFormat="1">
      <c r="A254" s="34"/>
      <c r="B254" s="35"/>
      <c r="C254" s="36"/>
      <c r="D254" s="224" t="s">
        <v>134</v>
      </c>
      <c r="E254" s="36"/>
      <c r="F254" s="225" t="s">
        <v>422</v>
      </c>
      <c r="G254" s="36"/>
      <c r="H254" s="36"/>
      <c r="I254" s="150"/>
      <c r="J254" s="36"/>
      <c r="K254" s="36"/>
      <c r="L254" s="40"/>
      <c r="M254" s="226"/>
      <c r="N254" s="227"/>
      <c r="O254" s="87"/>
      <c r="P254" s="87"/>
      <c r="Q254" s="87"/>
      <c r="R254" s="87"/>
      <c r="S254" s="87"/>
      <c r="T254" s="88"/>
      <c r="U254" s="34"/>
      <c r="V254" s="34"/>
      <c r="W254" s="34"/>
      <c r="X254" s="34"/>
      <c r="Y254" s="34"/>
      <c r="Z254" s="34"/>
      <c r="AA254" s="34"/>
      <c r="AB254" s="34"/>
      <c r="AC254" s="34"/>
      <c r="AD254" s="34"/>
      <c r="AE254" s="34"/>
      <c r="AT254" s="13" t="s">
        <v>134</v>
      </c>
      <c r="AU254" s="13" t="s">
        <v>75</v>
      </c>
    </row>
    <row r="255" s="2" customFormat="1" ht="21.75" customHeight="1">
      <c r="A255" s="34"/>
      <c r="B255" s="35"/>
      <c r="C255" s="228" t="s">
        <v>423</v>
      </c>
      <c r="D255" s="228" t="s">
        <v>169</v>
      </c>
      <c r="E255" s="229" t="s">
        <v>424</v>
      </c>
      <c r="F255" s="230" t="s">
        <v>425</v>
      </c>
      <c r="G255" s="231" t="s">
        <v>137</v>
      </c>
      <c r="H255" s="232">
        <v>3</v>
      </c>
      <c r="I255" s="233"/>
      <c r="J255" s="234">
        <f>ROUND(I255*H255,2)</f>
        <v>0</v>
      </c>
      <c r="K255" s="230" t="s">
        <v>131</v>
      </c>
      <c r="L255" s="40"/>
      <c r="M255" s="235" t="s">
        <v>1</v>
      </c>
      <c r="N255" s="236" t="s">
        <v>40</v>
      </c>
      <c r="O255" s="87"/>
      <c r="P255" s="220">
        <f>O255*H255</f>
        <v>0</v>
      </c>
      <c r="Q255" s="220">
        <v>0</v>
      </c>
      <c r="R255" s="220">
        <f>Q255*H255</f>
        <v>0</v>
      </c>
      <c r="S255" s="220">
        <v>0</v>
      </c>
      <c r="T255" s="221">
        <f>S255*H255</f>
        <v>0</v>
      </c>
      <c r="U255" s="34"/>
      <c r="V255" s="34"/>
      <c r="W255" s="34"/>
      <c r="X255" s="34"/>
      <c r="Y255" s="34"/>
      <c r="Z255" s="34"/>
      <c r="AA255" s="34"/>
      <c r="AB255" s="34"/>
      <c r="AC255" s="34"/>
      <c r="AD255" s="34"/>
      <c r="AE255" s="34"/>
      <c r="AR255" s="222" t="s">
        <v>82</v>
      </c>
      <c r="AT255" s="222" t="s">
        <v>169</v>
      </c>
      <c r="AU255" s="222" t="s">
        <v>75</v>
      </c>
      <c r="AY255" s="13" t="s">
        <v>132</v>
      </c>
      <c r="BE255" s="223">
        <f>IF(N255="základní",J255,0)</f>
        <v>0</v>
      </c>
      <c r="BF255" s="223">
        <f>IF(N255="snížená",J255,0)</f>
        <v>0</v>
      </c>
      <c r="BG255" s="223">
        <f>IF(N255="zákl. přenesená",J255,0)</f>
        <v>0</v>
      </c>
      <c r="BH255" s="223">
        <f>IF(N255="sníž. přenesená",J255,0)</f>
        <v>0</v>
      </c>
      <c r="BI255" s="223">
        <f>IF(N255="nulová",J255,0)</f>
        <v>0</v>
      </c>
      <c r="BJ255" s="13" t="s">
        <v>82</v>
      </c>
      <c r="BK255" s="223">
        <f>ROUND(I255*H255,2)</f>
        <v>0</v>
      </c>
      <c r="BL255" s="13" t="s">
        <v>82</v>
      </c>
      <c r="BM255" s="222" t="s">
        <v>426</v>
      </c>
    </row>
    <row r="256" s="2" customFormat="1">
      <c r="A256" s="34"/>
      <c r="B256" s="35"/>
      <c r="C256" s="36"/>
      <c r="D256" s="224" t="s">
        <v>134</v>
      </c>
      <c r="E256" s="36"/>
      <c r="F256" s="225" t="s">
        <v>427</v>
      </c>
      <c r="G256" s="36"/>
      <c r="H256" s="36"/>
      <c r="I256" s="150"/>
      <c r="J256" s="36"/>
      <c r="K256" s="36"/>
      <c r="L256" s="40"/>
      <c r="M256" s="226"/>
      <c r="N256" s="227"/>
      <c r="O256" s="87"/>
      <c r="P256" s="87"/>
      <c r="Q256" s="87"/>
      <c r="R256" s="87"/>
      <c r="S256" s="87"/>
      <c r="T256" s="88"/>
      <c r="U256" s="34"/>
      <c r="V256" s="34"/>
      <c r="W256" s="34"/>
      <c r="X256" s="34"/>
      <c r="Y256" s="34"/>
      <c r="Z256" s="34"/>
      <c r="AA256" s="34"/>
      <c r="AB256" s="34"/>
      <c r="AC256" s="34"/>
      <c r="AD256" s="34"/>
      <c r="AE256" s="34"/>
      <c r="AT256" s="13" t="s">
        <v>134</v>
      </c>
      <c r="AU256" s="13" t="s">
        <v>75</v>
      </c>
    </row>
    <row r="257" s="2" customFormat="1" ht="21.75" customHeight="1">
      <c r="A257" s="34"/>
      <c r="B257" s="35"/>
      <c r="C257" s="210" t="s">
        <v>428</v>
      </c>
      <c r="D257" s="210" t="s">
        <v>127</v>
      </c>
      <c r="E257" s="211" t="s">
        <v>429</v>
      </c>
      <c r="F257" s="212" t="s">
        <v>430</v>
      </c>
      <c r="G257" s="213" t="s">
        <v>137</v>
      </c>
      <c r="H257" s="214">
        <v>3</v>
      </c>
      <c r="I257" s="215"/>
      <c r="J257" s="216">
        <f>ROUND(I257*H257,2)</f>
        <v>0</v>
      </c>
      <c r="K257" s="212" t="s">
        <v>131</v>
      </c>
      <c r="L257" s="217"/>
      <c r="M257" s="218" t="s">
        <v>1</v>
      </c>
      <c r="N257" s="219" t="s">
        <v>40</v>
      </c>
      <c r="O257" s="87"/>
      <c r="P257" s="220">
        <f>O257*H257</f>
        <v>0</v>
      </c>
      <c r="Q257" s="220">
        <v>0</v>
      </c>
      <c r="R257" s="220">
        <f>Q257*H257</f>
        <v>0</v>
      </c>
      <c r="S257" s="220">
        <v>0</v>
      </c>
      <c r="T257" s="221">
        <f>S257*H257</f>
        <v>0</v>
      </c>
      <c r="U257" s="34"/>
      <c r="V257" s="34"/>
      <c r="W257" s="34"/>
      <c r="X257" s="34"/>
      <c r="Y257" s="34"/>
      <c r="Z257" s="34"/>
      <c r="AA257" s="34"/>
      <c r="AB257" s="34"/>
      <c r="AC257" s="34"/>
      <c r="AD257" s="34"/>
      <c r="AE257" s="34"/>
      <c r="AR257" s="222" t="s">
        <v>166</v>
      </c>
      <c r="AT257" s="222" t="s">
        <v>127</v>
      </c>
      <c r="AU257" s="222" t="s">
        <v>75</v>
      </c>
      <c r="AY257" s="13" t="s">
        <v>132</v>
      </c>
      <c r="BE257" s="223">
        <f>IF(N257="základní",J257,0)</f>
        <v>0</v>
      </c>
      <c r="BF257" s="223">
        <f>IF(N257="snížená",J257,0)</f>
        <v>0</v>
      </c>
      <c r="BG257" s="223">
        <f>IF(N257="zákl. přenesená",J257,0)</f>
        <v>0</v>
      </c>
      <c r="BH257" s="223">
        <f>IF(N257="sníž. přenesená",J257,0)</f>
        <v>0</v>
      </c>
      <c r="BI257" s="223">
        <f>IF(N257="nulová",J257,0)</f>
        <v>0</v>
      </c>
      <c r="BJ257" s="13" t="s">
        <v>82</v>
      </c>
      <c r="BK257" s="223">
        <f>ROUND(I257*H257,2)</f>
        <v>0</v>
      </c>
      <c r="BL257" s="13" t="s">
        <v>166</v>
      </c>
      <c r="BM257" s="222" t="s">
        <v>431</v>
      </c>
    </row>
    <row r="258" s="2" customFormat="1">
      <c r="A258" s="34"/>
      <c r="B258" s="35"/>
      <c r="C258" s="36"/>
      <c r="D258" s="224" t="s">
        <v>134</v>
      </c>
      <c r="E258" s="36"/>
      <c r="F258" s="225" t="s">
        <v>430</v>
      </c>
      <c r="G258" s="36"/>
      <c r="H258" s="36"/>
      <c r="I258" s="150"/>
      <c r="J258" s="36"/>
      <c r="K258" s="36"/>
      <c r="L258" s="40"/>
      <c r="M258" s="226"/>
      <c r="N258" s="227"/>
      <c r="O258" s="87"/>
      <c r="P258" s="87"/>
      <c r="Q258" s="87"/>
      <c r="R258" s="87"/>
      <c r="S258" s="87"/>
      <c r="T258" s="88"/>
      <c r="U258" s="34"/>
      <c r="V258" s="34"/>
      <c r="W258" s="34"/>
      <c r="X258" s="34"/>
      <c r="Y258" s="34"/>
      <c r="Z258" s="34"/>
      <c r="AA258" s="34"/>
      <c r="AB258" s="34"/>
      <c r="AC258" s="34"/>
      <c r="AD258" s="34"/>
      <c r="AE258" s="34"/>
      <c r="AT258" s="13" t="s">
        <v>134</v>
      </c>
      <c r="AU258" s="13" t="s">
        <v>75</v>
      </c>
    </row>
    <row r="259" s="2" customFormat="1" ht="21.75" customHeight="1">
      <c r="A259" s="34"/>
      <c r="B259" s="35"/>
      <c r="C259" s="210" t="s">
        <v>432</v>
      </c>
      <c r="D259" s="210" t="s">
        <v>127</v>
      </c>
      <c r="E259" s="211" t="s">
        <v>433</v>
      </c>
      <c r="F259" s="212" t="s">
        <v>434</v>
      </c>
      <c r="G259" s="213" t="s">
        <v>435</v>
      </c>
      <c r="H259" s="214">
        <v>5</v>
      </c>
      <c r="I259" s="215"/>
      <c r="J259" s="216">
        <f>ROUND(I259*H259,2)</f>
        <v>0</v>
      </c>
      <c r="K259" s="212" t="s">
        <v>131</v>
      </c>
      <c r="L259" s="217"/>
      <c r="M259" s="218" t="s">
        <v>1</v>
      </c>
      <c r="N259" s="219" t="s">
        <v>40</v>
      </c>
      <c r="O259" s="87"/>
      <c r="P259" s="220">
        <f>O259*H259</f>
        <v>0</v>
      </c>
      <c r="Q259" s="220">
        <v>0</v>
      </c>
      <c r="R259" s="220">
        <f>Q259*H259</f>
        <v>0</v>
      </c>
      <c r="S259" s="220">
        <v>0</v>
      </c>
      <c r="T259" s="221">
        <f>S259*H259</f>
        <v>0</v>
      </c>
      <c r="U259" s="34"/>
      <c r="V259" s="34"/>
      <c r="W259" s="34"/>
      <c r="X259" s="34"/>
      <c r="Y259" s="34"/>
      <c r="Z259" s="34"/>
      <c r="AA259" s="34"/>
      <c r="AB259" s="34"/>
      <c r="AC259" s="34"/>
      <c r="AD259" s="34"/>
      <c r="AE259" s="34"/>
      <c r="AR259" s="222" t="s">
        <v>84</v>
      </c>
      <c r="AT259" s="222" t="s">
        <v>127</v>
      </c>
      <c r="AU259" s="222" t="s">
        <v>75</v>
      </c>
      <c r="AY259" s="13" t="s">
        <v>132</v>
      </c>
      <c r="BE259" s="223">
        <f>IF(N259="základní",J259,0)</f>
        <v>0</v>
      </c>
      <c r="BF259" s="223">
        <f>IF(N259="snížená",J259,0)</f>
        <v>0</v>
      </c>
      <c r="BG259" s="223">
        <f>IF(N259="zákl. přenesená",J259,0)</f>
        <v>0</v>
      </c>
      <c r="BH259" s="223">
        <f>IF(N259="sníž. přenesená",J259,0)</f>
        <v>0</v>
      </c>
      <c r="BI259" s="223">
        <f>IF(N259="nulová",J259,0)</f>
        <v>0</v>
      </c>
      <c r="BJ259" s="13" t="s">
        <v>82</v>
      </c>
      <c r="BK259" s="223">
        <f>ROUND(I259*H259,2)</f>
        <v>0</v>
      </c>
      <c r="BL259" s="13" t="s">
        <v>82</v>
      </c>
      <c r="BM259" s="222" t="s">
        <v>436</v>
      </c>
    </row>
    <row r="260" s="2" customFormat="1">
      <c r="A260" s="34"/>
      <c r="B260" s="35"/>
      <c r="C260" s="36"/>
      <c r="D260" s="224" t="s">
        <v>134</v>
      </c>
      <c r="E260" s="36"/>
      <c r="F260" s="225" t="s">
        <v>434</v>
      </c>
      <c r="G260" s="36"/>
      <c r="H260" s="36"/>
      <c r="I260" s="150"/>
      <c r="J260" s="36"/>
      <c r="K260" s="36"/>
      <c r="L260" s="40"/>
      <c r="M260" s="226"/>
      <c r="N260" s="227"/>
      <c r="O260" s="87"/>
      <c r="P260" s="87"/>
      <c r="Q260" s="87"/>
      <c r="R260" s="87"/>
      <c r="S260" s="87"/>
      <c r="T260" s="88"/>
      <c r="U260" s="34"/>
      <c r="V260" s="34"/>
      <c r="W260" s="34"/>
      <c r="X260" s="34"/>
      <c r="Y260" s="34"/>
      <c r="Z260" s="34"/>
      <c r="AA260" s="34"/>
      <c r="AB260" s="34"/>
      <c r="AC260" s="34"/>
      <c r="AD260" s="34"/>
      <c r="AE260" s="34"/>
      <c r="AT260" s="13" t="s">
        <v>134</v>
      </c>
      <c r="AU260" s="13" t="s">
        <v>75</v>
      </c>
    </row>
    <row r="261" s="2" customFormat="1" ht="33" customHeight="1">
      <c r="A261" s="34"/>
      <c r="B261" s="35"/>
      <c r="C261" s="228" t="s">
        <v>437</v>
      </c>
      <c r="D261" s="228" t="s">
        <v>169</v>
      </c>
      <c r="E261" s="229" t="s">
        <v>438</v>
      </c>
      <c r="F261" s="230" t="s">
        <v>439</v>
      </c>
      <c r="G261" s="231" t="s">
        <v>137</v>
      </c>
      <c r="H261" s="232">
        <v>8</v>
      </c>
      <c r="I261" s="233"/>
      <c r="J261" s="234">
        <f>ROUND(I261*H261,2)</f>
        <v>0</v>
      </c>
      <c r="K261" s="230" t="s">
        <v>131</v>
      </c>
      <c r="L261" s="40"/>
      <c r="M261" s="235" t="s">
        <v>1</v>
      </c>
      <c r="N261" s="236" t="s">
        <v>40</v>
      </c>
      <c r="O261" s="87"/>
      <c r="P261" s="220">
        <f>O261*H261</f>
        <v>0</v>
      </c>
      <c r="Q261" s="220">
        <v>0</v>
      </c>
      <c r="R261" s="220">
        <f>Q261*H261</f>
        <v>0</v>
      </c>
      <c r="S261" s="220">
        <v>0</v>
      </c>
      <c r="T261" s="221">
        <f>S261*H261</f>
        <v>0</v>
      </c>
      <c r="U261" s="34"/>
      <c r="V261" s="34"/>
      <c r="W261" s="34"/>
      <c r="X261" s="34"/>
      <c r="Y261" s="34"/>
      <c r="Z261" s="34"/>
      <c r="AA261" s="34"/>
      <c r="AB261" s="34"/>
      <c r="AC261" s="34"/>
      <c r="AD261" s="34"/>
      <c r="AE261" s="34"/>
      <c r="AR261" s="222" t="s">
        <v>82</v>
      </c>
      <c r="AT261" s="222" t="s">
        <v>169</v>
      </c>
      <c r="AU261" s="222" t="s">
        <v>75</v>
      </c>
      <c r="AY261" s="13" t="s">
        <v>132</v>
      </c>
      <c r="BE261" s="223">
        <f>IF(N261="základní",J261,0)</f>
        <v>0</v>
      </c>
      <c r="BF261" s="223">
        <f>IF(N261="snížená",J261,0)</f>
        <v>0</v>
      </c>
      <c r="BG261" s="223">
        <f>IF(N261="zákl. přenesená",J261,0)</f>
        <v>0</v>
      </c>
      <c r="BH261" s="223">
        <f>IF(N261="sníž. přenesená",J261,0)</f>
        <v>0</v>
      </c>
      <c r="BI261" s="223">
        <f>IF(N261="nulová",J261,0)</f>
        <v>0</v>
      </c>
      <c r="BJ261" s="13" t="s">
        <v>82</v>
      </c>
      <c r="BK261" s="223">
        <f>ROUND(I261*H261,2)</f>
        <v>0</v>
      </c>
      <c r="BL261" s="13" t="s">
        <v>82</v>
      </c>
      <c r="BM261" s="222" t="s">
        <v>440</v>
      </c>
    </row>
    <row r="262" s="2" customFormat="1">
      <c r="A262" s="34"/>
      <c r="B262" s="35"/>
      <c r="C262" s="36"/>
      <c r="D262" s="224" t="s">
        <v>134</v>
      </c>
      <c r="E262" s="36"/>
      <c r="F262" s="225" t="s">
        <v>439</v>
      </c>
      <c r="G262" s="36"/>
      <c r="H262" s="36"/>
      <c r="I262" s="150"/>
      <c r="J262" s="36"/>
      <c r="K262" s="36"/>
      <c r="L262" s="40"/>
      <c r="M262" s="226"/>
      <c r="N262" s="227"/>
      <c r="O262" s="87"/>
      <c r="P262" s="87"/>
      <c r="Q262" s="87"/>
      <c r="R262" s="87"/>
      <c r="S262" s="87"/>
      <c r="T262" s="88"/>
      <c r="U262" s="34"/>
      <c r="V262" s="34"/>
      <c r="W262" s="34"/>
      <c r="X262" s="34"/>
      <c r="Y262" s="34"/>
      <c r="Z262" s="34"/>
      <c r="AA262" s="34"/>
      <c r="AB262" s="34"/>
      <c r="AC262" s="34"/>
      <c r="AD262" s="34"/>
      <c r="AE262" s="34"/>
      <c r="AT262" s="13" t="s">
        <v>134</v>
      </c>
      <c r="AU262" s="13" t="s">
        <v>75</v>
      </c>
    </row>
    <row r="263" s="2" customFormat="1" ht="21.75" customHeight="1">
      <c r="A263" s="34"/>
      <c r="B263" s="35"/>
      <c r="C263" s="228" t="s">
        <v>441</v>
      </c>
      <c r="D263" s="228" t="s">
        <v>169</v>
      </c>
      <c r="E263" s="229" t="s">
        <v>442</v>
      </c>
      <c r="F263" s="230" t="s">
        <v>443</v>
      </c>
      <c r="G263" s="231" t="s">
        <v>137</v>
      </c>
      <c r="H263" s="232">
        <v>8</v>
      </c>
      <c r="I263" s="233"/>
      <c r="J263" s="234">
        <f>ROUND(I263*H263,2)</f>
        <v>0</v>
      </c>
      <c r="K263" s="230" t="s">
        <v>131</v>
      </c>
      <c r="L263" s="40"/>
      <c r="M263" s="235" t="s">
        <v>1</v>
      </c>
      <c r="N263" s="236" t="s">
        <v>40</v>
      </c>
      <c r="O263" s="87"/>
      <c r="P263" s="220">
        <f>O263*H263</f>
        <v>0</v>
      </c>
      <c r="Q263" s="220">
        <v>0</v>
      </c>
      <c r="R263" s="220">
        <f>Q263*H263</f>
        <v>0</v>
      </c>
      <c r="S263" s="220">
        <v>0</v>
      </c>
      <c r="T263" s="221">
        <f>S263*H263</f>
        <v>0</v>
      </c>
      <c r="U263" s="34"/>
      <c r="V263" s="34"/>
      <c r="W263" s="34"/>
      <c r="X263" s="34"/>
      <c r="Y263" s="34"/>
      <c r="Z263" s="34"/>
      <c r="AA263" s="34"/>
      <c r="AB263" s="34"/>
      <c r="AC263" s="34"/>
      <c r="AD263" s="34"/>
      <c r="AE263" s="34"/>
      <c r="AR263" s="222" t="s">
        <v>82</v>
      </c>
      <c r="AT263" s="222" t="s">
        <v>169</v>
      </c>
      <c r="AU263" s="222" t="s">
        <v>75</v>
      </c>
      <c r="AY263" s="13" t="s">
        <v>132</v>
      </c>
      <c r="BE263" s="223">
        <f>IF(N263="základní",J263,0)</f>
        <v>0</v>
      </c>
      <c r="BF263" s="223">
        <f>IF(N263="snížená",J263,0)</f>
        <v>0</v>
      </c>
      <c r="BG263" s="223">
        <f>IF(N263="zákl. přenesená",J263,0)</f>
        <v>0</v>
      </c>
      <c r="BH263" s="223">
        <f>IF(N263="sníž. přenesená",J263,0)</f>
        <v>0</v>
      </c>
      <c r="BI263" s="223">
        <f>IF(N263="nulová",J263,0)</f>
        <v>0</v>
      </c>
      <c r="BJ263" s="13" t="s">
        <v>82</v>
      </c>
      <c r="BK263" s="223">
        <f>ROUND(I263*H263,2)</f>
        <v>0</v>
      </c>
      <c r="BL263" s="13" t="s">
        <v>82</v>
      </c>
      <c r="BM263" s="222" t="s">
        <v>444</v>
      </c>
    </row>
    <row r="264" s="2" customFormat="1">
      <c r="A264" s="34"/>
      <c r="B264" s="35"/>
      <c r="C264" s="36"/>
      <c r="D264" s="224" t="s">
        <v>134</v>
      </c>
      <c r="E264" s="36"/>
      <c r="F264" s="225" t="s">
        <v>443</v>
      </c>
      <c r="G264" s="36"/>
      <c r="H264" s="36"/>
      <c r="I264" s="150"/>
      <c r="J264" s="36"/>
      <c r="K264" s="36"/>
      <c r="L264" s="40"/>
      <c r="M264" s="226"/>
      <c r="N264" s="227"/>
      <c r="O264" s="87"/>
      <c r="P264" s="87"/>
      <c r="Q264" s="87"/>
      <c r="R264" s="87"/>
      <c r="S264" s="87"/>
      <c r="T264" s="88"/>
      <c r="U264" s="34"/>
      <c r="V264" s="34"/>
      <c r="W264" s="34"/>
      <c r="X264" s="34"/>
      <c r="Y264" s="34"/>
      <c r="Z264" s="34"/>
      <c r="AA264" s="34"/>
      <c r="AB264" s="34"/>
      <c r="AC264" s="34"/>
      <c r="AD264" s="34"/>
      <c r="AE264" s="34"/>
      <c r="AT264" s="13" t="s">
        <v>134</v>
      </c>
      <c r="AU264" s="13" t="s">
        <v>75</v>
      </c>
    </row>
    <row r="265" s="2" customFormat="1" ht="21.75" customHeight="1">
      <c r="A265" s="34"/>
      <c r="B265" s="35"/>
      <c r="C265" s="228" t="s">
        <v>445</v>
      </c>
      <c r="D265" s="228" t="s">
        <v>169</v>
      </c>
      <c r="E265" s="229" t="s">
        <v>446</v>
      </c>
      <c r="F265" s="230" t="s">
        <v>447</v>
      </c>
      <c r="G265" s="231" t="s">
        <v>232</v>
      </c>
      <c r="H265" s="232">
        <v>110</v>
      </c>
      <c r="I265" s="233"/>
      <c r="J265" s="234">
        <f>ROUND(I265*H265,2)</f>
        <v>0</v>
      </c>
      <c r="K265" s="230" t="s">
        <v>131</v>
      </c>
      <c r="L265" s="40"/>
      <c r="M265" s="235" t="s">
        <v>1</v>
      </c>
      <c r="N265" s="236" t="s">
        <v>40</v>
      </c>
      <c r="O265" s="87"/>
      <c r="P265" s="220">
        <f>O265*H265</f>
        <v>0</v>
      </c>
      <c r="Q265" s="220">
        <v>0</v>
      </c>
      <c r="R265" s="220">
        <f>Q265*H265</f>
        <v>0</v>
      </c>
      <c r="S265" s="220">
        <v>0</v>
      </c>
      <c r="T265" s="221">
        <f>S265*H265</f>
        <v>0</v>
      </c>
      <c r="U265" s="34"/>
      <c r="V265" s="34"/>
      <c r="W265" s="34"/>
      <c r="X265" s="34"/>
      <c r="Y265" s="34"/>
      <c r="Z265" s="34"/>
      <c r="AA265" s="34"/>
      <c r="AB265" s="34"/>
      <c r="AC265" s="34"/>
      <c r="AD265" s="34"/>
      <c r="AE265" s="34"/>
      <c r="AR265" s="222" t="s">
        <v>82</v>
      </c>
      <c r="AT265" s="222" t="s">
        <v>169</v>
      </c>
      <c r="AU265" s="222" t="s">
        <v>75</v>
      </c>
      <c r="AY265" s="13" t="s">
        <v>132</v>
      </c>
      <c r="BE265" s="223">
        <f>IF(N265="základní",J265,0)</f>
        <v>0</v>
      </c>
      <c r="BF265" s="223">
        <f>IF(N265="snížená",J265,0)</f>
        <v>0</v>
      </c>
      <c r="BG265" s="223">
        <f>IF(N265="zákl. přenesená",J265,0)</f>
        <v>0</v>
      </c>
      <c r="BH265" s="223">
        <f>IF(N265="sníž. přenesená",J265,0)</f>
        <v>0</v>
      </c>
      <c r="BI265" s="223">
        <f>IF(N265="nulová",J265,0)</f>
        <v>0</v>
      </c>
      <c r="BJ265" s="13" t="s">
        <v>82</v>
      </c>
      <c r="BK265" s="223">
        <f>ROUND(I265*H265,2)</f>
        <v>0</v>
      </c>
      <c r="BL265" s="13" t="s">
        <v>82</v>
      </c>
      <c r="BM265" s="222" t="s">
        <v>448</v>
      </c>
    </row>
    <row r="266" s="2" customFormat="1">
      <c r="A266" s="34"/>
      <c r="B266" s="35"/>
      <c r="C266" s="36"/>
      <c r="D266" s="224" t="s">
        <v>134</v>
      </c>
      <c r="E266" s="36"/>
      <c r="F266" s="225" t="s">
        <v>447</v>
      </c>
      <c r="G266" s="36"/>
      <c r="H266" s="36"/>
      <c r="I266" s="150"/>
      <c r="J266" s="36"/>
      <c r="K266" s="36"/>
      <c r="L266" s="40"/>
      <c r="M266" s="226"/>
      <c r="N266" s="227"/>
      <c r="O266" s="87"/>
      <c r="P266" s="87"/>
      <c r="Q266" s="87"/>
      <c r="R266" s="87"/>
      <c r="S266" s="87"/>
      <c r="T266" s="88"/>
      <c r="U266" s="34"/>
      <c r="V266" s="34"/>
      <c r="W266" s="34"/>
      <c r="X266" s="34"/>
      <c r="Y266" s="34"/>
      <c r="Z266" s="34"/>
      <c r="AA266" s="34"/>
      <c r="AB266" s="34"/>
      <c r="AC266" s="34"/>
      <c r="AD266" s="34"/>
      <c r="AE266" s="34"/>
      <c r="AT266" s="13" t="s">
        <v>134</v>
      </c>
      <c r="AU266" s="13" t="s">
        <v>75</v>
      </c>
    </row>
    <row r="267" s="2" customFormat="1" ht="21.75" customHeight="1">
      <c r="A267" s="34"/>
      <c r="B267" s="35"/>
      <c r="C267" s="228" t="s">
        <v>449</v>
      </c>
      <c r="D267" s="228" t="s">
        <v>169</v>
      </c>
      <c r="E267" s="229" t="s">
        <v>450</v>
      </c>
      <c r="F267" s="230" t="s">
        <v>451</v>
      </c>
      <c r="G267" s="231" t="s">
        <v>232</v>
      </c>
      <c r="H267" s="232">
        <v>500</v>
      </c>
      <c r="I267" s="233"/>
      <c r="J267" s="234">
        <f>ROUND(I267*H267,2)</f>
        <v>0</v>
      </c>
      <c r="K267" s="230" t="s">
        <v>131</v>
      </c>
      <c r="L267" s="40"/>
      <c r="M267" s="235" t="s">
        <v>1</v>
      </c>
      <c r="N267" s="236" t="s">
        <v>40</v>
      </c>
      <c r="O267" s="87"/>
      <c r="P267" s="220">
        <f>O267*H267</f>
        <v>0</v>
      </c>
      <c r="Q267" s="220">
        <v>0</v>
      </c>
      <c r="R267" s="220">
        <f>Q267*H267</f>
        <v>0</v>
      </c>
      <c r="S267" s="220">
        <v>0</v>
      </c>
      <c r="T267" s="221">
        <f>S267*H267</f>
        <v>0</v>
      </c>
      <c r="U267" s="34"/>
      <c r="V267" s="34"/>
      <c r="W267" s="34"/>
      <c r="X267" s="34"/>
      <c r="Y267" s="34"/>
      <c r="Z267" s="34"/>
      <c r="AA267" s="34"/>
      <c r="AB267" s="34"/>
      <c r="AC267" s="34"/>
      <c r="AD267" s="34"/>
      <c r="AE267" s="34"/>
      <c r="AR267" s="222" t="s">
        <v>82</v>
      </c>
      <c r="AT267" s="222" t="s">
        <v>169</v>
      </c>
      <c r="AU267" s="222" t="s">
        <v>75</v>
      </c>
      <c r="AY267" s="13" t="s">
        <v>132</v>
      </c>
      <c r="BE267" s="223">
        <f>IF(N267="základní",J267,0)</f>
        <v>0</v>
      </c>
      <c r="BF267" s="223">
        <f>IF(N267="snížená",J267,0)</f>
        <v>0</v>
      </c>
      <c r="BG267" s="223">
        <f>IF(N267="zákl. přenesená",J267,0)</f>
        <v>0</v>
      </c>
      <c r="BH267" s="223">
        <f>IF(N267="sníž. přenesená",J267,0)</f>
        <v>0</v>
      </c>
      <c r="BI267" s="223">
        <f>IF(N267="nulová",J267,0)</f>
        <v>0</v>
      </c>
      <c r="BJ267" s="13" t="s">
        <v>82</v>
      </c>
      <c r="BK267" s="223">
        <f>ROUND(I267*H267,2)</f>
        <v>0</v>
      </c>
      <c r="BL267" s="13" t="s">
        <v>82</v>
      </c>
      <c r="BM267" s="222" t="s">
        <v>452</v>
      </c>
    </row>
    <row r="268" s="2" customFormat="1">
      <c r="A268" s="34"/>
      <c r="B268" s="35"/>
      <c r="C268" s="36"/>
      <c r="D268" s="224" t="s">
        <v>134</v>
      </c>
      <c r="E268" s="36"/>
      <c r="F268" s="225" t="s">
        <v>451</v>
      </c>
      <c r="G268" s="36"/>
      <c r="H268" s="36"/>
      <c r="I268" s="150"/>
      <c r="J268" s="36"/>
      <c r="K268" s="36"/>
      <c r="L268" s="40"/>
      <c r="M268" s="226"/>
      <c r="N268" s="227"/>
      <c r="O268" s="87"/>
      <c r="P268" s="87"/>
      <c r="Q268" s="87"/>
      <c r="R268" s="87"/>
      <c r="S268" s="87"/>
      <c r="T268" s="88"/>
      <c r="U268" s="34"/>
      <c r="V268" s="34"/>
      <c r="W268" s="34"/>
      <c r="X268" s="34"/>
      <c r="Y268" s="34"/>
      <c r="Z268" s="34"/>
      <c r="AA268" s="34"/>
      <c r="AB268" s="34"/>
      <c r="AC268" s="34"/>
      <c r="AD268" s="34"/>
      <c r="AE268" s="34"/>
      <c r="AT268" s="13" t="s">
        <v>134</v>
      </c>
      <c r="AU268" s="13" t="s">
        <v>75</v>
      </c>
    </row>
    <row r="269" s="2" customFormat="1" ht="33" customHeight="1">
      <c r="A269" s="34"/>
      <c r="B269" s="35"/>
      <c r="C269" s="228" t="s">
        <v>453</v>
      </c>
      <c r="D269" s="228" t="s">
        <v>169</v>
      </c>
      <c r="E269" s="229" t="s">
        <v>454</v>
      </c>
      <c r="F269" s="230" t="s">
        <v>455</v>
      </c>
      <c r="G269" s="231" t="s">
        <v>137</v>
      </c>
      <c r="H269" s="232">
        <v>5</v>
      </c>
      <c r="I269" s="233"/>
      <c r="J269" s="234">
        <f>ROUND(I269*H269,2)</f>
        <v>0</v>
      </c>
      <c r="K269" s="230" t="s">
        <v>131</v>
      </c>
      <c r="L269" s="40"/>
      <c r="M269" s="235" t="s">
        <v>1</v>
      </c>
      <c r="N269" s="236" t="s">
        <v>40</v>
      </c>
      <c r="O269" s="87"/>
      <c r="P269" s="220">
        <f>O269*H269</f>
        <v>0</v>
      </c>
      <c r="Q269" s="220">
        <v>0</v>
      </c>
      <c r="R269" s="220">
        <f>Q269*H269</f>
        <v>0</v>
      </c>
      <c r="S269" s="220">
        <v>0</v>
      </c>
      <c r="T269" s="221">
        <f>S269*H269</f>
        <v>0</v>
      </c>
      <c r="U269" s="34"/>
      <c r="V269" s="34"/>
      <c r="W269" s="34"/>
      <c r="X269" s="34"/>
      <c r="Y269" s="34"/>
      <c r="Z269" s="34"/>
      <c r="AA269" s="34"/>
      <c r="AB269" s="34"/>
      <c r="AC269" s="34"/>
      <c r="AD269" s="34"/>
      <c r="AE269" s="34"/>
      <c r="AR269" s="222" t="s">
        <v>82</v>
      </c>
      <c r="AT269" s="222" t="s">
        <v>169</v>
      </c>
      <c r="AU269" s="222" t="s">
        <v>75</v>
      </c>
      <c r="AY269" s="13" t="s">
        <v>132</v>
      </c>
      <c r="BE269" s="223">
        <f>IF(N269="základní",J269,0)</f>
        <v>0</v>
      </c>
      <c r="BF269" s="223">
        <f>IF(N269="snížená",J269,0)</f>
        <v>0</v>
      </c>
      <c r="BG269" s="223">
        <f>IF(N269="zákl. přenesená",J269,0)</f>
        <v>0</v>
      </c>
      <c r="BH269" s="223">
        <f>IF(N269="sníž. přenesená",J269,0)</f>
        <v>0</v>
      </c>
      <c r="BI269" s="223">
        <f>IF(N269="nulová",J269,0)</f>
        <v>0</v>
      </c>
      <c r="BJ269" s="13" t="s">
        <v>82</v>
      </c>
      <c r="BK269" s="223">
        <f>ROUND(I269*H269,2)</f>
        <v>0</v>
      </c>
      <c r="BL269" s="13" t="s">
        <v>82</v>
      </c>
      <c r="BM269" s="222" t="s">
        <v>456</v>
      </c>
    </row>
    <row r="270" s="2" customFormat="1">
      <c r="A270" s="34"/>
      <c r="B270" s="35"/>
      <c r="C270" s="36"/>
      <c r="D270" s="224" t="s">
        <v>134</v>
      </c>
      <c r="E270" s="36"/>
      <c r="F270" s="225" t="s">
        <v>457</v>
      </c>
      <c r="G270" s="36"/>
      <c r="H270" s="36"/>
      <c r="I270" s="150"/>
      <c r="J270" s="36"/>
      <c r="K270" s="36"/>
      <c r="L270" s="40"/>
      <c r="M270" s="226"/>
      <c r="N270" s="227"/>
      <c r="O270" s="87"/>
      <c r="P270" s="87"/>
      <c r="Q270" s="87"/>
      <c r="R270" s="87"/>
      <c r="S270" s="87"/>
      <c r="T270" s="88"/>
      <c r="U270" s="34"/>
      <c r="V270" s="34"/>
      <c r="W270" s="34"/>
      <c r="X270" s="34"/>
      <c r="Y270" s="34"/>
      <c r="Z270" s="34"/>
      <c r="AA270" s="34"/>
      <c r="AB270" s="34"/>
      <c r="AC270" s="34"/>
      <c r="AD270" s="34"/>
      <c r="AE270" s="34"/>
      <c r="AT270" s="13" t="s">
        <v>134</v>
      </c>
      <c r="AU270" s="13" t="s">
        <v>75</v>
      </c>
    </row>
    <row r="271" s="2" customFormat="1" ht="21.75" customHeight="1">
      <c r="A271" s="34"/>
      <c r="B271" s="35"/>
      <c r="C271" s="228" t="s">
        <v>458</v>
      </c>
      <c r="D271" s="228" t="s">
        <v>169</v>
      </c>
      <c r="E271" s="229" t="s">
        <v>459</v>
      </c>
      <c r="F271" s="230" t="s">
        <v>460</v>
      </c>
      <c r="G271" s="231" t="s">
        <v>137</v>
      </c>
      <c r="H271" s="232">
        <v>5</v>
      </c>
      <c r="I271" s="233"/>
      <c r="J271" s="234">
        <f>ROUND(I271*H271,2)</f>
        <v>0</v>
      </c>
      <c r="K271" s="230" t="s">
        <v>131</v>
      </c>
      <c r="L271" s="40"/>
      <c r="M271" s="235" t="s">
        <v>1</v>
      </c>
      <c r="N271" s="236" t="s">
        <v>40</v>
      </c>
      <c r="O271" s="87"/>
      <c r="P271" s="220">
        <f>O271*H271</f>
        <v>0</v>
      </c>
      <c r="Q271" s="220">
        <v>0</v>
      </c>
      <c r="R271" s="220">
        <f>Q271*H271</f>
        <v>0</v>
      </c>
      <c r="S271" s="220">
        <v>0</v>
      </c>
      <c r="T271" s="221">
        <f>S271*H271</f>
        <v>0</v>
      </c>
      <c r="U271" s="34"/>
      <c r="V271" s="34"/>
      <c r="W271" s="34"/>
      <c r="X271" s="34"/>
      <c r="Y271" s="34"/>
      <c r="Z271" s="34"/>
      <c r="AA271" s="34"/>
      <c r="AB271" s="34"/>
      <c r="AC271" s="34"/>
      <c r="AD271" s="34"/>
      <c r="AE271" s="34"/>
      <c r="AR271" s="222" t="s">
        <v>82</v>
      </c>
      <c r="AT271" s="222" t="s">
        <v>169</v>
      </c>
      <c r="AU271" s="222" t="s">
        <v>75</v>
      </c>
      <c r="AY271" s="13" t="s">
        <v>132</v>
      </c>
      <c r="BE271" s="223">
        <f>IF(N271="základní",J271,0)</f>
        <v>0</v>
      </c>
      <c r="BF271" s="223">
        <f>IF(N271="snížená",J271,0)</f>
        <v>0</v>
      </c>
      <c r="BG271" s="223">
        <f>IF(N271="zákl. přenesená",J271,0)</f>
        <v>0</v>
      </c>
      <c r="BH271" s="223">
        <f>IF(N271="sníž. přenesená",J271,0)</f>
        <v>0</v>
      </c>
      <c r="BI271" s="223">
        <f>IF(N271="nulová",J271,0)</f>
        <v>0</v>
      </c>
      <c r="BJ271" s="13" t="s">
        <v>82</v>
      </c>
      <c r="BK271" s="223">
        <f>ROUND(I271*H271,2)</f>
        <v>0</v>
      </c>
      <c r="BL271" s="13" t="s">
        <v>82</v>
      </c>
      <c r="BM271" s="222" t="s">
        <v>461</v>
      </c>
    </row>
    <row r="272" s="2" customFormat="1">
      <c r="A272" s="34"/>
      <c r="B272" s="35"/>
      <c r="C272" s="36"/>
      <c r="D272" s="224" t="s">
        <v>134</v>
      </c>
      <c r="E272" s="36"/>
      <c r="F272" s="225" t="s">
        <v>462</v>
      </c>
      <c r="G272" s="36"/>
      <c r="H272" s="36"/>
      <c r="I272" s="150"/>
      <c r="J272" s="36"/>
      <c r="K272" s="36"/>
      <c r="L272" s="40"/>
      <c r="M272" s="226"/>
      <c r="N272" s="227"/>
      <c r="O272" s="87"/>
      <c r="P272" s="87"/>
      <c r="Q272" s="87"/>
      <c r="R272" s="87"/>
      <c r="S272" s="87"/>
      <c r="T272" s="88"/>
      <c r="U272" s="34"/>
      <c r="V272" s="34"/>
      <c r="W272" s="34"/>
      <c r="X272" s="34"/>
      <c r="Y272" s="34"/>
      <c r="Z272" s="34"/>
      <c r="AA272" s="34"/>
      <c r="AB272" s="34"/>
      <c r="AC272" s="34"/>
      <c r="AD272" s="34"/>
      <c r="AE272" s="34"/>
      <c r="AT272" s="13" t="s">
        <v>134</v>
      </c>
      <c r="AU272" s="13" t="s">
        <v>75</v>
      </c>
    </row>
    <row r="273" s="2" customFormat="1" ht="21.75" customHeight="1">
      <c r="A273" s="34"/>
      <c r="B273" s="35"/>
      <c r="C273" s="228" t="s">
        <v>463</v>
      </c>
      <c r="D273" s="228" t="s">
        <v>169</v>
      </c>
      <c r="E273" s="229" t="s">
        <v>464</v>
      </c>
      <c r="F273" s="230" t="s">
        <v>465</v>
      </c>
      <c r="G273" s="231" t="s">
        <v>137</v>
      </c>
      <c r="H273" s="232">
        <v>5</v>
      </c>
      <c r="I273" s="233"/>
      <c r="J273" s="234">
        <f>ROUND(I273*H273,2)</f>
        <v>0</v>
      </c>
      <c r="K273" s="230" t="s">
        <v>131</v>
      </c>
      <c r="L273" s="40"/>
      <c r="M273" s="235" t="s">
        <v>1</v>
      </c>
      <c r="N273" s="236" t="s">
        <v>40</v>
      </c>
      <c r="O273" s="87"/>
      <c r="P273" s="220">
        <f>O273*H273</f>
        <v>0</v>
      </c>
      <c r="Q273" s="220">
        <v>0</v>
      </c>
      <c r="R273" s="220">
        <f>Q273*H273</f>
        <v>0</v>
      </c>
      <c r="S273" s="220">
        <v>0</v>
      </c>
      <c r="T273" s="221">
        <f>S273*H273</f>
        <v>0</v>
      </c>
      <c r="U273" s="34"/>
      <c r="V273" s="34"/>
      <c r="W273" s="34"/>
      <c r="X273" s="34"/>
      <c r="Y273" s="34"/>
      <c r="Z273" s="34"/>
      <c r="AA273" s="34"/>
      <c r="AB273" s="34"/>
      <c r="AC273" s="34"/>
      <c r="AD273" s="34"/>
      <c r="AE273" s="34"/>
      <c r="AR273" s="222" t="s">
        <v>82</v>
      </c>
      <c r="AT273" s="222" t="s">
        <v>169</v>
      </c>
      <c r="AU273" s="222" t="s">
        <v>75</v>
      </c>
      <c r="AY273" s="13" t="s">
        <v>132</v>
      </c>
      <c r="BE273" s="223">
        <f>IF(N273="základní",J273,0)</f>
        <v>0</v>
      </c>
      <c r="BF273" s="223">
        <f>IF(N273="snížená",J273,0)</f>
        <v>0</v>
      </c>
      <c r="BG273" s="223">
        <f>IF(N273="zákl. přenesená",J273,0)</f>
        <v>0</v>
      </c>
      <c r="BH273" s="223">
        <f>IF(N273="sníž. přenesená",J273,0)</f>
        <v>0</v>
      </c>
      <c r="BI273" s="223">
        <f>IF(N273="nulová",J273,0)</f>
        <v>0</v>
      </c>
      <c r="BJ273" s="13" t="s">
        <v>82</v>
      </c>
      <c r="BK273" s="223">
        <f>ROUND(I273*H273,2)</f>
        <v>0</v>
      </c>
      <c r="BL273" s="13" t="s">
        <v>82</v>
      </c>
      <c r="BM273" s="222" t="s">
        <v>466</v>
      </c>
    </row>
    <row r="274" s="2" customFormat="1">
      <c r="A274" s="34"/>
      <c r="B274" s="35"/>
      <c r="C274" s="36"/>
      <c r="D274" s="224" t="s">
        <v>134</v>
      </c>
      <c r="E274" s="36"/>
      <c r="F274" s="225" t="s">
        <v>467</v>
      </c>
      <c r="G274" s="36"/>
      <c r="H274" s="36"/>
      <c r="I274" s="150"/>
      <c r="J274" s="36"/>
      <c r="K274" s="36"/>
      <c r="L274" s="40"/>
      <c r="M274" s="226"/>
      <c r="N274" s="227"/>
      <c r="O274" s="87"/>
      <c r="P274" s="87"/>
      <c r="Q274" s="87"/>
      <c r="R274" s="87"/>
      <c r="S274" s="87"/>
      <c r="T274" s="88"/>
      <c r="U274" s="34"/>
      <c r="V274" s="34"/>
      <c r="W274" s="34"/>
      <c r="X274" s="34"/>
      <c r="Y274" s="34"/>
      <c r="Z274" s="34"/>
      <c r="AA274" s="34"/>
      <c r="AB274" s="34"/>
      <c r="AC274" s="34"/>
      <c r="AD274" s="34"/>
      <c r="AE274" s="34"/>
      <c r="AT274" s="13" t="s">
        <v>134</v>
      </c>
      <c r="AU274" s="13" t="s">
        <v>75</v>
      </c>
    </row>
    <row r="275" s="2" customFormat="1" ht="21.75" customHeight="1">
      <c r="A275" s="34"/>
      <c r="B275" s="35"/>
      <c r="C275" s="228" t="s">
        <v>468</v>
      </c>
      <c r="D275" s="228" t="s">
        <v>169</v>
      </c>
      <c r="E275" s="229" t="s">
        <v>469</v>
      </c>
      <c r="F275" s="230" t="s">
        <v>470</v>
      </c>
      <c r="G275" s="231" t="s">
        <v>137</v>
      </c>
      <c r="H275" s="232">
        <v>2</v>
      </c>
      <c r="I275" s="233"/>
      <c r="J275" s="234">
        <f>ROUND(I275*H275,2)</f>
        <v>0</v>
      </c>
      <c r="K275" s="230" t="s">
        <v>131</v>
      </c>
      <c r="L275" s="40"/>
      <c r="M275" s="235" t="s">
        <v>1</v>
      </c>
      <c r="N275" s="236" t="s">
        <v>40</v>
      </c>
      <c r="O275" s="87"/>
      <c r="P275" s="220">
        <f>O275*H275</f>
        <v>0</v>
      </c>
      <c r="Q275" s="220">
        <v>0</v>
      </c>
      <c r="R275" s="220">
        <f>Q275*H275</f>
        <v>0</v>
      </c>
      <c r="S275" s="220">
        <v>0</v>
      </c>
      <c r="T275" s="221">
        <f>S275*H275</f>
        <v>0</v>
      </c>
      <c r="U275" s="34"/>
      <c r="V275" s="34"/>
      <c r="W275" s="34"/>
      <c r="X275" s="34"/>
      <c r="Y275" s="34"/>
      <c r="Z275" s="34"/>
      <c r="AA275" s="34"/>
      <c r="AB275" s="34"/>
      <c r="AC275" s="34"/>
      <c r="AD275" s="34"/>
      <c r="AE275" s="34"/>
      <c r="AR275" s="222" t="s">
        <v>82</v>
      </c>
      <c r="AT275" s="222" t="s">
        <v>169</v>
      </c>
      <c r="AU275" s="222" t="s">
        <v>75</v>
      </c>
      <c r="AY275" s="13" t="s">
        <v>132</v>
      </c>
      <c r="BE275" s="223">
        <f>IF(N275="základní",J275,0)</f>
        <v>0</v>
      </c>
      <c r="BF275" s="223">
        <f>IF(N275="snížená",J275,0)</f>
        <v>0</v>
      </c>
      <c r="BG275" s="223">
        <f>IF(N275="zákl. přenesená",J275,0)</f>
        <v>0</v>
      </c>
      <c r="BH275" s="223">
        <f>IF(N275="sníž. přenesená",J275,0)</f>
        <v>0</v>
      </c>
      <c r="BI275" s="223">
        <f>IF(N275="nulová",J275,0)</f>
        <v>0</v>
      </c>
      <c r="BJ275" s="13" t="s">
        <v>82</v>
      </c>
      <c r="BK275" s="223">
        <f>ROUND(I275*H275,2)</f>
        <v>0</v>
      </c>
      <c r="BL275" s="13" t="s">
        <v>82</v>
      </c>
      <c r="BM275" s="222" t="s">
        <v>471</v>
      </c>
    </row>
    <row r="276" s="2" customFormat="1">
      <c r="A276" s="34"/>
      <c r="B276" s="35"/>
      <c r="C276" s="36"/>
      <c r="D276" s="224" t="s">
        <v>134</v>
      </c>
      <c r="E276" s="36"/>
      <c r="F276" s="225" t="s">
        <v>472</v>
      </c>
      <c r="G276" s="36"/>
      <c r="H276" s="36"/>
      <c r="I276" s="150"/>
      <c r="J276" s="36"/>
      <c r="K276" s="36"/>
      <c r="L276" s="40"/>
      <c r="M276" s="226"/>
      <c r="N276" s="227"/>
      <c r="O276" s="87"/>
      <c r="P276" s="87"/>
      <c r="Q276" s="87"/>
      <c r="R276" s="87"/>
      <c r="S276" s="87"/>
      <c r="T276" s="88"/>
      <c r="U276" s="34"/>
      <c r="V276" s="34"/>
      <c r="W276" s="34"/>
      <c r="X276" s="34"/>
      <c r="Y276" s="34"/>
      <c r="Z276" s="34"/>
      <c r="AA276" s="34"/>
      <c r="AB276" s="34"/>
      <c r="AC276" s="34"/>
      <c r="AD276" s="34"/>
      <c r="AE276" s="34"/>
      <c r="AT276" s="13" t="s">
        <v>134</v>
      </c>
      <c r="AU276" s="13" t="s">
        <v>75</v>
      </c>
    </row>
    <row r="277" s="2" customFormat="1" ht="21.75" customHeight="1">
      <c r="A277" s="34"/>
      <c r="B277" s="35"/>
      <c r="C277" s="228" t="s">
        <v>473</v>
      </c>
      <c r="D277" s="228" t="s">
        <v>169</v>
      </c>
      <c r="E277" s="229" t="s">
        <v>474</v>
      </c>
      <c r="F277" s="230" t="s">
        <v>475</v>
      </c>
      <c r="G277" s="231" t="s">
        <v>137</v>
      </c>
      <c r="H277" s="232">
        <v>4</v>
      </c>
      <c r="I277" s="233"/>
      <c r="J277" s="234">
        <f>ROUND(I277*H277,2)</f>
        <v>0</v>
      </c>
      <c r="K277" s="230" t="s">
        <v>131</v>
      </c>
      <c r="L277" s="40"/>
      <c r="M277" s="235" t="s">
        <v>1</v>
      </c>
      <c r="N277" s="236" t="s">
        <v>40</v>
      </c>
      <c r="O277" s="87"/>
      <c r="P277" s="220">
        <f>O277*H277</f>
        <v>0</v>
      </c>
      <c r="Q277" s="220">
        <v>0</v>
      </c>
      <c r="R277" s="220">
        <f>Q277*H277</f>
        <v>0</v>
      </c>
      <c r="S277" s="220">
        <v>0</v>
      </c>
      <c r="T277" s="221">
        <f>S277*H277</f>
        <v>0</v>
      </c>
      <c r="U277" s="34"/>
      <c r="V277" s="34"/>
      <c r="W277" s="34"/>
      <c r="X277" s="34"/>
      <c r="Y277" s="34"/>
      <c r="Z277" s="34"/>
      <c r="AA277" s="34"/>
      <c r="AB277" s="34"/>
      <c r="AC277" s="34"/>
      <c r="AD277" s="34"/>
      <c r="AE277" s="34"/>
      <c r="AR277" s="222" t="s">
        <v>82</v>
      </c>
      <c r="AT277" s="222" t="s">
        <v>169</v>
      </c>
      <c r="AU277" s="222" t="s">
        <v>75</v>
      </c>
      <c r="AY277" s="13" t="s">
        <v>132</v>
      </c>
      <c r="BE277" s="223">
        <f>IF(N277="základní",J277,0)</f>
        <v>0</v>
      </c>
      <c r="BF277" s="223">
        <f>IF(N277="snížená",J277,0)</f>
        <v>0</v>
      </c>
      <c r="BG277" s="223">
        <f>IF(N277="zákl. přenesená",J277,0)</f>
        <v>0</v>
      </c>
      <c r="BH277" s="223">
        <f>IF(N277="sníž. přenesená",J277,0)</f>
        <v>0</v>
      </c>
      <c r="BI277" s="223">
        <f>IF(N277="nulová",J277,0)</f>
        <v>0</v>
      </c>
      <c r="BJ277" s="13" t="s">
        <v>82</v>
      </c>
      <c r="BK277" s="223">
        <f>ROUND(I277*H277,2)</f>
        <v>0</v>
      </c>
      <c r="BL277" s="13" t="s">
        <v>82</v>
      </c>
      <c r="BM277" s="222" t="s">
        <v>476</v>
      </c>
    </row>
    <row r="278" s="2" customFormat="1">
      <c r="A278" s="34"/>
      <c r="B278" s="35"/>
      <c r="C278" s="36"/>
      <c r="D278" s="224" t="s">
        <v>134</v>
      </c>
      <c r="E278" s="36"/>
      <c r="F278" s="225" t="s">
        <v>477</v>
      </c>
      <c r="G278" s="36"/>
      <c r="H278" s="36"/>
      <c r="I278" s="150"/>
      <c r="J278" s="36"/>
      <c r="K278" s="36"/>
      <c r="L278" s="40"/>
      <c r="M278" s="226"/>
      <c r="N278" s="227"/>
      <c r="O278" s="87"/>
      <c r="P278" s="87"/>
      <c r="Q278" s="87"/>
      <c r="R278" s="87"/>
      <c r="S278" s="87"/>
      <c r="T278" s="88"/>
      <c r="U278" s="34"/>
      <c r="V278" s="34"/>
      <c r="W278" s="34"/>
      <c r="X278" s="34"/>
      <c r="Y278" s="34"/>
      <c r="Z278" s="34"/>
      <c r="AA278" s="34"/>
      <c r="AB278" s="34"/>
      <c r="AC278" s="34"/>
      <c r="AD278" s="34"/>
      <c r="AE278" s="34"/>
      <c r="AT278" s="13" t="s">
        <v>134</v>
      </c>
      <c r="AU278" s="13" t="s">
        <v>75</v>
      </c>
    </row>
    <row r="279" s="2" customFormat="1" ht="21.75" customHeight="1">
      <c r="A279" s="34"/>
      <c r="B279" s="35"/>
      <c r="C279" s="228" t="s">
        <v>478</v>
      </c>
      <c r="D279" s="228" t="s">
        <v>169</v>
      </c>
      <c r="E279" s="229" t="s">
        <v>479</v>
      </c>
      <c r="F279" s="230" t="s">
        <v>480</v>
      </c>
      <c r="G279" s="231" t="s">
        <v>137</v>
      </c>
      <c r="H279" s="232">
        <v>5</v>
      </c>
      <c r="I279" s="233"/>
      <c r="J279" s="234">
        <f>ROUND(I279*H279,2)</f>
        <v>0</v>
      </c>
      <c r="K279" s="230" t="s">
        <v>131</v>
      </c>
      <c r="L279" s="40"/>
      <c r="M279" s="235" t="s">
        <v>1</v>
      </c>
      <c r="N279" s="236" t="s">
        <v>40</v>
      </c>
      <c r="O279" s="87"/>
      <c r="P279" s="220">
        <f>O279*H279</f>
        <v>0</v>
      </c>
      <c r="Q279" s="220">
        <v>0</v>
      </c>
      <c r="R279" s="220">
        <f>Q279*H279</f>
        <v>0</v>
      </c>
      <c r="S279" s="220">
        <v>0</v>
      </c>
      <c r="T279" s="221">
        <f>S279*H279</f>
        <v>0</v>
      </c>
      <c r="U279" s="34"/>
      <c r="V279" s="34"/>
      <c r="W279" s="34"/>
      <c r="X279" s="34"/>
      <c r="Y279" s="34"/>
      <c r="Z279" s="34"/>
      <c r="AA279" s="34"/>
      <c r="AB279" s="34"/>
      <c r="AC279" s="34"/>
      <c r="AD279" s="34"/>
      <c r="AE279" s="34"/>
      <c r="AR279" s="222" t="s">
        <v>82</v>
      </c>
      <c r="AT279" s="222" t="s">
        <v>169</v>
      </c>
      <c r="AU279" s="222" t="s">
        <v>75</v>
      </c>
      <c r="AY279" s="13" t="s">
        <v>132</v>
      </c>
      <c r="BE279" s="223">
        <f>IF(N279="základní",J279,0)</f>
        <v>0</v>
      </c>
      <c r="BF279" s="223">
        <f>IF(N279="snížená",J279,0)</f>
        <v>0</v>
      </c>
      <c r="BG279" s="223">
        <f>IF(N279="zákl. přenesená",J279,0)</f>
        <v>0</v>
      </c>
      <c r="BH279" s="223">
        <f>IF(N279="sníž. přenesená",J279,0)</f>
        <v>0</v>
      </c>
      <c r="BI279" s="223">
        <f>IF(N279="nulová",J279,0)</f>
        <v>0</v>
      </c>
      <c r="BJ279" s="13" t="s">
        <v>82</v>
      </c>
      <c r="BK279" s="223">
        <f>ROUND(I279*H279,2)</f>
        <v>0</v>
      </c>
      <c r="BL279" s="13" t="s">
        <v>82</v>
      </c>
      <c r="BM279" s="222" t="s">
        <v>481</v>
      </c>
    </row>
    <row r="280" s="2" customFormat="1">
      <c r="A280" s="34"/>
      <c r="B280" s="35"/>
      <c r="C280" s="36"/>
      <c r="D280" s="224" t="s">
        <v>134</v>
      </c>
      <c r="E280" s="36"/>
      <c r="F280" s="225" t="s">
        <v>482</v>
      </c>
      <c r="G280" s="36"/>
      <c r="H280" s="36"/>
      <c r="I280" s="150"/>
      <c r="J280" s="36"/>
      <c r="K280" s="36"/>
      <c r="L280" s="40"/>
      <c r="M280" s="226"/>
      <c r="N280" s="227"/>
      <c r="O280" s="87"/>
      <c r="P280" s="87"/>
      <c r="Q280" s="87"/>
      <c r="R280" s="87"/>
      <c r="S280" s="87"/>
      <c r="T280" s="88"/>
      <c r="U280" s="34"/>
      <c r="V280" s="34"/>
      <c r="W280" s="34"/>
      <c r="X280" s="34"/>
      <c r="Y280" s="34"/>
      <c r="Z280" s="34"/>
      <c r="AA280" s="34"/>
      <c r="AB280" s="34"/>
      <c r="AC280" s="34"/>
      <c r="AD280" s="34"/>
      <c r="AE280" s="34"/>
      <c r="AT280" s="13" t="s">
        <v>134</v>
      </c>
      <c r="AU280" s="13" t="s">
        <v>75</v>
      </c>
    </row>
    <row r="281" s="2" customFormat="1" ht="33" customHeight="1">
      <c r="A281" s="34"/>
      <c r="B281" s="35"/>
      <c r="C281" s="228" t="s">
        <v>483</v>
      </c>
      <c r="D281" s="228" t="s">
        <v>169</v>
      </c>
      <c r="E281" s="229" t="s">
        <v>484</v>
      </c>
      <c r="F281" s="230" t="s">
        <v>485</v>
      </c>
      <c r="G281" s="231" t="s">
        <v>137</v>
      </c>
      <c r="H281" s="232">
        <v>5</v>
      </c>
      <c r="I281" s="233"/>
      <c r="J281" s="234">
        <f>ROUND(I281*H281,2)</f>
        <v>0</v>
      </c>
      <c r="K281" s="230" t="s">
        <v>131</v>
      </c>
      <c r="L281" s="40"/>
      <c r="M281" s="235" t="s">
        <v>1</v>
      </c>
      <c r="N281" s="236" t="s">
        <v>40</v>
      </c>
      <c r="O281" s="87"/>
      <c r="P281" s="220">
        <f>O281*H281</f>
        <v>0</v>
      </c>
      <c r="Q281" s="220">
        <v>0</v>
      </c>
      <c r="R281" s="220">
        <f>Q281*H281</f>
        <v>0</v>
      </c>
      <c r="S281" s="220">
        <v>0</v>
      </c>
      <c r="T281" s="221">
        <f>S281*H281</f>
        <v>0</v>
      </c>
      <c r="U281" s="34"/>
      <c r="V281" s="34"/>
      <c r="W281" s="34"/>
      <c r="X281" s="34"/>
      <c r="Y281" s="34"/>
      <c r="Z281" s="34"/>
      <c r="AA281" s="34"/>
      <c r="AB281" s="34"/>
      <c r="AC281" s="34"/>
      <c r="AD281" s="34"/>
      <c r="AE281" s="34"/>
      <c r="AR281" s="222" t="s">
        <v>82</v>
      </c>
      <c r="AT281" s="222" t="s">
        <v>169</v>
      </c>
      <c r="AU281" s="222" t="s">
        <v>75</v>
      </c>
      <c r="AY281" s="13" t="s">
        <v>132</v>
      </c>
      <c r="BE281" s="223">
        <f>IF(N281="základní",J281,0)</f>
        <v>0</v>
      </c>
      <c r="BF281" s="223">
        <f>IF(N281="snížená",J281,0)</f>
        <v>0</v>
      </c>
      <c r="BG281" s="223">
        <f>IF(N281="zákl. přenesená",J281,0)</f>
        <v>0</v>
      </c>
      <c r="BH281" s="223">
        <f>IF(N281="sníž. přenesená",J281,0)</f>
        <v>0</v>
      </c>
      <c r="BI281" s="223">
        <f>IF(N281="nulová",J281,0)</f>
        <v>0</v>
      </c>
      <c r="BJ281" s="13" t="s">
        <v>82</v>
      </c>
      <c r="BK281" s="223">
        <f>ROUND(I281*H281,2)</f>
        <v>0</v>
      </c>
      <c r="BL281" s="13" t="s">
        <v>82</v>
      </c>
      <c r="BM281" s="222" t="s">
        <v>486</v>
      </c>
    </row>
    <row r="282" s="2" customFormat="1">
      <c r="A282" s="34"/>
      <c r="B282" s="35"/>
      <c r="C282" s="36"/>
      <c r="D282" s="224" t="s">
        <v>134</v>
      </c>
      <c r="E282" s="36"/>
      <c r="F282" s="225" t="s">
        <v>487</v>
      </c>
      <c r="G282" s="36"/>
      <c r="H282" s="36"/>
      <c r="I282" s="150"/>
      <c r="J282" s="36"/>
      <c r="K282" s="36"/>
      <c r="L282" s="40"/>
      <c r="M282" s="226"/>
      <c r="N282" s="227"/>
      <c r="O282" s="87"/>
      <c r="P282" s="87"/>
      <c r="Q282" s="87"/>
      <c r="R282" s="87"/>
      <c r="S282" s="87"/>
      <c r="T282" s="88"/>
      <c r="U282" s="34"/>
      <c r="V282" s="34"/>
      <c r="W282" s="34"/>
      <c r="X282" s="34"/>
      <c r="Y282" s="34"/>
      <c r="Z282" s="34"/>
      <c r="AA282" s="34"/>
      <c r="AB282" s="34"/>
      <c r="AC282" s="34"/>
      <c r="AD282" s="34"/>
      <c r="AE282" s="34"/>
      <c r="AT282" s="13" t="s">
        <v>134</v>
      </c>
      <c r="AU282" s="13" t="s">
        <v>75</v>
      </c>
    </row>
    <row r="283" s="2" customFormat="1" ht="21.75" customHeight="1">
      <c r="A283" s="34"/>
      <c r="B283" s="35"/>
      <c r="C283" s="228" t="s">
        <v>488</v>
      </c>
      <c r="D283" s="228" t="s">
        <v>169</v>
      </c>
      <c r="E283" s="229" t="s">
        <v>489</v>
      </c>
      <c r="F283" s="230" t="s">
        <v>490</v>
      </c>
      <c r="G283" s="231" t="s">
        <v>232</v>
      </c>
      <c r="H283" s="232">
        <v>40</v>
      </c>
      <c r="I283" s="233"/>
      <c r="J283" s="234">
        <f>ROUND(I283*H283,2)</f>
        <v>0</v>
      </c>
      <c r="K283" s="230" t="s">
        <v>131</v>
      </c>
      <c r="L283" s="40"/>
      <c r="M283" s="235" t="s">
        <v>1</v>
      </c>
      <c r="N283" s="236" t="s">
        <v>40</v>
      </c>
      <c r="O283" s="87"/>
      <c r="P283" s="220">
        <f>O283*H283</f>
        <v>0</v>
      </c>
      <c r="Q283" s="220">
        <v>0</v>
      </c>
      <c r="R283" s="220">
        <f>Q283*H283</f>
        <v>0</v>
      </c>
      <c r="S283" s="220">
        <v>0</v>
      </c>
      <c r="T283" s="221">
        <f>S283*H283</f>
        <v>0</v>
      </c>
      <c r="U283" s="34"/>
      <c r="V283" s="34"/>
      <c r="W283" s="34"/>
      <c r="X283" s="34"/>
      <c r="Y283" s="34"/>
      <c r="Z283" s="34"/>
      <c r="AA283" s="34"/>
      <c r="AB283" s="34"/>
      <c r="AC283" s="34"/>
      <c r="AD283" s="34"/>
      <c r="AE283" s="34"/>
      <c r="AR283" s="222" t="s">
        <v>82</v>
      </c>
      <c r="AT283" s="222" t="s">
        <v>169</v>
      </c>
      <c r="AU283" s="222" t="s">
        <v>75</v>
      </c>
      <c r="AY283" s="13" t="s">
        <v>132</v>
      </c>
      <c r="BE283" s="223">
        <f>IF(N283="základní",J283,0)</f>
        <v>0</v>
      </c>
      <c r="BF283" s="223">
        <f>IF(N283="snížená",J283,0)</f>
        <v>0</v>
      </c>
      <c r="BG283" s="223">
        <f>IF(N283="zákl. přenesená",J283,0)</f>
        <v>0</v>
      </c>
      <c r="BH283" s="223">
        <f>IF(N283="sníž. přenesená",J283,0)</f>
        <v>0</v>
      </c>
      <c r="BI283" s="223">
        <f>IF(N283="nulová",J283,0)</f>
        <v>0</v>
      </c>
      <c r="BJ283" s="13" t="s">
        <v>82</v>
      </c>
      <c r="BK283" s="223">
        <f>ROUND(I283*H283,2)</f>
        <v>0</v>
      </c>
      <c r="BL283" s="13" t="s">
        <v>82</v>
      </c>
      <c r="BM283" s="222" t="s">
        <v>491</v>
      </c>
    </row>
    <row r="284" s="2" customFormat="1">
      <c r="A284" s="34"/>
      <c r="B284" s="35"/>
      <c r="C284" s="36"/>
      <c r="D284" s="224" t="s">
        <v>134</v>
      </c>
      <c r="E284" s="36"/>
      <c r="F284" s="225" t="s">
        <v>490</v>
      </c>
      <c r="G284" s="36"/>
      <c r="H284" s="36"/>
      <c r="I284" s="150"/>
      <c r="J284" s="36"/>
      <c r="K284" s="36"/>
      <c r="L284" s="40"/>
      <c r="M284" s="237"/>
      <c r="N284" s="238"/>
      <c r="O284" s="239"/>
      <c r="P284" s="239"/>
      <c r="Q284" s="239"/>
      <c r="R284" s="239"/>
      <c r="S284" s="239"/>
      <c r="T284" s="240"/>
      <c r="U284" s="34"/>
      <c r="V284" s="34"/>
      <c r="W284" s="34"/>
      <c r="X284" s="34"/>
      <c r="Y284" s="34"/>
      <c r="Z284" s="34"/>
      <c r="AA284" s="34"/>
      <c r="AB284" s="34"/>
      <c r="AC284" s="34"/>
      <c r="AD284" s="34"/>
      <c r="AE284" s="34"/>
      <c r="AT284" s="13" t="s">
        <v>134</v>
      </c>
      <c r="AU284" s="13" t="s">
        <v>75</v>
      </c>
    </row>
    <row r="285" s="2" customFormat="1" ht="6.96" customHeight="1">
      <c r="A285" s="34"/>
      <c r="B285" s="62"/>
      <c r="C285" s="63"/>
      <c r="D285" s="63"/>
      <c r="E285" s="63"/>
      <c r="F285" s="63"/>
      <c r="G285" s="63"/>
      <c r="H285" s="63"/>
      <c r="I285" s="188"/>
      <c r="J285" s="63"/>
      <c r="K285" s="63"/>
      <c r="L285" s="40"/>
      <c r="M285" s="34"/>
      <c r="O285" s="34"/>
      <c r="P285" s="34"/>
      <c r="Q285" s="34"/>
      <c r="R285" s="34"/>
      <c r="S285" s="34"/>
      <c r="T285" s="34"/>
      <c r="U285" s="34"/>
      <c r="V285" s="34"/>
      <c r="W285" s="34"/>
      <c r="X285" s="34"/>
      <c r="Y285" s="34"/>
      <c r="Z285" s="34"/>
      <c r="AA285" s="34"/>
      <c r="AB285" s="34"/>
      <c r="AC285" s="34"/>
      <c r="AD285" s="34"/>
      <c r="AE285" s="34"/>
    </row>
  </sheetData>
  <sheetProtection sheet="1" autoFilter="0" formatColumns="0" formatRows="0" objects="1" scenarios="1" spinCount="100000" saltValue="i0IhaBCwgs5OXrt/vEU+HIC7TiJ2giVY8It43QRJGaU9nF0EFxod7a51os4htVlm0646lLzgIQv4jcoMj+BjVw==" hashValue="/M7/QgZpi4XLMpGvHZ2aU6H13HOLxX81TdzJHwNoHx4EnkINjJZqf3Wg+t397DrJHYFFbXziwiEOfuByaZ+H9g==" algorithmName="SHA-512" password="CC35"/>
  <autoFilter ref="C119:K284"/>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2"/>
      <c r="L2" s="1"/>
      <c r="M2" s="1"/>
      <c r="N2" s="1"/>
      <c r="O2" s="1"/>
      <c r="P2" s="1"/>
      <c r="Q2" s="1"/>
      <c r="R2" s="1"/>
      <c r="S2" s="1"/>
      <c r="T2" s="1"/>
      <c r="U2" s="1"/>
      <c r="V2" s="1"/>
      <c r="AT2" s="13" t="s">
        <v>91</v>
      </c>
    </row>
    <row r="3" hidden="1" s="1" customFormat="1" ht="6.96" customHeight="1">
      <c r="B3" s="143"/>
      <c r="C3" s="144"/>
      <c r="D3" s="144"/>
      <c r="E3" s="144"/>
      <c r="F3" s="144"/>
      <c r="G3" s="144"/>
      <c r="H3" s="144"/>
      <c r="I3" s="145"/>
      <c r="J3" s="144"/>
      <c r="K3" s="144"/>
      <c r="L3" s="16"/>
      <c r="AT3" s="13" t="s">
        <v>84</v>
      </c>
    </row>
    <row r="4" hidden="1" s="1" customFormat="1" ht="24.96" customHeight="1">
      <c r="B4" s="16"/>
      <c r="D4" s="146" t="s">
        <v>104</v>
      </c>
      <c r="I4" s="142"/>
      <c r="L4" s="16"/>
      <c r="M4" s="147" t="s">
        <v>10</v>
      </c>
      <c r="AT4" s="13" t="s">
        <v>4</v>
      </c>
    </row>
    <row r="5" hidden="1" s="1" customFormat="1" ht="6.96" customHeight="1">
      <c r="B5" s="16"/>
      <c r="I5" s="142"/>
      <c r="L5" s="16"/>
    </row>
    <row r="6" hidden="1" s="1" customFormat="1" ht="12" customHeight="1">
      <c r="B6" s="16"/>
      <c r="D6" s="148" t="s">
        <v>16</v>
      </c>
      <c r="I6" s="142"/>
      <c r="L6" s="16"/>
    </row>
    <row r="7" hidden="1" s="1" customFormat="1" ht="16.5" customHeight="1">
      <c r="B7" s="16"/>
      <c r="E7" s="149" t="str">
        <f>'Rekapitulace stavby'!K6</f>
        <v>Oprava PZS na trati 183 v úseku Klatovy - Janovice</v>
      </c>
      <c r="F7" s="148"/>
      <c r="G7" s="148"/>
      <c r="H7" s="148"/>
      <c r="I7" s="142"/>
      <c r="L7" s="16"/>
    </row>
    <row r="8" hidden="1" s="1" customFormat="1" ht="12" customHeight="1">
      <c r="B8" s="16"/>
      <c r="D8" s="148" t="s">
        <v>105</v>
      </c>
      <c r="I8" s="142"/>
      <c r="L8" s="16"/>
    </row>
    <row r="9" hidden="1" s="2" customFormat="1" ht="16.5" customHeight="1">
      <c r="A9" s="34"/>
      <c r="B9" s="40"/>
      <c r="C9" s="34"/>
      <c r="D9" s="34"/>
      <c r="E9" s="149" t="s">
        <v>106</v>
      </c>
      <c r="F9" s="34"/>
      <c r="G9" s="34"/>
      <c r="H9" s="34"/>
      <c r="I9" s="150"/>
      <c r="J9" s="34"/>
      <c r="K9" s="34"/>
      <c r="L9" s="59"/>
      <c r="S9" s="34"/>
      <c r="T9" s="34"/>
      <c r="U9" s="34"/>
      <c r="V9" s="34"/>
      <c r="W9" s="34"/>
      <c r="X9" s="34"/>
      <c r="Y9" s="34"/>
      <c r="Z9" s="34"/>
      <c r="AA9" s="34"/>
      <c r="AB9" s="34"/>
      <c r="AC9" s="34"/>
      <c r="AD9" s="34"/>
      <c r="AE9" s="34"/>
    </row>
    <row r="10" hidden="1" s="2" customFormat="1" ht="12" customHeight="1">
      <c r="A10" s="34"/>
      <c r="B10" s="40"/>
      <c r="C10" s="34"/>
      <c r="D10" s="148" t="s">
        <v>107</v>
      </c>
      <c r="E10" s="34"/>
      <c r="F10" s="34"/>
      <c r="G10" s="34"/>
      <c r="H10" s="34"/>
      <c r="I10" s="150"/>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51" t="s">
        <v>492</v>
      </c>
      <c r="F11" s="34"/>
      <c r="G11" s="34"/>
      <c r="H11" s="34"/>
      <c r="I11" s="150"/>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150"/>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8" t="s">
        <v>18</v>
      </c>
      <c r="E13" s="34"/>
      <c r="F13" s="137" t="s">
        <v>1</v>
      </c>
      <c r="G13" s="34"/>
      <c r="H13" s="34"/>
      <c r="I13" s="152"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8" t="s">
        <v>20</v>
      </c>
      <c r="E14" s="34"/>
      <c r="F14" s="137" t="s">
        <v>21</v>
      </c>
      <c r="G14" s="34"/>
      <c r="H14" s="34"/>
      <c r="I14" s="152" t="s">
        <v>22</v>
      </c>
      <c r="J14" s="153" t="str">
        <f>'Rekapitulace stavby'!AN8</f>
        <v>4. 5. 2020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150"/>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8" t="s">
        <v>24</v>
      </c>
      <c r="E16" s="34"/>
      <c r="F16" s="34"/>
      <c r="G16" s="34"/>
      <c r="H16" s="34"/>
      <c r="I16" s="152"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52"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150"/>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8" t="s">
        <v>28</v>
      </c>
      <c r="E19" s="34"/>
      <c r="F19" s="34"/>
      <c r="G19" s="34"/>
      <c r="H19" s="34"/>
      <c r="I19" s="152"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52"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150"/>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8" t="s">
        <v>30</v>
      </c>
      <c r="E22" s="34"/>
      <c r="F22" s="34"/>
      <c r="G22" s="34"/>
      <c r="H22" s="34"/>
      <c r="I22" s="152"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52"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150"/>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8" t="s">
        <v>33</v>
      </c>
      <c r="E25" s="34"/>
      <c r="F25" s="34"/>
      <c r="G25" s="34"/>
      <c r="H25" s="34"/>
      <c r="I25" s="152" t="s">
        <v>25</v>
      </c>
      <c r="J25" s="137" t="str">
        <f>IF('Rekapitulace stavby'!AN19="","",'Rekapitulace stavby'!AN19)</f>
        <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tr">
        <f>IF('Rekapitulace stavby'!E20="","",'Rekapitulace stavby'!E20)</f>
        <v xml:space="preserve"> </v>
      </c>
      <c r="F26" s="34"/>
      <c r="G26" s="34"/>
      <c r="H26" s="34"/>
      <c r="I26" s="152" t="s">
        <v>27</v>
      </c>
      <c r="J26" s="137" t="str">
        <f>IF('Rekapitulace stavby'!AN20="","",'Rekapitulace stavby'!AN20)</f>
        <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150"/>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8" t="s">
        <v>34</v>
      </c>
      <c r="E28" s="34"/>
      <c r="F28" s="34"/>
      <c r="G28" s="34"/>
      <c r="H28" s="34"/>
      <c r="I28" s="150"/>
      <c r="J28" s="34"/>
      <c r="K28" s="34"/>
      <c r="L28" s="59"/>
      <c r="S28" s="34"/>
      <c r="T28" s="34"/>
      <c r="U28" s="34"/>
      <c r="V28" s="34"/>
      <c r="W28" s="34"/>
      <c r="X28" s="34"/>
      <c r="Y28" s="34"/>
      <c r="Z28" s="34"/>
      <c r="AA28" s="34"/>
      <c r="AB28" s="34"/>
      <c r="AC28" s="34"/>
      <c r="AD28" s="34"/>
      <c r="AE28" s="34"/>
    </row>
    <row r="29" hidden="1" s="8" customFormat="1" ht="16.5" customHeight="1">
      <c r="A29" s="154"/>
      <c r="B29" s="155"/>
      <c r="C29" s="154"/>
      <c r="D29" s="154"/>
      <c r="E29" s="156" t="s">
        <v>1</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4"/>
      <c r="B30" s="40"/>
      <c r="C30" s="34"/>
      <c r="D30" s="34"/>
      <c r="E30" s="34"/>
      <c r="F30" s="34"/>
      <c r="G30" s="34"/>
      <c r="H30" s="34"/>
      <c r="I30" s="150"/>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9"/>
      <c r="E31" s="159"/>
      <c r="F31" s="159"/>
      <c r="G31" s="159"/>
      <c r="H31" s="159"/>
      <c r="I31" s="160"/>
      <c r="J31" s="159"/>
      <c r="K31" s="159"/>
      <c r="L31" s="59"/>
      <c r="S31" s="34"/>
      <c r="T31" s="34"/>
      <c r="U31" s="34"/>
      <c r="V31" s="34"/>
      <c r="W31" s="34"/>
      <c r="X31" s="34"/>
      <c r="Y31" s="34"/>
      <c r="Z31" s="34"/>
      <c r="AA31" s="34"/>
      <c r="AB31" s="34"/>
      <c r="AC31" s="34"/>
      <c r="AD31" s="34"/>
      <c r="AE31" s="34"/>
    </row>
    <row r="32" hidden="1" s="2" customFormat="1" ht="25.44" customHeight="1">
      <c r="A32" s="34"/>
      <c r="B32" s="40"/>
      <c r="C32" s="34"/>
      <c r="D32" s="161" t="s">
        <v>35</v>
      </c>
      <c r="E32" s="34"/>
      <c r="F32" s="34"/>
      <c r="G32" s="34"/>
      <c r="H32" s="34"/>
      <c r="I32" s="150"/>
      <c r="J32" s="162">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9"/>
      <c r="E33" s="159"/>
      <c r="F33" s="159"/>
      <c r="G33" s="159"/>
      <c r="H33" s="159"/>
      <c r="I33" s="160"/>
      <c r="J33" s="159"/>
      <c r="K33" s="159"/>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63" t="s">
        <v>37</v>
      </c>
      <c r="G34" s="34"/>
      <c r="H34" s="34"/>
      <c r="I34" s="164" t="s">
        <v>36</v>
      </c>
      <c r="J34" s="163" t="s">
        <v>38</v>
      </c>
      <c r="K34" s="34"/>
      <c r="L34" s="59"/>
      <c r="S34" s="34"/>
      <c r="T34" s="34"/>
      <c r="U34" s="34"/>
      <c r="V34" s="34"/>
      <c r="W34" s="34"/>
      <c r="X34" s="34"/>
      <c r="Y34" s="34"/>
      <c r="Z34" s="34"/>
      <c r="AA34" s="34"/>
      <c r="AB34" s="34"/>
      <c r="AC34" s="34"/>
      <c r="AD34" s="34"/>
      <c r="AE34" s="34"/>
    </row>
    <row r="35" hidden="1" s="2" customFormat="1" ht="14.4" customHeight="1">
      <c r="A35" s="34"/>
      <c r="B35" s="40"/>
      <c r="C35" s="34"/>
      <c r="D35" s="165" t="s">
        <v>39</v>
      </c>
      <c r="E35" s="148" t="s">
        <v>40</v>
      </c>
      <c r="F35" s="166">
        <f>ROUND((SUM(BE120:BE161)),  2)</f>
        <v>0</v>
      </c>
      <c r="G35" s="34"/>
      <c r="H35" s="34"/>
      <c r="I35" s="167">
        <v>0.20999999999999999</v>
      </c>
      <c r="J35" s="166">
        <f>ROUND(((SUM(BE120:BE161))*I35),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8" t="s">
        <v>41</v>
      </c>
      <c r="F36" s="166">
        <f>ROUND((SUM(BF120:BF161)),  2)</f>
        <v>0</v>
      </c>
      <c r="G36" s="34"/>
      <c r="H36" s="34"/>
      <c r="I36" s="167">
        <v>0.14999999999999999</v>
      </c>
      <c r="J36" s="166">
        <f>ROUND(((SUM(BF120:BF161))*I36),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8" t="s">
        <v>42</v>
      </c>
      <c r="F37" s="166">
        <f>ROUND((SUM(BG120:BG161)),  2)</f>
        <v>0</v>
      </c>
      <c r="G37" s="34"/>
      <c r="H37" s="34"/>
      <c r="I37" s="167">
        <v>0.20999999999999999</v>
      </c>
      <c r="J37" s="166">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8" t="s">
        <v>43</v>
      </c>
      <c r="F38" s="166">
        <f>ROUND((SUM(BH120:BH161)),  2)</f>
        <v>0</v>
      </c>
      <c r="G38" s="34"/>
      <c r="H38" s="34"/>
      <c r="I38" s="167">
        <v>0.14999999999999999</v>
      </c>
      <c r="J38" s="166">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8" t="s">
        <v>44</v>
      </c>
      <c r="F39" s="166">
        <f>ROUND((SUM(BI120:BI161)),  2)</f>
        <v>0</v>
      </c>
      <c r="G39" s="34"/>
      <c r="H39" s="34"/>
      <c r="I39" s="167">
        <v>0</v>
      </c>
      <c r="J39" s="166">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150"/>
      <c r="J40" s="34"/>
      <c r="K40" s="34"/>
      <c r="L40" s="59"/>
      <c r="S40" s="34"/>
      <c r="T40" s="34"/>
      <c r="U40" s="34"/>
      <c r="V40" s="34"/>
      <c r="W40" s="34"/>
      <c r="X40" s="34"/>
      <c r="Y40" s="34"/>
      <c r="Z40" s="34"/>
      <c r="AA40" s="34"/>
      <c r="AB40" s="34"/>
      <c r="AC40" s="34"/>
      <c r="AD40" s="34"/>
      <c r="AE40" s="34"/>
    </row>
    <row r="41" hidden="1" s="2" customFormat="1" ht="25.44" customHeight="1">
      <c r="A41" s="34"/>
      <c r="B41" s="40"/>
      <c r="C41" s="168"/>
      <c r="D41" s="169" t="s">
        <v>45</v>
      </c>
      <c r="E41" s="170"/>
      <c r="F41" s="170"/>
      <c r="G41" s="171" t="s">
        <v>46</v>
      </c>
      <c r="H41" s="172" t="s">
        <v>47</v>
      </c>
      <c r="I41" s="173"/>
      <c r="J41" s="174">
        <f>SUM(J32:J39)</f>
        <v>0</v>
      </c>
      <c r="K41" s="175"/>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150"/>
      <c r="J42" s="34"/>
      <c r="K42" s="34"/>
      <c r="L42" s="59"/>
      <c r="S42" s="34"/>
      <c r="T42" s="34"/>
      <c r="U42" s="34"/>
      <c r="V42" s="34"/>
      <c r="W42" s="34"/>
      <c r="X42" s="34"/>
      <c r="Y42" s="34"/>
      <c r="Z42" s="34"/>
      <c r="AA42" s="34"/>
      <c r="AB42" s="34"/>
      <c r="AC42" s="34"/>
      <c r="AD42" s="34"/>
      <c r="AE42" s="34"/>
    </row>
    <row r="43" hidden="1" s="1" customFormat="1" ht="14.4" customHeight="1">
      <c r="B43" s="16"/>
      <c r="I43" s="142"/>
      <c r="L43" s="16"/>
    </row>
    <row r="44" hidden="1" s="1" customFormat="1" ht="14.4" customHeight="1">
      <c r="B44" s="16"/>
      <c r="I44" s="142"/>
      <c r="L44" s="16"/>
    </row>
    <row r="45" hidden="1" s="1" customFormat="1" ht="14.4" customHeight="1">
      <c r="B45" s="16"/>
      <c r="I45" s="142"/>
      <c r="L45" s="16"/>
    </row>
    <row r="46" hidden="1" s="1" customFormat="1" ht="14.4" customHeight="1">
      <c r="B46" s="16"/>
      <c r="I46" s="142"/>
      <c r="L46" s="16"/>
    </row>
    <row r="47" hidden="1" s="1" customFormat="1" ht="14.4" customHeight="1">
      <c r="B47" s="16"/>
      <c r="I47" s="142"/>
      <c r="L47" s="16"/>
    </row>
    <row r="48" hidden="1" s="1" customFormat="1" ht="14.4" customHeight="1">
      <c r="B48" s="16"/>
      <c r="I48" s="142"/>
      <c r="L48" s="16"/>
    </row>
    <row r="49" hidden="1" s="1" customFormat="1" ht="14.4" customHeight="1">
      <c r="B49" s="16"/>
      <c r="I49" s="142"/>
      <c r="L49" s="16"/>
    </row>
    <row r="50" hidden="1" s="2" customFormat="1" ht="14.4" customHeight="1">
      <c r="B50" s="59"/>
      <c r="D50" s="176" t="s">
        <v>48</v>
      </c>
      <c r="E50" s="177"/>
      <c r="F50" s="177"/>
      <c r="G50" s="176" t="s">
        <v>49</v>
      </c>
      <c r="H50" s="177"/>
      <c r="I50" s="178"/>
      <c r="J50" s="177"/>
      <c r="K50" s="177"/>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9" t="s">
        <v>50</v>
      </c>
      <c r="E61" s="180"/>
      <c r="F61" s="181" t="s">
        <v>51</v>
      </c>
      <c r="G61" s="179" t="s">
        <v>50</v>
      </c>
      <c r="H61" s="180"/>
      <c r="I61" s="182"/>
      <c r="J61" s="183" t="s">
        <v>51</v>
      </c>
      <c r="K61" s="180"/>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76" t="s">
        <v>52</v>
      </c>
      <c r="E65" s="184"/>
      <c r="F65" s="184"/>
      <c r="G65" s="176" t="s">
        <v>53</v>
      </c>
      <c r="H65" s="184"/>
      <c r="I65" s="185"/>
      <c r="J65" s="184"/>
      <c r="K65" s="18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9" t="s">
        <v>50</v>
      </c>
      <c r="E76" s="180"/>
      <c r="F76" s="181" t="s">
        <v>51</v>
      </c>
      <c r="G76" s="179" t="s">
        <v>50</v>
      </c>
      <c r="H76" s="180"/>
      <c r="I76" s="182"/>
      <c r="J76" s="183" t="s">
        <v>51</v>
      </c>
      <c r="K76" s="180"/>
      <c r="L76" s="59"/>
      <c r="S76" s="34"/>
      <c r="T76" s="34"/>
      <c r="U76" s="34"/>
      <c r="V76" s="34"/>
      <c r="W76" s="34"/>
      <c r="X76" s="34"/>
      <c r="Y76" s="34"/>
      <c r="Z76" s="34"/>
      <c r="AA76" s="34"/>
      <c r="AB76" s="34"/>
      <c r="AC76" s="34"/>
      <c r="AD76" s="34"/>
      <c r="AE76" s="34"/>
    </row>
    <row r="77" hidden="1" s="2" customFormat="1" ht="14.4" customHeight="1">
      <c r="A77" s="34"/>
      <c r="B77" s="186"/>
      <c r="C77" s="187"/>
      <c r="D77" s="187"/>
      <c r="E77" s="187"/>
      <c r="F77" s="187"/>
      <c r="G77" s="187"/>
      <c r="H77" s="187"/>
      <c r="I77" s="188"/>
      <c r="J77" s="187"/>
      <c r="K77" s="187"/>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89"/>
      <c r="C81" s="190"/>
      <c r="D81" s="190"/>
      <c r="E81" s="190"/>
      <c r="F81" s="190"/>
      <c r="G81" s="190"/>
      <c r="H81" s="190"/>
      <c r="I81" s="191"/>
      <c r="J81" s="190"/>
      <c r="K81" s="190"/>
      <c r="L81" s="59"/>
      <c r="S81" s="34"/>
      <c r="T81" s="34"/>
      <c r="U81" s="34"/>
      <c r="V81" s="34"/>
      <c r="W81" s="34"/>
      <c r="X81" s="34"/>
      <c r="Y81" s="34"/>
      <c r="Z81" s="34"/>
      <c r="AA81" s="34"/>
      <c r="AB81" s="34"/>
      <c r="AC81" s="34"/>
      <c r="AD81" s="34"/>
      <c r="AE81" s="34"/>
    </row>
    <row r="82" hidden="1" s="2" customFormat="1" ht="24.96" customHeight="1">
      <c r="A82" s="34"/>
      <c r="B82" s="35"/>
      <c r="C82" s="19" t="s">
        <v>109</v>
      </c>
      <c r="D82" s="36"/>
      <c r="E82" s="36"/>
      <c r="F82" s="36"/>
      <c r="G82" s="36"/>
      <c r="H82" s="36"/>
      <c r="I82" s="150"/>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150"/>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150"/>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92" t="str">
        <f>E7</f>
        <v>Oprava PZS na trati 183 v úseku Klatovy - Janovice</v>
      </c>
      <c r="F85" s="28"/>
      <c r="G85" s="28"/>
      <c r="H85" s="28"/>
      <c r="I85" s="150"/>
      <c r="J85" s="36"/>
      <c r="K85" s="36"/>
      <c r="L85" s="59"/>
      <c r="S85" s="34"/>
      <c r="T85" s="34"/>
      <c r="U85" s="34"/>
      <c r="V85" s="34"/>
      <c r="W85" s="34"/>
      <c r="X85" s="34"/>
      <c r="Y85" s="34"/>
      <c r="Z85" s="34"/>
      <c r="AA85" s="34"/>
      <c r="AB85" s="34"/>
      <c r="AC85" s="34"/>
      <c r="AD85" s="34"/>
      <c r="AE85" s="34"/>
    </row>
    <row r="86" hidden="1" s="1" customFormat="1" ht="12" customHeight="1">
      <c r="B86" s="17"/>
      <c r="C86" s="28" t="s">
        <v>105</v>
      </c>
      <c r="D86" s="18"/>
      <c r="E86" s="18"/>
      <c r="F86" s="18"/>
      <c r="G86" s="18"/>
      <c r="H86" s="18"/>
      <c r="I86" s="142"/>
      <c r="J86" s="18"/>
      <c r="K86" s="18"/>
      <c r="L86" s="16"/>
    </row>
    <row r="87" hidden="1" s="2" customFormat="1" ht="16.5" customHeight="1">
      <c r="A87" s="34"/>
      <c r="B87" s="35"/>
      <c r="C87" s="36"/>
      <c r="D87" s="36"/>
      <c r="E87" s="192" t="s">
        <v>106</v>
      </c>
      <c r="F87" s="36"/>
      <c r="G87" s="36"/>
      <c r="H87" s="36"/>
      <c r="I87" s="150"/>
      <c r="J87" s="36"/>
      <c r="K87" s="36"/>
      <c r="L87" s="59"/>
      <c r="S87" s="34"/>
      <c r="T87" s="34"/>
      <c r="U87" s="34"/>
      <c r="V87" s="34"/>
      <c r="W87" s="34"/>
      <c r="X87" s="34"/>
      <c r="Y87" s="34"/>
      <c r="Z87" s="34"/>
      <c r="AA87" s="34"/>
      <c r="AB87" s="34"/>
      <c r="AC87" s="34"/>
      <c r="AD87" s="34"/>
      <c r="AE87" s="34"/>
    </row>
    <row r="88" hidden="1" s="2" customFormat="1" ht="12" customHeight="1">
      <c r="A88" s="34"/>
      <c r="B88" s="35"/>
      <c r="C88" s="28" t="s">
        <v>107</v>
      </c>
      <c r="D88" s="36"/>
      <c r="E88" s="36"/>
      <c r="F88" s="36"/>
      <c r="G88" s="36"/>
      <c r="H88" s="36"/>
      <c r="I88" s="150"/>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01.2. - Zemní práce a oprava reléových domků</v>
      </c>
      <c r="F89" s="36"/>
      <c r="G89" s="36"/>
      <c r="H89" s="36"/>
      <c r="I89" s="150"/>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150"/>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TÚ Klatovy - Janovice</v>
      </c>
      <c r="G91" s="36"/>
      <c r="H91" s="36"/>
      <c r="I91" s="152" t="s">
        <v>22</v>
      </c>
      <c r="J91" s="75" t="str">
        <f>IF(J14="","",J14)</f>
        <v>4. 5. 2020</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150"/>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 státní organizace</v>
      </c>
      <c r="G93" s="36"/>
      <c r="H93" s="36"/>
      <c r="I93" s="152" t="s">
        <v>30</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28</v>
      </c>
      <c r="D94" s="36"/>
      <c r="E94" s="36"/>
      <c r="F94" s="23" t="str">
        <f>IF(E20="","",E20)</f>
        <v>Vyplň údaj</v>
      </c>
      <c r="G94" s="36"/>
      <c r="H94" s="36"/>
      <c r="I94" s="152" t="s">
        <v>33</v>
      </c>
      <c r="J94" s="32" t="str">
        <f>E26</f>
        <v xml:space="preserve">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150"/>
      <c r="J95" s="36"/>
      <c r="K95" s="36"/>
      <c r="L95" s="59"/>
      <c r="S95" s="34"/>
      <c r="T95" s="34"/>
      <c r="U95" s="34"/>
      <c r="V95" s="34"/>
      <c r="W95" s="34"/>
      <c r="X95" s="34"/>
      <c r="Y95" s="34"/>
      <c r="Z95" s="34"/>
      <c r="AA95" s="34"/>
      <c r="AB95" s="34"/>
      <c r="AC95" s="34"/>
      <c r="AD95" s="34"/>
      <c r="AE95" s="34"/>
    </row>
    <row r="96" hidden="1" s="2" customFormat="1" ht="29.28" customHeight="1">
      <c r="A96" s="34"/>
      <c r="B96" s="35"/>
      <c r="C96" s="193" t="s">
        <v>110</v>
      </c>
      <c r="D96" s="194"/>
      <c r="E96" s="194"/>
      <c r="F96" s="194"/>
      <c r="G96" s="194"/>
      <c r="H96" s="194"/>
      <c r="I96" s="195"/>
      <c r="J96" s="196" t="s">
        <v>111</v>
      </c>
      <c r="K96" s="194"/>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150"/>
      <c r="J97" s="36"/>
      <c r="K97" s="36"/>
      <c r="L97" s="59"/>
      <c r="S97" s="34"/>
      <c r="T97" s="34"/>
      <c r="U97" s="34"/>
      <c r="V97" s="34"/>
      <c r="W97" s="34"/>
      <c r="X97" s="34"/>
      <c r="Y97" s="34"/>
      <c r="Z97" s="34"/>
      <c r="AA97" s="34"/>
      <c r="AB97" s="34"/>
      <c r="AC97" s="34"/>
      <c r="AD97" s="34"/>
      <c r="AE97" s="34"/>
    </row>
    <row r="98" hidden="1" s="2" customFormat="1" ht="22.8" customHeight="1">
      <c r="A98" s="34"/>
      <c r="B98" s="35"/>
      <c r="C98" s="197" t="s">
        <v>112</v>
      </c>
      <c r="D98" s="36"/>
      <c r="E98" s="36"/>
      <c r="F98" s="36"/>
      <c r="G98" s="36"/>
      <c r="H98" s="36"/>
      <c r="I98" s="150"/>
      <c r="J98" s="106">
        <f>J120</f>
        <v>0</v>
      </c>
      <c r="K98" s="36"/>
      <c r="L98" s="59"/>
      <c r="S98" s="34"/>
      <c r="T98" s="34"/>
      <c r="U98" s="34"/>
      <c r="V98" s="34"/>
      <c r="W98" s="34"/>
      <c r="X98" s="34"/>
      <c r="Y98" s="34"/>
      <c r="Z98" s="34"/>
      <c r="AA98" s="34"/>
      <c r="AB98" s="34"/>
      <c r="AC98" s="34"/>
      <c r="AD98" s="34"/>
      <c r="AE98" s="34"/>
      <c r="AU98" s="13" t="s">
        <v>113</v>
      </c>
    </row>
    <row r="99" hidden="1" s="2" customFormat="1" ht="21.84" customHeight="1">
      <c r="A99" s="34"/>
      <c r="B99" s="35"/>
      <c r="C99" s="36"/>
      <c r="D99" s="36"/>
      <c r="E99" s="36"/>
      <c r="F99" s="36"/>
      <c r="G99" s="36"/>
      <c r="H99" s="36"/>
      <c r="I99" s="150"/>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188"/>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191"/>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114</v>
      </c>
      <c r="D105" s="36"/>
      <c r="E105" s="36"/>
      <c r="F105" s="36"/>
      <c r="G105" s="36"/>
      <c r="H105" s="36"/>
      <c r="I105" s="150"/>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150"/>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150"/>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92" t="str">
        <f>E7</f>
        <v>Oprava PZS na trati 183 v úseku Klatovy - Janovice</v>
      </c>
      <c r="F108" s="28"/>
      <c r="G108" s="28"/>
      <c r="H108" s="28"/>
      <c r="I108" s="150"/>
      <c r="J108" s="36"/>
      <c r="K108" s="36"/>
      <c r="L108" s="59"/>
      <c r="S108" s="34"/>
      <c r="T108" s="34"/>
      <c r="U108" s="34"/>
      <c r="V108" s="34"/>
      <c r="W108" s="34"/>
      <c r="X108" s="34"/>
      <c r="Y108" s="34"/>
      <c r="Z108" s="34"/>
      <c r="AA108" s="34"/>
      <c r="AB108" s="34"/>
      <c r="AC108" s="34"/>
      <c r="AD108" s="34"/>
      <c r="AE108" s="34"/>
    </row>
    <row r="109" s="1" customFormat="1" ht="12" customHeight="1">
      <c r="B109" s="17"/>
      <c r="C109" s="28" t="s">
        <v>105</v>
      </c>
      <c r="D109" s="18"/>
      <c r="E109" s="18"/>
      <c r="F109" s="18"/>
      <c r="G109" s="18"/>
      <c r="H109" s="18"/>
      <c r="I109" s="142"/>
      <c r="J109" s="18"/>
      <c r="K109" s="18"/>
      <c r="L109" s="16"/>
    </row>
    <row r="110" s="2" customFormat="1" ht="16.5" customHeight="1">
      <c r="A110" s="34"/>
      <c r="B110" s="35"/>
      <c r="C110" s="36"/>
      <c r="D110" s="36"/>
      <c r="E110" s="192" t="s">
        <v>106</v>
      </c>
      <c r="F110" s="36"/>
      <c r="G110" s="36"/>
      <c r="H110" s="36"/>
      <c r="I110" s="150"/>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107</v>
      </c>
      <c r="D111" s="36"/>
      <c r="E111" s="36"/>
      <c r="F111" s="36"/>
      <c r="G111" s="36"/>
      <c r="H111" s="36"/>
      <c r="I111" s="150"/>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01.2. - Zemní práce a oprava reléových domků</v>
      </c>
      <c r="F112" s="36"/>
      <c r="G112" s="36"/>
      <c r="H112" s="36"/>
      <c r="I112" s="150"/>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150"/>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TÚ Klatovy - Janovice</v>
      </c>
      <c r="G114" s="36"/>
      <c r="H114" s="36"/>
      <c r="I114" s="152" t="s">
        <v>22</v>
      </c>
      <c r="J114" s="75" t="str">
        <f>IF(J14="","",J14)</f>
        <v>4. 5. 2020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150"/>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státní organizace</v>
      </c>
      <c r="G116" s="36"/>
      <c r="H116" s="36"/>
      <c r="I116" s="152"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152" t="s">
        <v>33</v>
      </c>
      <c r="J117" s="32" t="str">
        <f>E26</f>
        <v xml:space="preserve">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150"/>
      <c r="J118" s="36"/>
      <c r="K118" s="36"/>
      <c r="L118" s="59"/>
      <c r="S118" s="34"/>
      <c r="T118" s="34"/>
      <c r="U118" s="34"/>
      <c r="V118" s="34"/>
      <c r="W118" s="34"/>
      <c r="X118" s="34"/>
      <c r="Y118" s="34"/>
      <c r="Z118" s="34"/>
      <c r="AA118" s="34"/>
      <c r="AB118" s="34"/>
      <c r="AC118" s="34"/>
      <c r="AD118" s="34"/>
      <c r="AE118" s="34"/>
    </row>
    <row r="119" s="9" customFormat="1" ht="29.28" customHeight="1">
      <c r="A119" s="198"/>
      <c r="B119" s="199"/>
      <c r="C119" s="200" t="s">
        <v>115</v>
      </c>
      <c r="D119" s="201" t="s">
        <v>60</v>
      </c>
      <c r="E119" s="201" t="s">
        <v>56</v>
      </c>
      <c r="F119" s="201" t="s">
        <v>57</v>
      </c>
      <c r="G119" s="201" t="s">
        <v>116</v>
      </c>
      <c r="H119" s="201" t="s">
        <v>117</v>
      </c>
      <c r="I119" s="202" t="s">
        <v>118</v>
      </c>
      <c r="J119" s="201" t="s">
        <v>111</v>
      </c>
      <c r="K119" s="203" t="s">
        <v>119</v>
      </c>
      <c r="L119" s="204"/>
      <c r="M119" s="96" t="s">
        <v>1</v>
      </c>
      <c r="N119" s="97" t="s">
        <v>39</v>
      </c>
      <c r="O119" s="97" t="s">
        <v>120</v>
      </c>
      <c r="P119" s="97" t="s">
        <v>121</v>
      </c>
      <c r="Q119" s="97" t="s">
        <v>122</v>
      </c>
      <c r="R119" s="97" t="s">
        <v>123</v>
      </c>
      <c r="S119" s="97" t="s">
        <v>124</v>
      </c>
      <c r="T119" s="98" t="s">
        <v>125</v>
      </c>
      <c r="U119" s="198"/>
      <c r="V119" s="198"/>
      <c r="W119" s="198"/>
      <c r="X119" s="198"/>
      <c r="Y119" s="198"/>
      <c r="Z119" s="198"/>
      <c r="AA119" s="198"/>
      <c r="AB119" s="198"/>
      <c r="AC119" s="198"/>
      <c r="AD119" s="198"/>
      <c r="AE119" s="198"/>
    </row>
    <row r="120" s="2" customFormat="1" ht="22.8" customHeight="1">
      <c r="A120" s="34"/>
      <c r="B120" s="35"/>
      <c r="C120" s="103" t="s">
        <v>126</v>
      </c>
      <c r="D120" s="36"/>
      <c r="E120" s="36"/>
      <c r="F120" s="36"/>
      <c r="G120" s="36"/>
      <c r="H120" s="36"/>
      <c r="I120" s="150"/>
      <c r="J120" s="205">
        <f>BK120</f>
        <v>0</v>
      </c>
      <c r="K120" s="36"/>
      <c r="L120" s="40"/>
      <c r="M120" s="99"/>
      <c r="N120" s="206"/>
      <c r="O120" s="100"/>
      <c r="P120" s="207">
        <f>SUM(P121:P161)</f>
        <v>0</v>
      </c>
      <c r="Q120" s="100"/>
      <c r="R120" s="207">
        <f>SUM(R121:R161)</f>
        <v>12.3674</v>
      </c>
      <c r="S120" s="100"/>
      <c r="T120" s="208">
        <f>SUM(T121:T161)</f>
        <v>0</v>
      </c>
      <c r="U120" s="34"/>
      <c r="V120" s="34"/>
      <c r="W120" s="34"/>
      <c r="X120" s="34"/>
      <c r="Y120" s="34"/>
      <c r="Z120" s="34"/>
      <c r="AA120" s="34"/>
      <c r="AB120" s="34"/>
      <c r="AC120" s="34"/>
      <c r="AD120" s="34"/>
      <c r="AE120" s="34"/>
      <c r="AT120" s="13" t="s">
        <v>74</v>
      </c>
      <c r="AU120" s="13" t="s">
        <v>113</v>
      </c>
      <c r="BK120" s="209">
        <f>SUM(BK121:BK161)</f>
        <v>0</v>
      </c>
    </row>
    <row r="121" s="2" customFormat="1" ht="16.5" customHeight="1">
      <c r="A121" s="34"/>
      <c r="B121" s="35"/>
      <c r="C121" s="210" t="s">
        <v>82</v>
      </c>
      <c r="D121" s="210" t="s">
        <v>127</v>
      </c>
      <c r="E121" s="211" t="s">
        <v>493</v>
      </c>
      <c r="F121" s="212" t="s">
        <v>494</v>
      </c>
      <c r="G121" s="213" t="s">
        <v>495</v>
      </c>
      <c r="H121" s="214">
        <v>80</v>
      </c>
      <c r="I121" s="215"/>
      <c r="J121" s="216">
        <f>ROUND(I121*H121,2)</f>
        <v>0</v>
      </c>
      <c r="K121" s="212" t="s">
        <v>496</v>
      </c>
      <c r="L121" s="217"/>
      <c r="M121" s="218" t="s">
        <v>1</v>
      </c>
      <c r="N121" s="219" t="s">
        <v>40</v>
      </c>
      <c r="O121" s="87"/>
      <c r="P121" s="220">
        <f>O121*H121</f>
        <v>0</v>
      </c>
      <c r="Q121" s="220">
        <v>0.001</v>
      </c>
      <c r="R121" s="220">
        <f>Q121*H121</f>
        <v>0.080000000000000002</v>
      </c>
      <c r="S121" s="220">
        <v>0</v>
      </c>
      <c r="T121" s="221">
        <f>S121*H121</f>
        <v>0</v>
      </c>
      <c r="U121" s="34"/>
      <c r="V121" s="34"/>
      <c r="W121" s="34"/>
      <c r="X121" s="34"/>
      <c r="Y121" s="34"/>
      <c r="Z121" s="34"/>
      <c r="AA121" s="34"/>
      <c r="AB121" s="34"/>
      <c r="AC121" s="34"/>
      <c r="AD121" s="34"/>
      <c r="AE121" s="34"/>
      <c r="AR121" s="222" t="s">
        <v>207</v>
      </c>
      <c r="AT121" s="222" t="s">
        <v>127</v>
      </c>
      <c r="AU121" s="222" t="s">
        <v>75</v>
      </c>
      <c r="AY121" s="13" t="s">
        <v>132</v>
      </c>
      <c r="BE121" s="223">
        <f>IF(N121="základní",J121,0)</f>
        <v>0</v>
      </c>
      <c r="BF121" s="223">
        <f>IF(N121="snížená",J121,0)</f>
        <v>0</v>
      </c>
      <c r="BG121" s="223">
        <f>IF(N121="zákl. přenesená",J121,0)</f>
        <v>0</v>
      </c>
      <c r="BH121" s="223">
        <f>IF(N121="sníž. přenesená",J121,0)</f>
        <v>0</v>
      </c>
      <c r="BI121" s="223">
        <f>IF(N121="nulová",J121,0)</f>
        <v>0</v>
      </c>
      <c r="BJ121" s="13" t="s">
        <v>82</v>
      </c>
      <c r="BK121" s="223">
        <f>ROUND(I121*H121,2)</f>
        <v>0</v>
      </c>
      <c r="BL121" s="13" t="s">
        <v>190</v>
      </c>
      <c r="BM121" s="222" t="s">
        <v>497</v>
      </c>
    </row>
    <row r="122" s="2" customFormat="1">
      <c r="A122" s="34"/>
      <c r="B122" s="35"/>
      <c r="C122" s="36"/>
      <c r="D122" s="224" t="s">
        <v>134</v>
      </c>
      <c r="E122" s="36"/>
      <c r="F122" s="225" t="s">
        <v>494</v>
      </c>
      <c r="G122" s="36"/>
      <c r="H122" s="36"/>
      <c r="I122" s="150"/>
      <c r="J122" s="36"/>
      <c r="K122" s="36"/>
      <c r="L122" s="40"/>
      <c r="M122" s="226"/>
      <c r="N122" s="227"/>
      <c r="O122" s="87"/>
      <c r="P122" s="87"/>
      <c r="Q122" s="87"/>
      <c r="R122" s="87"/>
      <c r="S122" s="87"/>
      <c r="T122" s="88"/>
      <c r="U122" s="34"/>
      <c r="V122" s="34"/>
      <c r="W122" s="34"/>
      <c r="X122" s="34"/>
      <c r="Y122" s="34"/>
      <c r="Z122" s="34"/>
      <c r="AA122" s="34"/>
      <c r="AB122" s="34"/>
      <c r="AC122" s="34"/>
      <c r="AD122" s="34"/>
      <c r="AE122" s="34"/>
      <c r="AT122" s="13" t="s">
        <v>134</v>
      </c>
      <c r="AU122" s="13" t="s">
        <v>75</v>
      </c>
    </row>
    <row r="123" s="2" customFormat="1">
      <c r="A123" s="34"/>
      <c r="B123" s="35"/>
      <c r="C123" s="36"/>
      <c r="D123" s="224" t="s">
        <v>498</v>
      </c>
      <c r="E123" s="36"/>
      <c r="F123" s="241" t="s">
        <v>499</v>
      </c>
      <c r="G123" s="36"/>
      <c r="H123" s="36"/>
      <c r="I123" s="150"/>
      <c r="J123" s="36"/>
      <c r="K123" s="36"/>
      <c r="L123" s="40"/>
      <c r="M123" s="226"/>
      <c r="N123" s="227"/>
      <c r="O123" s="87"/>
      <c r="P123" s="87"/>
      <c r="Q123" s="87"/>
      <c r="R123" s="87"/>
      <c r="S123" s="87"/>
      <c r="T123" s="88"/>
      <c r="U123" s="34"/>
      <c r="V123" s="34"/>
      <c r="W123" s="34"/>
      <c r="X123" s="34"/>
      <c r="Y123" s="34"/>
      <c r="Z123" s="34"/>
      <c r="AA123" s="34"/>
      <c r="AB123" s="34"/>
      <c r="AC123" s="34"/>
      <c r="AD123" s="34"/>
      <c r="AE123" s="34"/>
      <c r="AT123" s="13" t="s">
        <v>498</v>
      </c>
      <c r="AU123" s="13" t="s">
        <v>75</v>
      </c>
    </row>
    <row r="124" s="2" customFormat="1" ht="16.5" customHeight="1">
      <c r="A124" s="34"/>
      <c r="B124" s="35"/>
      <c r="C124" s="210" t="s">
        <v>84</v>
      </c>
      <c r="D124" s="210" t="s">
        <v>127</v>
      </c>
      <c r="E124" s="211" t="s">
        <v>500</v>
      </c>
      <c r="F124" s="212" t="s">
        <v>501</v>
      </c>
      <c r="G124" s="213" t="s">
        <v>495</v>
      </c>
      <c r="H124" s="214">
        <v>8</v>
      </c>
      <c r="I124" s="215"/>
      <c r="J124" s="216">
        <f>ROUND(I124*H124,2)</f>
        <v>0</v>
      </c>
      <c r="K124" s="212" t="s">
        <v>1</v>
      </c>
      <c r="L124" s="217"/>
      <c r="M124" s="218" t="s">
        <v>1</v>
      </c>
      <c r="N124" s="219" t="s">
        <v>40</v>
      </c>
      <c r="O124" s="87"/>
      <c r="P124" s="220">
        <f>O124*H124</f>
        <v>0</v>
      </c>
      <c r="Q124" s="220">
        <v>0.001</v>
      </c>
      <c r="R124" s="220">
        <f>Q124*H124</f>
        <v>0.0080000000000000002</v>
      </c>
      <c r="S124" s="220">
        <v>0</v>
      </c>
      <c r="T124" s="221">
        <f>S124*H124</f>
        <v>0</v>
      </c>
      <c r="U124" s="34"/>
      <c r="V124" s="34"/>
      <c r="W124" s="34"/>
      <c r="X124" s="34"/>
      <c r="Y124" s="34"/>
      <c r="Z124" s="34"/>
      <c r="AA124" s="34"/>
      <c r="AB124" s="34"/>
      <c r="AC124" s="34"/>
      <c r="AD124" s="34"/>
      <c r="AE124" s="34"/>
      <c r="AR124" s="222" t="s">
        <v>207</v>
      </c>
      <c r="AT124" s="222" t="s">
        <v>127</v>
      </c>
      <c r="AU124" s="222" t="s">
        <v>75</v>
      </c>
      <c r="AY124" s="13" t="s">
        <v>132</v>
      </c>
      <c r="BE124" s="223">
        <f>IF(N124="základní",J124,0)</f>
        <v>0</v>
      </c>
      <c r="BF124" s="223">
        <f>IF(N124="snížená",J124,0)</f>
        <v>0</v>
      </c>
      <c r="BG124" s="223">
        <f>IF(N124="zákl. přenesená",J124,0)</f>
        <v>0</v>
      </c>
      <c r="BH124" s="223">
        <f>IF(N124="sníž. přenesená",J124,0)</f>
        <v>0</v>
      </c>
      <c r="BI124" s="223">
        <f>IF(N124="nulová",J124,0)</f>
        <v>0</v>
      </c>
      <c r="BJ124" s="13" t="s">
        <v>82</v>
      </c>
      <c r="BK124" s="223">
        <f>ROUND(I124*H124,2)</f>
        <v>0</v>
      </c>
      <c r="BL124" s="13" t="s">
        <v>190</v>
      </c>
      <c r="BM124" s="222" t="s">
        <v>502</v>
      </c>
    </row>
    <row r="125" s="2" customFormat="1">
      <c r="A125" s="34"/>
      <c r="B125" s="35"/>
      <c r="C125" s="36"/>
      <c r="D125" s="224" t="s">
        <v>134</v>
      </c>
      <c r="E125" s="36"/>
      <c r="F125" s="225" t="s">
        <v>501</v>
      </c>
      <c r="G125" s="36"/>
      <c r="H125" s="36"/>
      <c r="I125" s="150"/>
      <c r="J125" s="36"/>
      <c r="K125" s="36"/>
      <c r="L125" s="40"/>
      <c r="M125" s="226"/>
      <c r="N125" s="227"/>
      <c r="O125" s="87"/>
      <c r="P125" s="87"/>
      <c r="Q125" s="87"/>
      <c r="R125" s="87"/>
      <c r="S125" s="87"/>
      <c r="T125" s="88"/>
      <c r="U125" s="34"/>
      <c r="V125" s="34"/>
      <c r="W125" s="34"/>
      <c r="X125" s="34"/>
      <c r="Y125" s="34"/>
      <c r="Z125" s="34"/>
      <c r="AA125" s="34"/>
      <c r="AB125" s="34"/>
      <c r="AC125" s="34"/>
      <c r="AD125" s="34"/>
      <c r="AE125" s="34"/>
      <c r="AT125" s="13" t="s">
        <v>134</v>
      </c>
      <c r="AU125" s="13" t="s">
        <v>75</v>
      </c>
    </row>
    <row r="126" s="2" customFormat="1" ht="21.75" customHeight="1">
      <c r="A126" s="34"/>
      <c r="B126" s="35"/>
      <c r="C126" s="228" t="s">
        <v>139</v>
      </c>
      <c r="D126" s="228" t="s">
        <v>169</v>
      </c>
      <c r="E126" s="229" t="s">
        <v>503</v>
      </c>
      <c r="F126" s="230" t="s">
        <v>504</v>
      </c>
      <c r="G126" s="231" t="s">
        <v>505</v>
      </c>
      <c r="H126" s="232">
        <v>240</v>
      </c>
      <c r="I126" s="233"/>
      <c r="J126" s="234">
        <f>ROUND(I126*H126,2)</f>
        <v>0</v>
      </c>
      <c r="K126" s="230" t="s">
        <v>496</v>
      </c>
      <c r="L126" s="40"/>
      <c r="M126" s="235" t="s">
        <v>1</v>
      </c>
      <c r="N126" s="236" t="s">
        <v>40</v>
      </c>
      <c r="O126" s="87"/>
      <c r="P126" s="220">
        <f>O126*H126</f>
        <v>0</v>
      </c>
      <c r="Q126" s="220">
        <v>0</v>
      </c>
      <c r="R126" s="220">
        <f>Q126*H126</f>
        <v>0</v>
      </c>
      <c r="S126" s="220">
        <v>0</v>
      </c>
      <c r="T126" s="221">
        <f>S126*H126</f>
        <v>0</v>
      </c>
      <c r="U126" s="34"/>
      <c r="V126" s="34"/>
      <c r="W126" s="34"/>
      <c r="X126" s="34"/>
      <c r="Y126" s="34"/>
      <c r="Z126" s="34"/>
      <c r="AA126" s="34"/>
      <c r="AB126" s="34"/>
      <c r="AC126" s="34"/>
      <c r="AD126" s="34"/>
      <c r="AE126" s="34"/>
      <c r="AR126" s="222" t="s">
        <v>190</v>
      </c>
      <c r="AT126" s="222" t="s">
        <v>169</v>
      </c>
      <c r="AU126" s="222" t="s">
        <v>75</v>
      </c>
      <c r="AY126" s="13" t="s">
        <v>132</v>
      </c>
      <c r="BE126" s="223">
        <f>IF(N126="základní",J126,0)</f>
        <v>0</v>
      </c>
      <c r="BF126" s="223">
        <f>IF(N126="snížená",J126,0)</f>
        <v>0</v>
      </c>
      <c r="BG126" s="223">
        <f>IF(N126="zákl. přenesená",J126,0)</f>
        <v>0</v>
      </c>
      <c r="BH126" s="223">
        <f>IF(N126="sníž. přenesená",J126,0)</f>
        <v>0</v>
      </c>
      <c r="BI126" s="223">
        <f>IF(N126="nulová",J126,0)</f>
        <v>0</v>
      </c>
      <c r="BJ126" s="13" t="s">
        <v>82</v>
      </c>
      <c r="BK126" s="223">
        <f>ROUND(I126*H126,2)</f>
        <v>0</v>
      </c>
      <c r="BL126" s="13" t="s">
        <v>190</v>
      </c>
      <c r="BM126" s="222" t="s">
        <v>506</v>
      </c>
    </row>
    <row r="127" s="2" customFormat="1">
      <c r="A127" s="34"/>
      <c r="B127" s="35"/>
      <c r="C127" s="36"/>
      <c r="D127" s="224" t="s">
        <v>134</v>
      </c>
      <c r="E127" s="36"/>
      <c r="F127" s="225" t="s">
        <v>507</v>
      </c>
      <c r="G127" s="36"/>
      <c r="H127" s="36"/>
      <c r="I127" s="150"/>
      <c r="J127" s="36"/>
      <c r="K127" s="36"/>
      <c r="L127" s="40"/>
      <c r="M127" s="226"/>
      <c r="N127" s="227"/>
      <c r="O127" s="87"/>
      <c r="P127" s="87"/>
      <c r="Q127" s="87"/>
      <c r="R127" s="87"/>
      <c r="S127" s="87"/>
      <c r="T127" s="88"/>
      <c r="U127" s="34"/>
      <c r="V127" s="34"/>
      <c r="W127" s="34"/>
      <c r="X127" s="34"/>
      <c r="Y127" s="34"/>
      <c r="Z127" s="34"/>
      <c r="AA127" s="34"/>
      <c r="AB127" s="34"/>
      <c r="AC127" s="34"/>
      <c r="AD127" s="34"/>
      <c r="AE127" s="34"/>
      <c r="AT127" s="13" t="s">
        <v>134</v>
      </c>
      <c r="AU127" s="13" t="s">
        <v>75</v>
      </c>
    </row>
    <row r="128" s="2" customFormat="1" ht="16.5" customHeight="1">
      <c r="A128" s="34"/>
      <c r="B128" s="35"/>
      <c r="C128" s="228" t="s">
        <v>194</v>
      </c>
      <c r="D128" s="228" t="s">
        <v>169</v>
      </c>
      <c r="E128" s="229" t="s">
        <v>508</v>
      </c>
      <c r="F128" s="230" t="s">
        <v>509</v>
      </c>
      <c r="G128" s="231" t="s">
        <v>232</v>
      </c>
      <c r="H128" s="232">
        <v>110</v>
      </c>
      <c r="I128" s="233"/>
      <c r="J128" s="234">
        <f>ROUND(I128*H128,2)</f>
        <v>0</v>
      </c>
      <c r="K128" s="230" t="s">
        <v>496</v>
      </c>
      <c r="L128" s="40"/>
      <c r="M128" s="235" t="s">
        <v>1</v>
      </c>
      <c r="N128" s="236" t="s">
        <v>40</v>
      </c>
      <c r="O128" s="87"/>
      <c r="P128" s="220">
        <f>O128*H128</f>
        <v>0</v>
      </c>
      <c r="Q128" s="220">
        <v>0</v>
      </c>
      <c r="R128" s="220">
        <f>Q128*H128</f>
        <v>0</v>
      </c>
      <c r="S128" s="220">
        <v>0</v>
      </c>
      <c r="T128" s="221">
        <f>S128*H128</f>
        <v>0</v>
      </c>
      <c r="U128" s="34"/>
      <c r="V128" s="34"/>
      <c r="W128" s="34"/>
      <c r="X128" s="34"/>
      <c r="Y128" s="34"/>
      <c r="Z128" s="34"/>
      <c r="AA128" s="34"/>
      <c r="AB128" s="34"/>
      <c r="AC128" s="34"/>
      <c r="AD128" s="34"/>
      <c r="AE128" s="34"/>
      <c r="AR128" s="222" t="s">
        <v>190</v>
      </c>
      <c r="AT128" s="222" t="s">
        <v>169</v>
      </c>
      <c r="AU128" s="222" t="s">
        <v>75</v>
      </c>
      <c r="AY128" s="13" t="s">
        <v>132</v>
      </c>
      <c r="BE128" s="223">
        <f>IF(N128="základní",J128,0)</f>
        <v>0</v>
      </c>
      <c r="BF128" s="223">
        <f>IF(N128="snížená",J128,0)</f>
        <v>0</v>
      </c>
      <c r="BG128" s="223">
        <f>IF(N128="zákl. přenesená",J128,0)</f>
        <v>0</v>
      </c>
      <c r="BH128" s="223">
        <f>IF(N128="sníž. přenesená",J128,0)</f>
        <v>0</v>
      </c>
      <c r="BI128" s="223">
        <f>IF(N128="nulová",J128,0)</f>
        <v>0</v>
      </c>
      <c r="BJ128" s="13" t="s">
        <v>82</v>
      </c>
      <c r="BK128" s="223">
        <f>ROUND(I128*H128,2)</f>
        <v>0</v>
      </c>
      <c r="BL128" s="13" t="s">
        <v>190</v>
      </c>
      <c r="BM128" s="222" t="s">
        <v>510</v>
      </c>
    </row>
    <row r="129" s="2" customFormat="1">
      <c r="A129" s="34"/>
      <c r="B129" s="35"/>
      <c r="C129" s="36"/>
      <c r="D129" s="224" t="s">
        <v>134</v>
      </c>
      <c r="E129" s="36"/>
      <c r="F129" s="225" t="s">
        <v>511</v>
      </c>
      <c r="G129" s="36"/>
      <c r="H129" s="36"/>
      <c r="I129" s="150"/>
      <c r="J129" s="36"/>
      <c r="K129" s="36"/>
      <c r="L129" s="40"/>
      <c r="M129" s="226"/>
      <c r="N129" s="227"/>
      <c r="O129" s="87"/>
      <c r="P129" s="87"/>
      <c r="Q129" s="87"/>
      <c r="R129" s="87"/>
      <c r="S129" s="87"/>
      <c r="T129" s="88"/>
      <c r="U129" s="34"/>
      <c r="V129" s="34"/>
      <c r="W129" s="34"/>
      <c r="X129" s="34"/>
      <c r="Y129" s="34"/>
      <c r="Z129" s="34"/>
      <c r="AA129" s="34"/>
      <c r="AB129" s="34"/>
      <c r="AC129" s="34"/>
      <c r="AD129" s="34"/>
      <c r="AE129" s="34"/>
      <c r="AT129" s="13" t="s">
        <v>134</v>
      </c>
      <c r="AU129" s="13" t="s">
        <v>75</v>
      </c>
    </row>
    <row r="130" s="2" customFormat="1" ht="21.75" customHeight="1">
      <c r="A130" s="34"/>
      <c r="B130" s="35"/>
      <c r="C130" s="228" t="s">
        <v>199</v>
      </c>
      <c r="D130" s="228" t="s">
        <v>169</v>
      </c>
      <c r="E130" s="229" t="s">
        <v>512</v>
      </c>
      <c r="F130" s="230" t="s">
        <v>513</v>
      </c>
      <c r="G130" s="231" t="s">
        <v>137</v>
      </c>
      <c r="H130" s="232">
        <v>8</v>
      </c>
      <c r="I130" s="233"/>
      <c r="J130" s="234">
        <f>ROUND(I130*H130,2)</f>
        <v>0</v>
      </c>
      <c r="K130" s="230" t="s">
        <v>496</v>
      </c>
      <c r="L130" s="40"/>
      <c r="M130" s="235" t="s">
        <v>1</v>
      </c>
      <c r="N130" s="236" t="s">
        <v>40</v>
      </c>
      <c r="O130" s="87"/>
      <c r="P130" s="220">
        <f>O130*H130</f>
        <v>0</v>
      </c>
      <c r="Q130" s="220">
        <v>0</v>
      </c>
      <c r="R130" s="220">
        <f>Q130*H130</f>
        <v>0</v>
      </c>
      <c r="S130" s="220">
        <v>0</v>
      </c>
      <c r="T130" s="221">
        <f>S130*H130</f>
        <v>0</v>
      </c>
      <c r="U130" s="34"/>
      <c r="V130" s="34"/>
      <c r="W130" s="34"/>
      <c r="X130" s="34"/>
      <c r="Y130" s="34"/>
      <c r="Z130" s="34"/>
      <c r="AA130" s="34"/>
      <c r="AB130" s="34"/>
      <c r="AC130" s="34"/>
      <c r="AD130" s="34"/>
      <c r="AE130" s="34"/>
      <c r="AR130" s="222" t="s">
        <v>190</v>
      </c>
      <c r="AT130" s="222" t="s">
        <v>169</v>
      </c>
      <c r="AU130" s="222" t="s">
        <v>75</v>
      </c>
      <c r="AY130" s="13" t="s">
        <v>132</v>
      </c>
      <c r="BE130" s="223">
        <f>IF(N130="základní",J130,0)</f>
        <v>0</v>
      </c>
      <c r="BF130" s="223">
        <f>IF(N130="snížená",J130,0)</f>
        <v>0</v>
      </c>
      <c r="BG130" s="223">
        <f>IF(N130="zákl. přenesená",J130,0)</f>
        <v>0</v>
      </c>
      <c r="BH130" s="223">
        <f>IF(N130="sníž. přenesená",J130,0)</f>
        <v>0</v>
      </c>
      <c r="BI130" s="223">
        <f>IF(N130="nulová",J130,0)</f>
        <v>0</v>
      </c>
      <c r="BJ130" s="13" t="s">
        <v>82</v>
      </c>
      <c r="BK130" s="223">
        <f>ROUND(I130*H130,2)</f>
        <v>0</v>
      </c>
      <c r="BL130" s="13" t="s">
        <v>190</v>
      </c>
      <c r="BM130" s="222" t="s">
        <v>514</v>
      </c>
    </row>
    <row r="131" s="2" customFormat="1">
      <c r="A131" s="34"/>
      <c r="B131" s="35"/>
      <c r="C131" s="36"/>
      <c r="D131" s="224" t="s">
        <v>134</v>
      </c>
      <c r="E131" s="36"/>
      <c r="F131" s="225" t="s">
        <v>515</v>
      </c>
      <c r="G131" s="36"/>
      <c r="H131" s="36"/>
      <c r="I131" s="150"/>
      <c r="J131" s="36"/>
      <c r="K131" s="36"/>
      <c r="L131" s="40"/>
      <c r="M131" s="226"/>
      <c r="N131" s="227"/>
      <c r="O131" s="87"/>
      <c r="P131" s="87"/>
      <c r="Q131" s="87"/>
      <c r="R131" s="87"/>
      <c r="S131" s="87"/>
      <c r="T131" s="88"/>
      <c r="U131" s="34"/>
      <c r="V131" s="34"/>
      <c r="W131" s="34"/>
      <c r="X131" s="34"/>
      <c r="Y131" s="34"/>
      <c r="Z131" s="34"/>
      <c r="AA131" s="34"/>
      <c r="AB131" s="34"/>
      <c r="AC131" s="34"/>
      <c r="AD131" s="34"/>
      <c r="AE131" s="34"/>
      <c r="AT131" s="13" t="s">
        <v>134</v>
      </c>
      <c r="AU131" s="13" t="s">
        <v>75</v>
      </c>
    </row>
    <row r="132" s="2" customFormat="1" ht="21.75" customHeight="1">
      <c r="A132" s="34"/>
      <c r="B132" s="35"/>
      <c r="C132" s="210" t="s">
        <v>203</v>
      </c>
      <c r="D132" s="210" t="s">
        <v>127</v>
      </c>
      <c r="E132" s="211" t="s">
        <v>516</v>
      </c>
      <c r="F132" s="212" t="s">
        <v>517</v>
      </c>
      <c r="G132" s="213" t="s">
        <v>137</v>
      </c>
      <c r="H132" s="214">
        <v>8</v>
      </c>
      <c r="I132" s="215"/>
      <c r="J132" s="216">
        <f>ROUND(I132*H132,2)</f>
        <v>0</v>
      </c>
      <c r="K132" s="212" t="s">
        <v>496</v>
      </c>
      <c r="L132" s="217"/>
      <c r="M132" s="218" t="s">
        <v>1</v>
      </c>
      <c r="N132" s="219" t="s">
        <v>40</v>
      </c>
      <c r="O132" s="87"/>
      <c r="P132" s="220">
        <f>O132*H132</f>
        <v>0</v>
      </c>
      <c r="Q132" s="220">
        <v>0.0035999999999999999</v>
      </c>
      <c r="R132" s="220">
        <f>Q132*H132</f>
        <v>0.028799999999999999</v>
      </c>
      <c r="S132" s="220">
        <v>0</v>
      </c>
      <c r="T132" s="221">
        <f>S132*H132</f>
        <v>0</v>
      </c>
      <c r="U132" s="34"/>
      <c r="V132" s="34"/>
      <c r="W132" s="34"/>
      <c r="X132" s="34"/>
      <c r="Y132" s="34"/>
      <c r="Z132" s="34"/>
      <c r="AA132" s="34"/>
      <c r="AB132" s="34"/>
      <c r="AC132" s="34"/>
      <c r="AD132" s="34"/>
      <c r="AE132" s="34"/>
      <c r="AR132" s="222" t="s">
        <v>207</v>
      </c>
      <c r="AT132" s="222" t="s">
        <v>127</v>
      </c>
      <c r="AU132" s="222" t="s">
        <v>75</v>
      </c>
      <c r="AY132" s="13" t="s">
        <v>132</v>
      </c>
      <c r="BE132" s="223">
        <f>IF(N132="základní",J132,0)</f>
        <v>0</v>
      </c>
      <c r="BF132" s="223">
        <f>IF(N132="snížená",J132,0)</f>
        <v>0</v>
      </c>
      <c r="BG132" s="223">
        <f>IF(N132="zákl. přenesená",J132,0)</f>
        <v>0</v>
      </c>
      <c r="BH132" s="223">
        <f>IF(N132="sníž. přenesená",J132,0)</f>
        <v>0</v>
      </c>
      <c r="BI132" s="223">
        <f>IF(N132="nulová",J132,0)</f>
        <v>0</v>
      </c>
      <c r="BJ132" s="13" t="s">
        <v>82</v>
      </c>
      <c r="BK132" s="223">
        <f>ROUND(I132*H132,2)</f>
        <v>0</v>
      </c>
      <c r="BL132" s="13" t="s">
        <v>190</v>
      </c>
      <c r="BM132" s="222" t="s">
        <v>518</v>
      </c>
    </row>
    <row r="133" s="2" customFormat="1">
      <c r="A133" s="34"/>
      <c r="B133" s="35"/>
      <c r="C133" s="36"/>
      <c r="D133" s="224" t="s">
        <v>134</v>
      </c>
      <c r="E133" s="36"/>
      <c r="F133" s="225" t="s">
        <v>517</v>
      </c>
      <c r="G133" s="36"/>
      <c r="H133" s="36"/>
      <c r="I133" s="150"/>
      <c r="J133" s="36"/>
      <c r="K133" s="36"/>
      <c r="L133" s="40"/>
      <c r="M133" s="226"/>
      <c r="N133" s="227"/>
      <c r="O133" s="87"/>
      <c r="P133" s="87"/>
      <c r="Q133" s="87"/>
      <c r="R133" s="87"/>
      <c r="S133" s="87"/>
      <c r="T133" s="88"/>
      <c r="U133" s="34"/>
      <c r="V133" s="34"/>
      <c r="W133" s="34"/>
      <c r="X133" s="34"/>
      <c r="Y133" s="34"/>
      <c r="Z133" s="34"/>
      <c r="AA133" s="34"/>
      <c r="AB133" s="34"/>
      <c r="AC133" s="34"/>
      <c r="AD133" s="34"/>
      <c r="AE133" s="34"/>
      <c r="AT133" s="13" t="s">
        <v>134</v>
      </c>
      <c r="AU133" s="13" t="s">
        <v>75</v>
      </c>
    </row>
    <row r="134" s="2" customFormat="1" ht="16.5" customHeight="1">
      <c r="A134" s="34"/>
      <c r="B134" s="35"/>
      <c r="C134" s="228" t="s">
        <v>247</v>
      </c>
      <c r="D134" s="228" t="s">
        <v>169</v>
      </c>
      <c r="E134" s="229" t="s">
        <v>519</v>
      </c>
      <c r="F134" s="230" t="s">
        <v>520</v>
      </c>
      <c r="G134" s="231" t="s">
        <v>232</v>
      </c>
      <c r="H134" s="232">
        <v>20</v>
      </c>
      <c r="I134" s="233"/>
      <c r="J134" s="234">
        <f>ROUND(I134*H134,2)</f>
        <v>0</v>
      </c>
      <c r="K134" s="230" t="s">
        <v>496</v>
      </c>
      <c r="L134" s="40"/>
      <c r="M134" s="235" t="s">
        <v>1</v>
      </c>
      <c r="N134" s="236" t="s">
        <v>40</v>
      </c>
      <c r="O134" s="87"/>
      <c r="P134" s="220">
        <f>O134*H134</f>
        <v>0</v>
      </c>
      <c r="Q134" s="220">
        <v>0</v>
      </c>
      <c r="R134" s="220">
        <f>Q134*H134</f>
        <v>0</v>
      </c>
      <c r="S134" s="220">
        <v>0</v>
      </c>
      <c r="T134" s="221">
        <f>S134*H134</f>
        <v>0</v>
      </c>
      <c r="U134" s="34"/>
      <c r="V134" s="34"/>
      <c r="W134" s="34"/>
      <c r="X134" s="34"/>
      <c r="Y134" s="34"/>
      <c r="Z134" s="34"/>
      <c r="AA134" s="34"/>
      <c r="AB134" s="34"/>
      <c r="AC134" s="34"/>
      <c r="AD134" s="34"/>
      <c r="AE134" s="34"/>
      <c r="AR134" s="222" t="s">
        <v>190</v>
      </c>
      <c r="AT134" s="222" t="s">
        <v>169</v>
      </c>
      <c r="AU134" s="222" t="s">
        <v>75</v>
      </c>
      <c r="AY134" s="13" t="s">
        <v>132</v>
      </c>
      <c r="BE134" s="223">
        <f>IF(N134="základní",J134,0)</f>
        <v>0</v>
      </c>
      <c r="BF134" s="223">
        <f>IF(N134="snížená",J134,0)</f>
        <v>0</v>
      </c>
      <c r="BG134" s="223">
        <f>IF(N134="zákl. přenesená",J134,0)</f>
        <v>0</v>
      </c>
      <c r="BH134" s="223">
        <f>IF(N134="sníž. přenesená",J134,0)</f>
        <v>0</v>
      </c>
      <c r="BI134" s="223">
        <f>IF(N134="nulová",J134,0)</f>
        <v>0</v>
      </c>
      <c r="BJ134" s="13" t="s">
        <v>82</v>
      </c>
      <c r="BK134" s="223">
        <f>ROUND(I134*H134,2)</f>
        <v>0</v>
      </c>
      <c r="BL134" s="13" t="s">
        <v>190</v>
      </c>
      <c r="BM134" s="222" t="s">
        <v>521</v>
      </c>
    </row>
    <row r="135" s="2" customFormat="1">
      <c r="A135" s="34"/>
      <c r="B135" s="35"/>
      <c r="C135" s="36"/>
      <c r="D135" s="224" t="s">
        <v>134</v>
      </c>
      <c r="E135" s="36"/>
      <c r="F135" s="225" t="s">
        <v>522</v>
      </c>
      <c r="G135" s="36"/>
      <c r="H135" s="36"/>
      <c r="I135" s="150"/>
      <c r="J135" s="36"/>
      <c r="K135" s="36"/>
      <c r="L135" s="40"/>
      <c r="M135" s="226"/>
      <c r="N135" s="227"/>
      <c r="O135" s="87"/>
      <c r="P135" s="87"/>
      <c r="Q135" s="87"/>
      <c r="R135" s="87"/>
      <c r="S135" s="87"/>
      <c r="T135" s="88"/>
      <c r="U135" s="34"/>
      <c r="V135" s="34"/>
      <c r="W135" s="34"/>
      <c r="X135" s="34"/>
      <c r="Y135" s="34"/>
      <c r="Z135" s="34"/>
      <c r="AA135" s="34"/>
      <c r="AB135" s="34"/>
      <c r="AC135" s="34"/>
      <c r="AD135" s="34"/>
      <c r="AE135" s="34"/>
      <c r="AT135" s="13" t="s">
        <v>134</v>
      </c>
      <c r="AU135" s="13" t="s">
        <v>75</v>
      </c>
    </row>
    <row r="136" s="2" customFormat="1" ht="16.5" customHeight="1">
      <c r="A136" s="34"/>
      <c r="B136" s="35"/>
      <c r="C136" s="210" t="s">
        <v>207</v>
      </c>
      <c r="D136" s="210" t="s">
        <v>127</v>
      </c>
      <c r="E136" s="211" t="s">
        <v>523</v>
      </c>
      <c r="F136" s="212" t="s">
        <v>524</v>
      </c>
      <c r="G136" s="213" t="s">
        <v>435</v>
      </c>
      <c r="H136" s="214">
        <v>14</v>
      </c>
      <c r="I136" s="215"/>
      <c r="J136" s="216">
        <f>ROUND(I136*H136,2)</f>
        <v>0</v>
      </c>
      <c r="K136" s="212" t="s">
        <v>496</v>
      </c>
      <c r="L136" s="217"/>
      <c r="M136" s="218" t="s">
        <v>1</v>
      </c>
      <c r="N136" s="219" t="s">
        <v>40</v>
      </c>
      <c r="O136" s="87"/>
      <c r="P136" s="220">
        <f>O136*H136</f>
        <v>0</v>
      </c>
      <c r="Q136" s="220">
        <v>0.114</v>
      </c>
      <c r="R136" s="220">
        <f>Q136*H136</f>
        <v>1.5960000000000001</v>
      </c>
      <c r="S136" s="220">
        <v>0</v>
      </c>
      <c r="T136" s="221">
        <f>S136*H136</f>
        <v>0</v>
      </c>
      <c r="U136" s="34"/>
      <c r="V136" s="34"/>
      <c r="W136" s="34"/>
      <c r="X136" s="34"/>
      <c r="Y136" s="34"/>
      <c r="Z136" s="34"/>
      <c r="AA136" s="34"/>
      <c r="AB136" s="34"/>
      <c r="AC136" s="34"/>
      <c r="AD136" s="34"/>
      <c r="AE136" s="34"/>
      <c r="AR136" s="222" t="s">
        <v>207</v>
      </c>
      <c r="AT136" s="222" t="s">
        <v>127</v>
      </c>
      <c r="AU136" s="222" t="s">
        <v>75</v>
      </c>
      <c r="AY136" s="13" t="s">
        <v>132</v>
      </c>
      <c r="BE136" s="223">
        <f>IF(N136="základní",J136,0)</f>
        <v>0</v>
      </c>
      <c r="BF136" s="223">
        <f>IF(N136="snížená",J136,0)</f>
        <v>0</v>
      </c>
      <c r="BG136" s="223">
        <f>IF(N136="zákl. přenesená",J136,0)</f>
        <v>0</v>
      </c>
      <c r="BH136" s="223">
        <f>IF(N136="sníž. přenesená",J136,0)</f>
        <v>0</v>
      </c>
      <c r="BI136" s="223">
        <f>IF(N136="nulová",J136,0)</f>
        <v>0</v>
      </c>
      <c r="BJ136" s="13" t="s">
        <v>82</v>
      </c>
      <c r="BK136" s="223">
        <f>ROUND(I136*H136,2)</f>
        <v>0</v>
      </c>
      <c r="BL136" s="13" t="s">
        <v>190</v>
      </c>
      <c r="BM136" s="222" t="s">
        <v>525</v>
      </c>
    </row>
    <row r="137" s="2" customFormat="1">
      <c r="A137" s="34"/>
      <c r="B137" s="35"/>
      <c r="C137" s="36"/>
      <c r="D137" s="224" t="s">
        <v>134</v>
      </c>
      <c r="E137" s="36"/>
      <c r="F137" s="225" t="s">
        <v>524</v>
      </c>
      <c r="G137" s="36"/>
      <c r="H137" s="36"/>
      <c r="I137" s="150"/>
      <c r="J137" s="36"/>
      <c r="K137" s="36"/>
      <c r="L137" s="40"/>
      <c r="M137" s="226"/>
      <c r="N137" s="227"/>
      <c r="O137" s="87"/>
      <c r="P137" s="87"/>
      <c r="Q137" s="87"/>
      <c r="R137" s="87"/>
      <c r="S137" s="87"/>
      <c r="T137" s="88"/>
      <c r="U137" s="34"/>
      <c r="V137" s="34"/>
      <c r="W137" s="34"/>
      <c r="X137" s="34"/>
      <c r="Y137" s="34"/>
      <c r="Z137" s="34"/>
      <c r="AA137" s="34"/>
      <c r="AB137" s="34"/>
      <c r="AC137" s="34"/>
      <c r="AD137" s="34"/>
      <c r="AE137" s="34"/>
      <c r="AT137" s="13" t="s">
        <v>134</v>
      </c>
      <c r="AU137" s="13" t="s">
        <v>75</v>
      </c>
    </row>
    <row r="138" s="2" customFormat="1" ht="16.5" customHeight="1">
      <c r="A138" s="34"/>
      <c r="B138" s="35"/>
      <c r="C138" s="210" t="s">
        <v>239</v>
      </c>
      <c r="D138" s="210" t="s">
        <v>127</v>
      </c>
      <c r="E138" s="211" t="s">
        <v>526</v>
      </c>
      <c r="F138" s="212" t="s">
        <v>527</v>
      </c>
      <c r="G138" s="213" t="s">
        <v>137</v>
      </c>
      <c r="H138" s="214">
        <v>18</v>
      </c>
      <c r="I138" s="215"/>
      <c r="J138" s="216">
        <f>ROUND(I138*H138,2)</f>
        <v>0</v>
      </c>
      <c r="K138" s="212" t="s">
        <v>1</v>
      </c>
      <c r="L138" s="217"/>
      <c r="M138" s="218" t="s">
        <v>1</v>
      </c>
      <c r="N138" s="219" t="s">
        <v>40</v>
      </c>
      <c r="O138" s="87"/>
      <c r="P138" s="220">
        <f>O138*H138</f>
        <v>0</v>
      </c>
      <c r="Q138" s="220">
        <v>0.025999999999999999</v>
      </c>
      <c r="R138" s="220">
        <f>Q138*H138</f>
        <v>0.46799999999999997</v>
      </c>
      <c r="S138" s="220">
        <v>0</v>
      </c>
      <c r="T138" s="221">
        <f>S138*H138</f>
        <v>0</v>
      </c>
      <c r="U138" s="34"/>
      <c r="V138" s="34"/>
      <c r="W138" s="34"/>
      <c r="X138" s="34"/>
      <c r="Y138" s="34"/>
      <c r="Z138" s="34"/>
      <c r="AA138" s="34"/>
      <c r="AB138" s="34"/>
      <c r="AC138" s="34"/>
      <c r="AD138" s="34"/>
      <c r="AE138" s="34"/>
      <c r="AR138" s="222" t="s">
        <v>207</v>
      </c>
      <c r="AT138" s="222" t="s">
        <v>127</v>
      </c>
      <c r="AU138" s="222" t="s">
        <v>75</v>
      </c>
      <c r="AY138" s="13" t="s">
        <v>132</v>
      </c>
      <c r="BE138" s="223">
        <f>IF(N138="základní",J138,0)</f>
        <v>0</v>
      </c>
      <c r="BF138" s="223">
        <f>IF(N138="snížená",J138,0)</f>
        <v>0</v>
      </c>
      <c r="BG138" s="223">
        <f>IF(N138="zákl. přenesená",J138,0)</f>
        <v>0</v>
      </c>
      <c r="BH138" s="223">
        <f>IF(N138="sníž. přenesená",J138,0)</f>
        <v>0</v>
      </c>
      <c r="BI138" s="223">
        <f>IF(N138="nulová",J138,0)</f>
        <v>0</v>
      </c>
      <c r="BJ138" s="13" t="s">
        <v>82</v>
      </c>
      <c r="BK138" s="223">
        <f>ROUND(I138*H138,2)</f>
        <v>0</v>
      </c>
      <c r="BL138" s="13" t="s">
        <v>190</v>
      </c>
      <c r="BM138" s="222" t="s">
        <v>528</v>
      </c>
    </row>
    <row r="139" s="2" customFormat="1">
      <c r="A139" s="34"/>
      <c r="B139" s="35"/>
      <c r="C139" s="36"/>
      <c r="D139" s="224" t="s">
        <v>134</v>
      </c>
      <c r="E139" s="36"/>
      <c r="F139" s="225" t="s">
        <v>527</v>
      </c>
      <c r="G139" s="36"/>
      <c r="H139" s="36"/>
      <c r="I139" s="150"/>
      <c r="J139" s="36"/>
      <c r="K139" s="36"/>
      <c r="L139" s="40"/>
      <c r="M139" s="226"/>
      <c r="N139" s="227"/>
      <c r="O139" s="87"/>
      <c r="P139" s="87"/>
      <c r="Q139" s="87"/>
      <c r="R139" s="87"/>
      <c r="S139" s="87"/>
      <c r="T139" s="88"/>
      <c r="U139" s="34"/>
      <c r="V139" s="34"/>
      <c r="W139" s="34"/>
      <c r="X139" s="34"/>
      <c r="Y139" s="34"/>
      <c r="Z139" s="34"/>
      <c r="AA139" s="34"/>
      <c r="AB139" s="34"/>
      <c r="AC139" s="34"/>
      <c r="AD139" s="34"/>
      <c r="AE139" s="34"/>
      <c r="AT139" s="13" t="s">
        <v>134</v>
      </c>
      <c r="AU139" s="13" t="s">
        <v>75</v>
      </c>
    </row>
    <row r="140" s="2" customFormat="1" ht="16.5" customHeight="1">
      <c r="A140" s="34"/>
      <c r="B140" s="35"/>
      <c r="C140" s="210" t="s">
        <v>279</v>
      </c>
      <c r="D140" s="210" t="s">
        <v>127</v>
      </c>
      <c r="E140" s="211" t="s">
        <v>529</v>
      </c>
      <c r="F140" s="212" t="s">
        <v>530</v>
      </c>
      <c r="G140" s="213" t="s">
        <v>495</v>
      </c>
      <c r="H140" s="214">
        <v>100</v>
      </c>
      <c r="I140" s="215"/>
      <c r="J140" s="216">
        <f>ROUND(I140*H140,2)</f>
        <v>0</v>
      </c>
      <c r="K140" s="212" t="s">
        <v>496</v>
      </c>
      <c r="L140" s="217"/>
      <c r="M140" s="218" t="s">
        <v>1</v>
      </c>
      <c r="N140" s="219" t="s">
        <v>40</v>
      </c>
      <c r="O140" s="87"/>
      <c r="P140" s="220">
        <f>O140*H140</f>
        <v>0</v>
      </c>
      <c r="Q140" s="220">
        <v>0.001</v>
      </c>
      <c r="R140" s="220">
        <f>Q140*H140</f>
        <v>0.10000000000000001</v>
      </c>
      <c r="S140" s="220">
        <v>0</v>
      </c>
      <c r="T140" s="221">
        <f>S140*H140</f>
        <v>0</v>
      </c>
      <c r="U140" s="34"/>
      <c r="V140" s="34"/>
      <c r="W140" s="34"/>
      <c r="X140" s="34"/>
      <c r="Y140" s="34"/>
      <c r="Z140" s="34"/>
      <c r="AA140" s="34"/>
      <c r="AB140" s="34"/>
      <c r="AC140" s="34"/>
      <c r="AD140" s="34"/>
      <c r="AE140" s="34"/>
      <c r="AR140" s="222" t="s">
        <v>207</v>
      </c>
      <c r="AT140" s="222" t="s">
        <v>127</v>
      </c>
      <c r="AU140" s="222" t="s">
        <v>75</v>
      </c>
      <c r="AY140" s="13" t="s">
        <v>132</v>
      </c>
      <c r="BE140" s="223">
        <f>IF(N140="základní",J140,0)</f>
        <v>0</v>
      </c>
      <c r="BF140" s="223">
        <f>IF(N140="snížená",J140,0)</f>
        <v>0</v>
      </c>
      <c r="BG140" s="223">
        <f>IF(N140="zákl. přenesená",J140,0)</f>
        <v>0</v>
      </c>
      <c r="BH140" s="223">
        <f>IF(N140="sníž. přenesená",J140,0)</f>
        <v>0</v>
      </c>
      <c r="BI140" s="223">
        <f>IF(N140="nulová",J140,0)</f>
        <v>0</v>
      </c>
      <c r="BJ140" s="13" t="s">
        <v>82</v>
      </c>
      <c r="BK140" s="223">
        <f>ROUND(I140*H140,2)</f>
        <v>0</v>
      </c>
      <c r="BL140" s="13" t="s">
        <v>190</v>
      </c>
      <c r="BM140" s="222" t="s">
        <v>531</v>
      </c>
    </row>
    <row r="141" s="2" customFormat="1">
      <c r="A141" s="34"/>
      <c r="B141" s="35"/>
      <c r="C141" s="36"/>
      <c r="D141" s="224" t="s">
        <v>134</v>
      </c>
      <c r="E141" s="36"/>
      <c r="F141" s="225" t="s">
        <v>530</v>
      </c>
      <c r="G141" s="36"/>
      <c r="H141" s="36"/>
      <c r="I141" s="150"/>
      <c r="J141" s="36"/>
      <c r="K141" s="36"/>
      <c r="L141" s="40"/>
      <c r="M141" s="226"/>
      <c r="N141" s="227"/>
      <c r="O141" s="87"/>
      <c r="P141" s="87"/>
      <c r="Q141" s="87"/>
      <c r="R141" s="87"/>
      <c r="S141" s="87"/>
      <c r="T141" s="88"/>
      <c r="U141" s="34"/>
      <c r="V141" s="34"/>
      <c r="W141" s="34"/>
      <c r="X141" s="34"/>
      <c r="Y141" s="34"/>
      <c r="Z141" s="34"/>
      <c r="AA141" s="34"/>
      <c r="AB141" s="34"/>
      <c r="AC141" s="34"/>
      <c r="AD141" s="34"/>
      <c r="AE141" s="34"/>
      <c r="AT141" s="13" t="s">
        <v>134</v>
      </c>
      <c r="AU141" s="13" t="s">
        <v>75</v>
      </c>
    </row>
    <row r="142" s="2" customFormat="1" ht="21.75" customHeight="1">
      <c r="A142" s="34"/>
      <c r="B142" s="35"/>
      <c r="C142" s="210" t="s">
        <v>256</v>
      </c>
      <c r="D142" s="210" t="s">
        <v>127</v>
      </c>
      <c r="E142" s="211" t="s">
        <v>532</v>
      </c>
      <c r="F142" s="212" t="s">
        <v>533</v>
      </c>
      <c r="G142" s="213" t="s">
        <v>435</v>
      </c>
      <c r="H142" s="214">
        <v>12</v>
      </c>
      <c r="I142" s="215"/>
      <c r="J142" s="216">
        <f>ROUND(I142*H142,2)</f>
        <v>0</v>
      </c>
      <c r="K142" s="212" t="s">
        <v>496</v>
      </c>
      <c r="L142" s="217"/>
      <c r="M142" s="218" t="s">
        <v>1</v>
      </c>
      <c r="N142" s="219" t="s">
        <v>40</v>
      </c>
      <c r="O142" s="87"/>
      <c r="P142" s="220">
        <f>O142*H142</f>
        <v>0</v>
      </c>
      <c r="Q142" s="220">
        <v>0.00050000000000000001</v>
      </c>
      <c r="R142" s="220">
        <f>Q142*H142</f>
        <v>0.0060000000000000001</v>
      </c>
      <c r="S142" s="220">
        <v>0</v>
      </c>
      <c r="T142" s="221">
        <f>S142*H142</f>
        <v>0</v>
      </c>
      <c r="U142" s="34"/>
      <c r="V142" s="34"/>
      <c r="W142" s="34"/>
      <c r="X142" s="34"/>
      <c r="Y142" s="34"/>
      <c r="Z142" s="34"/>
      <c r="AA142" s="34"/>
      <c r="AB142" s="34"/>
      <c r="AC142" s="34"/>
      <c r="AD142" s="34"/>
      <c r="AE142" s="34"/>
      <c r="AR142" s="222" t="s">
        <v>207</v>
      </c>
      <c r="AT142" s="222" t="s">
        <v>127</v>
      </c>
      <c r="AU142" s="222" t="s">
        <v>75</v>
      </c>
      <c r="AY142" s="13" t="s">
        <v>132</v>
      </c>
      <c r="BE142" s="223">
        <f>IF(N142="základní",J142,0)</f>
        <v>0</v>
      </c>
      <c r="BF142" s="223">
        <f>IF(N142="snížená",J142,0)</f>
        <v>0</v>
      </c>
      <c r="BG142" s="223">
        <f>IF(N142="zákl. přenesená",J142,0)</f>
        <v>0</v>
      </c>
      <c r="BH142" s="223">
        <f>IF(N142="sníž. přenesená",J142,0)</f>
        <v>0</v>
      </c>
      <c r="BI142" s="223">
        <f>IF(N142="nulová",J142,0)</f>
        <v>0</v>
      </c>
      <c r="BJ142" s="13" t="s">
        <v>82</v>
      </c>
      <c r="BK142" s="223">
        <f>ROUND(I142*H142,2)</f>
        <v>0</v>
      </c>
      <c r="BL142" s="13" t="s">
        <v>190</v>
      </c>
      <c r="BM142" s="222" t="s">
        <v>534</v>
      </c>
    </row>
    <row r="143" s="2" customFormat="1">
      <c r="A143" s="34"/>
      <c r="B143" s="35"/>
      <c r="C143" s="36"/>
      <c r="D143" s="224" t="s">
        <v>134</v>
      </c>
      <c r="E143" s="36"/>
      <c r="F143" s="225" t="s">
        <v>533</v>
      </c>
      <c r="G143" s="36"/>
      <c r="H143" s="36"/>
      <c r="I143" s="150"/>
      <c r="J143" s="36"/>
      <c r="K143" s="36"/>
      <c r="L143" s="40"/>
      <c r="M143" s="226"/>
      <c r="N143" s="227"/>
      <c r="O143" s="87"/>
      <c r="P143" s="87"/>
      <c r="Q143" s="87"/>
      <c r="R143" s="87"/>
      <c r="S143" s="87"/>
      <c r="T143" s="88"/>
      <c r="U143" s="34"/>
      <c r="V143" s="34"/>
      <c r="W143" s="34"/>
      <c r="X143" s="34"/>
      <c r="Y143" s="34"/>
      <c r="Z143" s="34"/>
      <c r="AA143" s="34"/>
      <c r="AB143" s="34"/>
      <c r="AC143" s="34"/>
      <c r="AD143" s="34"/>
      <c r="AE143" s="34"/>
      <c r="AT143" s="13" t="s">
        <v>134</v>
      </c>
      <c r="AU143" s="13" t="s">
        <v>75</v>
      </c>
    </row>
    <row r="144" s="2" customFormat="1" ht="16.5" customHeight="1">
      <c r="A144" s="34"/>
      <c r="B144" s="35"/>
      <c r="C144" s="228" t="s">
        <v>262</v>
      </c>
      <c r="D144" s="228" t="s">
        <v>169</v>
      </c>
      <c r="E144" s="229" t="s">
        <v>535</v>
      </c>
      <c r="F144" s="230" t="s">
        <v>536</v>
      </c>
      <c r="G144" s="231" t="s">
        <v>137</v>
      </c>
      <c r="H144" s="232">
        <v>4</v>
      </c>
      <c r="I144" s="233"/>
      <c r="J144" s="234">
        <f>ROUND(I144*H144,2)</f>
        <v>0</v>
      </c>
      <c r="K144" s="230" t="s">
        <v>496</v>
      </c>
      <c r="L144" s="40"/>
      <c r="M144" s="235" t="s">
        <v>1</v>
      </c>
      <c r="N144" s="236" t="s">
        <v>40</v>
      </c>
      <c r="O144" s="87"/>
      <c r="P144" s="220">
        <f>O144*H144</f>
        <v>0</v>
      </c>
      <c r="Q144" s="220">
        <v>0</v>
      </c>
      <c r="R144" s="220">
        <f>Q144*H144</f>
        <v>0</v>
      </c>
      <c r="S144" s="220">
        <v>0</v>
      </c>
      <c r="T144" s="221">
        <f>S144*H144</f>
        <v>0</v>
      </c>
      <c r="U144" s="34"/>
      <c r="V144" s="34"/>
      <c r="W144" s="34"/>
      <c r="X144" s="34"/>
      <c r="Y144" s="34"/>
      <c r="Z144" s="34"/>
      <c r="AA144" s="34"/>
      <c r="AB144" s="34"/>
      <c r="AC144" s="34"/>
      <c r="AD144" s="34"/>
      <c r="AE144" s="34"/>
      <c r="AR144" s="222" t="s">
        <v>190</v>
      </c>
      <c r="AT144" s="222" t="s">
        <v>169</v>
      </c>
      <c r="AU144" s="222" t="s">
        <v>75</v>
      </c>
      <c r="AY144" s="13" t="s">
        <v>132</v>
      </c>
      <c r="BE144" s="223">
        <f>IF(N144="základní",J144,0)</f>
        <v>0</v>
      </c>
      <c r="BF144" s="223">
        <f>IF(N144="snížená",J144,0)</f>
        <v>0</v>
      </c>
      <c r="BG144" s="223">
        <f>IF(N144="zákl. přenesená",J144,0)</f>
        <v>0</v>
      </c>
      <c r="BH144" s="223">
        <f>IF(N144="sníž. přenesená",J144,0)</f>
        <v>0</v>
      </c>
      <c r="BI144" s="223">
        <f>IF(N144="nulová",J144,0)</f>
        <v>0</v>
      </c>
      <c r="BJ144" s="13" t="s">
        <v>82</v>
      </c>
      <c r="BK144" s="223">
        <f>ROUND(I144*H144,2)</f>
        <v>0</v>
      </c>
      <c r="BL144" s="13" t="s">
        <v>190</v>
      </c>
      <c r="BM144" s="222" t="s">
        <v>537</v>
      </c>
    </row>
    <row r="145" s="2" customFormat="1">
      <c r="A145" s="34"/>
      <c r="B145" s="35"/>
      <c r="C145" s="36"/>
      <c r="D145" s="224" t="s">
        <v>134</v>
      </c>
      <c r="E145" s="36"/>
      <c r="F145" s="225" t="s">
        <v>538</v>
      </c>
      <c r="G145" s="36"/>
      <c r="H145" s="36"/>
      <c r="I145" s="150"/>
      <c r="J145" s="36"/>
      <c r="K145" s="36"/>
      <c r="L145" s="40"/>
      <c r="M145" s="226"/>
      <c r="N145" s="227"/>
      <c r="O145" s="87"/>
      <c r="P145" s="87"/>
      <c r="Q145" s="87"/>
      <c r="R145" s="87"/>
      <c r="S145" s="87"/>
      <c r="T145" s="88"/>
      <c r="U145" s="34"/>
      <c r="V145" s="34"/>
      <c r="W145" s="34"/>
      <c r="X145" s="34"/>
      <c r="Y145" s="34"/>
      <c r="Z145" s="34"/>
      <c r="AA145" s="34"/>
      <c r="AB145" s="34"/>
      <c r="AC145" s="34"/>
      <c r="AD145" s="34"/>
      <c r="AE145" s="34"/>
      <c r="AT145" s="13" t="s">
        <v>134</v>
      </c>
      <c r="AU145" s="13" t="s">
        <v>75</v>
      </c>
    </row>
    <row r="146" s="2" customFormat="1" ht="16.5" customHeight="1">
      <c r="A146" s="34"/>
      <c r="B146" s="35"/>
      <c r="C146" s="228" t="s">
        <v>8</v>
      </c>
      <c r="D146" s="228" t="s">
        <v>169</v>
      </c>
      <c r="E146" s="229" t="s">
        <v>539</v>
      </c>
      <c r="F146" s="230" t="s">
        <v>540</v>
      </c>
      <c r="G146" s="231" t="s">
        <v>232</v>
      </c>
      <c r="H146" s="232">
        <v>30</v>
      </c>
      <c r="I146" s="233"/>
      <c r="J146" s="234">
        <f>ROUND(I146*H146,2)</f>
        <v>0</v>
      </c>
      <c r="K146" s="230" t="s">
        <v>496</v>
      </c>
      <c r="L146" s="40"/>
      <c r="M146" s="235" t="s">
        <v>1</v>
      </c>
      <c r="N146" s="236" t="s">
        <v>40</v>
      </c>
      <c r="O146" s="87"/>
      <c r="P146" s="220">
        <f>O146*H146</f>
        <v>0</v>
      </c>
      <c r="Q146" s="220">
        <v>0</v>
      </c>
      <c r="R146" s="220">
        <f>Q146*H146</f>
        <v>0</v>
      </c>
      <c r="S146" s="220">
        <v>0</v>
      </c>
      <c r="T146" s="221">
        <f>S146*H146</f>
        <v>0</v>
      </c>
      <c r="U146" s="34"/>
      <c r="V146" s="34"/>
      <c r="W146" s="34"/>
      <c r="X146" s="34"/>
      <c r="Y146" s="34"/>
      <c r="Z146" s="34"/>
      <c r="AA146" s="34"/>
      <c r="AB146" s="34"/>
      <c r="AC146" s="34"/>
      <c r="AD146" s="34"/>
      <c r="AE146" s="34"/>
      <c r="AR146" s="222" t="s">
        <v>190</v>
      </c>
      <c r="AT146" s="222" t="s">
        <v>169</v>
      </c>
      <c r="AU146" s="222" t="s">
        <v>75</v>
      </c>
      <c r="AY146" s="13" t="s">
        <v>132</v>
      </c>
      <c r="BE146" s="223">
        <f>IF(N146="základní",J146,0)</f>
        <v>0</v>
      </c>
      <c r="BF146" s="223">
        <f>IF(N146="snížená",J146,0)</f>
        <v>0</v>
      </c>
      <c r="BG146" s="223">
        <f>IF(N146="zákl. přenesená",J146,0)</f>
        <v>0</v>
      </c>
      <c r="BH146" s="223">
        <f>IF(N146="sníž. přenesená",J146,0)</f>
        <v>0</v>
      </c>
      <c r="BI146" s="223">
        <f>IF(N146="nulová",J146,0)</f>
        <v>0</v>
      </c>
      <c r="BJ146" s="13" t="s">
        <v>82</v>
      </c>
      <c r="BK146" s="223">
        <f>ROUND(I146*H146,2)</f>
        <v>0</v>
      </c>
      <c r="BL146" s="13" t="s">
        <v>190</v>
      </c>
      <c r="BM146" s="222" t="s">
        <v>541</v>
      </c>
    </row>
    <row r="147" s="2" customFormat="1">
      <c r="A147" s="34"/>
      <c r="B147" s="35"/>
      <c r="C147" s="36"/>
      <c r="D147" s="224" t="s">
        <v>134</v>
      </c>
      <c r="E147" s="36"/>
      <c r="F147" s="225" t="s">
        <v>542</v>
      </c>
      <c r="G147" s="36"/>
      <c r="H147" s="36"/>
      <c r="I147" s="150"/>
      <c r="J147" s="36"/>
      <c r="K147" s="36"/>
      <c r="L147" s="40"/>
      <c r="M147" s="226"/>
      <c r="N147" s="227"/>
      <c r="O147" s="87"/>
      <c r="P147" s="87"/>
      <c r="Q147" s="87"/>
      <c r="R147" s="87"/>
      <c r="S147" s="87"/>
      <c r="T147" s="88"/>
      <c r="U147" s="34"/>
      <c r="V147" s="34"/>
      <c r="W147" s="34"/>
      <c r="X147" s="34"/>
      <c r="Y147" s="34"/>
      <c r="Z147" s="34"/>
      <c r="AA147" s="34"/>
      <c r="AB147" s="34"/>
      <c r="AC147" s="34"/>
      <c r="AD147" s="34"/>
      <c r="AE147" s="34"/>
      <c r="AT147" s="13" t="s">
        <v>134</v>
      </c>
      <c r="AU147" s="13" t="s">
        <v>75</v>
      </c>
    </row>
    <row r="148" s="2" customFormat="1" ht="21.75" customHeight="1">
      <c r="A148" s="34"/>
      <c r="B148" s="35"/>
      <c r="C148" s="228" t="s">
        <v>190</v>
      </c>
      <c r="D148" s="228" t="s">
        <v>169</v>
      </c>
      <c r="E148" s="229" t="s">
        <v>543</v>
      </c>
      <c r="F148" s="230" t="s">
        <v>544</v>
      </c>
      <c r="G148" s="231" t="s">
        <v>505</v>
      </c>
      <c r="H148" s="232">
        <v>240</v>
      </c>
      <c r="I148" s="233"/>
      <c r="J148" s="234">
        <f>ROUND(I148*H148,2)</f>
        <v>0</v>
      </c>
      <c r="K148" s="230" t="s">
        <v>496</v>
      </c>
      <c r="L148" s="40"/>
      <c r="M148" s="235" t="s">
        <v>1</v>
      </c>
      <c r="N148" s="236" t="s">
        <v>40</v>
      </c>
      <c r="O148" s="87"/>
      <c r="P148" s="220">
        <f>O148*H148</f>
        <v>0</v>
      </c>
      <c r="Q148" s="220">
        <v>0.00033</v>
      </c>
      <c r="R148" s="220">
        <f>Q148*H148</f>
        <v>0.079199999999999993</v>
      </c>
      <c r="S148" s="220">
        <v>0</v>
      </c>
      <c r="T148" s="221">
        <f>S148*H148</f>
        <v>0</v>
      </c>
      <c r="U148" s="34"/>
      <c r="V148" s="34"/>
      <c r="W148" s="34"/>
      <c r="X148" s="34"/>
      <c r="Y148" s="34"/>
      <c r="Z148" s="34"/>
      <c r="AA148" s="34"/>
      <c r="AB148" s="34"/>
      <c r="AC148" s="34"/>
      <c r="AD148" s="34"/>
      <c r="AE148" s="34"/>
      <c r="AR148" s="222" t="s">
        <v>247</v>
      </c>
      <c r="AT148" s="222" t="s">
        <v>169</v>
      </c>
      <c r="AU148" s="222" t="s">
        <v>75</v>
      </c>
      <c r="AY148" s="13" t="s">
        <v>132</v>
      </c>
      <c r="BE148" s="223">
        <f>IF(N148="základní",J148,0)</f>
        <v>0</v>
      </c>
      <c r="BF148" s="223">
        <f>IF(N148="snížená",J148,0)</f>
        <v>0</v>
      </c>
      <c r="BG148" s="223">
        <f>IF(N148="zákl. přenesená",J148,0)</f>
        <v>0</v>
      </c>
      <c r="BH148" s="223">
        <f>IF(N148="sníž. přenesená",J148,0)</f>
        <v>0</v>
      </c>
      <c r="BI148" s="223">
        <f>IF(N148="nulová",J148,0)</f>
        <v>0</v>
      </c>
      <c r="BJ148" s="13" t="s">
        <v>82</v>
      </c>
      <c r="BK148" s="223">
        <f>ROUND(I148*H148,2)</f>
        <v>0</v>
      </c>
      <c r="BL148" s="13" t="s">
        <v>247</v>
      </c>
      <c r="BM148" s="222" t="s">
        <v>545</v>
      </c>
    </row>
    <row r="149" s="2" customFormat="1">
      <c r="A149" s="34"/>
      <c r="B149" s="35"/>
      <c r="C149" s="36"/>
      <c r="D149" s="224" t="s">
        <v>134</v>
      </c>
      <c r="E149" s="36"/>
      <c r="F149" s="225" t="s">
        <v>546</v>
      </c>
      <c r="G149" s="36"/>
      <c r="H149" s="36"/>
      <c r="I149" s="150"/>
      <c r="J149" s="36"/>
      <c r="K149" s="36"/>
      <c r="L149" s="40"/>
      <c r="M149" s="226"/>
      <c r="N149" s="227"/>
      <c r="O149" s="87"/>
      <c r="P149" s="87"/>
      <c r="Q149" s="87"/>
      <c r="R149" s="87"/>
      <c r="S149" s="87"/>
      <c r="T149" s="88"/>
      <c r="U149" s="34"/>
      <c r="V149" s="34"/>
      <c r="W149" s="34"/>
      <c r="X149" s="34"/>
      <c r="Y149" s="34"/>
      <c r="Z149" s="34"/>
      <c r="AA149" s="34"/>
      <c r="AB149" s="34"/>
      <c r="AC149" s="34"/>
      <c r="AD149" s="34"/>
      <c r="AE149" s="34"/>
      <c r="AT149" s="13" t="s">
        <v>134</v>
      </c>
      <c r="AU149" s="13" t="s">
        <v>75</v>
      </c>
    </row>
    <row r="150" s="2" customFormat="1" ht="21.75" customHeight="1">
      <c r="A150" s="34"/>
      <c r="B150" s="35"/>
      <c r="C150" s="228" t="s">
        <v>234</v>
      </c>
      <c r="D150" s="228" t="s">
        <v>169</v>
      </c>
      <c r="E150" s="229" t="s">
        <v>547</v>
      </c>
      <c r="F150" s="230" t="s">
        <v>548</v>
      </c>
      <c r="G150" s="231" t="s">
        <v>505</v>
      </c>
      <c r="H150" s="232">
        <v>10</v>
      </c>
      <c r="I150" s="233"/>
      <c r="J150" s="234">
        <f>ROUND(I150*H150,2)</f>
        <v>0</v>
      </c>
      <c r="K150" s="230" t="s">
        <v>496</v>
      </c>
      <c r="L150" s="40"/>
      <c r="M150" s="235" t="s">
        <v>1</v>
      </c>
      <c r="N150" s="236" t="s">
        <v>40</v>
      </c>
      <c r="O150" s="87"/>
      <c r="P150" s="220">
        <f>O150*H150</f>
        <v>0</v>
      </c>
      <c r="Q150" s="220">
        <v>0.00013999999999999999</v>
      </c>
      <c r="R150" s="220">
        <f>Q150*H150</f>
        <v>0.0013999999999999998</v>
      </c>
      <c r="S150" s="220">
        <v>0</v>
      </c>
      <c r="T150" s="221">
        <f>S150*H150</f>
        <v>0</v>
      </c>
      <c r="U150" s="34"/>
      <c r="V150" s="34"/>
      <c r="W150" s="34"/>
      <c r="X150" s="34"/>
      <c r="Y150" s="34"/>
      <c r="Z150" s="34"/>
      <c r="AA150" s="34"/>
      <c r="AB150" s="34"/>
      <c r="AC150" s="34"/>
      <c r="AD150" s="34"/>
      <c r="AE150" s="34"/>
      <c r="AR150" s="222" t="s">
        <v>247</v>
      </c>
      <c r="AT150" s="222" t="s">
        <v>169</v>
      </c>
      <c r="AU150" s="222" t="s">
        <v>75</v>
      </c>
      <c r="AY150" s="13" t="s">
        <v>132</v>
      </c>
      <c r="BE150" s="223">
        <f>IF(N150="základní",J150,0)</f>
        <v>0</v>
      </c>
      <c r="BF150" s="223">
        <f>IF(N150="snížená",J150,0)</f>
        <v>0</v>
      </c>
      <c r="BG150" s="223">
        <f>IF(N150="zákl. přenesená",J150,0)</f>
        <v>0</v>
      </c>
      <c r="BH150" s="223">
        <f>IF(N150="sníž. přenesená",J150,0)</f>
        <v>0</v>
      </c>
      <c r="BI150" s="223">
        <f>IF(N150="nulová",J150,0)</f>
        <v>0</v>
      </c>
      <c r="BJ150" s="13" t="s">
        <v>82</v>
      </c>
      <c r="BK150" s="223">
        <f>ROUND(I150*H150,2)</f>
        <v>0</v>
      </c>
      <c r="BL150" s="13" t="s">
        <v>247</v>
      </c>
      <c r="BM150" s="222" t="s">
        <v>549</v>
      </c>
    </row>
    <row r="151" s="2" customFormat="1">
      <c r="A151" s="34"/>
      <c r="B151" s="35"/>
      <c r="C151" s="36"/>
      <c r="D151" s="224" t="s">
        <v>134</v>
      </c>
      <c r="E151" s="36"/>
      <c r="F151" s="225" t="s">
        <v>550</v>
      </c>
      <c r="G151" s="36"/>
      <c r="H151" s="36"/>
      <c r="I151" s="150"/>
      <c r="J151" s="36"/>
      <c r="K151" s="36"/>
      <c r="L151" s="40"/>
      <c r="M151" s="226"/>
      <c r="N151" s="227"/>
      <c r="O151" s="87"/>
      <c r="P151" s="87"/>
      <c r="Q151" s="87"/>
      <c r="R151" s="87"/>
      <c r="S151" s="87"/>
      <c r="T151" s="88"/>
      <c r="U151" s="34"/>
      <c r="V151" s="34"/>
      <c r="W151" s="34"/>
      <c r="X151" s="34"/>
      <c r="Y151" s="34"/>
      <c r="Z151" s="34"/>
      <c r="AA151" s="34"/>
      <c r="AB151" s="34"/>
      <c r="AC151" s="34"/>
      <c r="AD151" s="34"/>
      <c r="AE151" s="34"/>
      <c r="AT151" s="13" t="s">
        <v>134</v>
      </c>
      <c r="AU151" s="13" t="s">
        <v>75</v>
      </c>
    </row>
    <row r="152" s="2" customFormat="1" ht="21.75" customHeight="1">
      <c r="A152" s="34"/>
      <c r="B152" s="35"/>
      <c r="C152" s="228" t="s">
        <v>215</v>
      </c>
      <c r="D152" s="228" t="s">
        <v>169</v>
      </c>
      <c r="E152" s="229" t="s">
        <v>551</v>
      </c>
      <c r="F152" s="230" t="s">
        <v>552</v>
      </c>
      <c r="G152" s="231" t="s">
        <v>553</v>
      </c>
      <c r="H152" s="232">
        <v>4</v>
      </c>
      <c r="I152" s="233"/>
      <c r="J152" s="234">
        <f>ROUND(I152*H152,2)</f>
        <v>0</v>
      </c>
      <c r="K152" s="230" t="s">
        <v>496</v>
      </c>
      <c r="L152" s="40"/>
      <c r="M152" s="235" t="s">
        <v>1</v>
      </c>
      <c r="N152" s="236" t="s">
        <v>40</v>
      </c>
      <c r="O152" s="87"/>
      <c r="P152" s="220">
        <f>O152*H152</f>
        <v>0</v>
      </c>
      <c r="Q152" s="220">
        <v>0</v>
      </c>
      <c r="R152" s="220">
        <f>Q152*H152</f>
        <v>0</v>
      </c>
      <c r="S152" s="220">
        <v>0</v>
      </c>
      <c r="T152" s="221">
        <f>S152*H152</f>
        <v>0</v>
      </c>
      <c r="U152" s="34"/>
      <c r="V152" s="34"/>
      <c r="W152" s="34"/>
      <c r="X152" s="34"/>
      <c r="Y152" s="34"/>
      <c r="Z152" s="34"/>
      <c r="AA152" s="34"/>
      <c r="AB152" s="34"/>
      <c r="AC152" s="34"/>
      <c r="AD152" s="34"/>
      <c r="AE152" s="34"/>
      <c r="AR152" s="222" t="s">
        <v>247</v>
      </c>
      <c r="AT152" s="222" t="s">
        <v>169</v>
      </c>
      <c r="AU152" s="222" t="s">
        <v>75</v>
      </c>
      <c r="AY152" s="13" t="s">
        <v>132</v>
      </c>
      <c r="BE152" s="223">
        <f>IF(N152="základní",J152,0)</f>
        <v>0</v>
      </c>
      <c r="BF152" s="223">
        <f>IF(N152="snížená",J152,0)</f>
        <v>0</v>
      </c>
      <c r="BG152" s="223">
        <f>IF(N152="zákl. přenesená",J152,0)</f>
        <v>0</v>
      </c>
      <c r="BH152" s="223">
        <f>IF(N152="sníž. přenesená",J152,0)</f>
        <v>0</v>
      </c>
      <c r="BI152" s="223">
        <f>IF(N152="nulová",J152,0)</f>
        <v>0</v>
      </c>
      <c r="BJ152" s="13" t="s">
        <v>82</v>
      </c>
      <c r="BK152" s="223">
        <f>ROUND(I152*H152,2)</f>
        <v>0</v>
      </c>
      <c r="BL152" s="13" t="s">
        <v>247</v>
      </c>
      <c r="BM152" s="222" t="s">
        <v>554</v>
      </c>
    </row>
    <row r="153" s="2" customFormat="1">
      <c r="A153" s="34"/>
      <c r="B153" s="35"/>
      <c r="C153" s="36"/>
      <c r="D153" s="224" t="s">
        <v>134</v>
      </c>
      <c r="E153" s="36"/>
      <c r="F153" s="225" t="s">
        <v>555</v>
      </c>
      <c r="G153" s="36"/>
      <c r="H153" s="36"/>
      <c r="I153" s="150"/>
      <c r="J153" s="36"/>
      <c r="K153" s="36"/>
      <c r="L153" s="40"/>
      <c r="M153" s="226"/>
      <c r="N153" s="227"/>
      <c r="O153" s="87"/>
      <c r="P153" s="87"/>
      <c r="Q153" s="87"/>
      <c r="R153" s="87"/>
      <c r="S153" s="87"/>
      <c r="T153" s="88"/>
      <c r="U153" s="34"/>
      <c r="V153" s="34"/>
      <c r="W153" s="34"/>
      <c r="X153" s="34"/>
      <c r="Y153" s="34"/>
      <c r="Z153" s="34"/>
      <c r="AA153" s="34"/>
      <c r="AB153" s="34"/>
      <c r="AC153" s="34"/>
      <c r="AD153" s="34"/>
      <c r="AE153" s="34"/>
      <c r="AT153" s="13" t="s">
        <v>134</v>
      </c>
      <c r="AU153" s="13" t="s">
        <v>75</v>
      </c>
    </row>
    <row r="154" s="2" customFormat="1" ht="21.75" customHeight="1">
      <c r="A154" s="34"/>
      <c r="B154" s="35"/>
      <c r="C154" s="228" t="s">
        <v>251</v>
      </c>
      <c r="D154" s="228" t="s">
        <v>169</v>
      </c>
      <c r="E154" s="229" t="s">
        <v>556</v>
      </c>
      <c r="F154" s="230" t="s">
        <v>557</v>
      </c>
      <c r="G154" s="231" t="s">
        <v>553</v>
      </c>
      <c r="H154" s="232">
        <v>4</v>
      </c>
      <c r="I154" s="233"/>
      <c r="J154" s="234">
        <f>ROUND(I154*H154,2)</f>
        <v>0</v>
      </c>
      <c r="K154" s="230" t="s">
        <v>496</v>
      </c>
      <c r="L154" s="40"/>
      <c r="M154" s="235" t="s">
        <v>1</v>
      </c>
      <c r="N154" s="236" t="s">
        <v>40</v>
      </c>
      <c r="O154" s="87"/>
      <c r="P154" s="220">
        <f>O154*H154</f>
        <v>0</v>
      </c>
      <c r="Q154" s="220">
        <v>0</v>
      </c>
      <c r="R154" s="220">
        <f>Q154*H154</f>
        <v>0</v>
      </c>
      <c r="S154" s="220">
        <v>0</v>
      </c>
      <c r="T154" s="221">
        <f>S154*H154</f>
        <v>0</v>
      </c>
      <c r="U154" s="34"/>
      <c r="V154" s="34"/>
      <c r="W154" s="34"/>
      <c r="X154" s="34"/>
      <c r="Y154" s="34"/>
      <c r="Z154" s="34"/>
      <c r="AA154" s="34"/>
      <c r="AB154" s="34"/>
      <c r="AC154" s="34"/>
      <c r="AD154" s="34"/>
      <c r="AE154" s="34"/>
      <c r="AR154" s="222" t="s">
        <v>247</v>
      </c>
      <c r="AT154" s="222" t="s">
        <v>169</v>
      </c>
      <c r="AU154" s="222" t="s">
        <v>75</v>
      </c>
      <c r="AY154" s="13" t="s">
        <v>132</v>
      </c>
      <c r="BE154" s="223">
        <f>IF(N154="základní",J154,0)</f>
        <v>0</v>
      </c>
      <c r="BF154" s="223">
        <f>IF(N154="snížená",J154,0)</f>
        <v>0</v>
      </c>
      <c r="BG154" s="223">
        <f>IF(N154="zákl. přenesená",J154,0)</f>
        <v>0</v>
      </c>
      <c r="BH154" s="223">
        <f>IF(N154="sníž. přenesená",J154,0)</f>
        <v>0</v>
      </c>
      <c r="BI154" s="223">
        <f>IF(N154="nulová",J154,0)</f>
        <v>0</v>
      </c>
      <c r="BJ154" s="13" t="s">
        <v>82</v>
      </c>
      <c r="BK154" s="223">
        <f>ROUND(I154*H154,2)</f>
        <v>0</v>
      </c>
      <c r="BL154" s="13" t="s">
        <v>247</v>
      </c>
      <c r="BM154" s="222" t="s">
        <v>558</v>
      </c>
    </row>
    <row r="155" s="2" customFormat="1">
      <c r="A155" s="34"/>
      <c r="B155" s="35"/>
      <c r="C155" s="36"/>
      <c r="D155" s="224" t="s">
        <v>134</v>
      </c>
      <c r="E155" s="36"/>
      <c r="F155" s="225" t="s">
        <v>559</v>
      </c>
      <c r="G155" s="36"/>
      <c r="H155" s="36"/>
      <c r="I155" s="150"/>
      <c r="J155" s="36"/>
      <c r="K155" s="36"/>
      <c r="L155" s="40"/>
      <c r="M155" s="226"/>
      <c r="N155" s="227"/>
      <c r="O155" s="87"/>
      <c r="P155" s="87"/>
      <c r="Q155" s="87"/>
      <c r="R155" s="87"/>
      <c r="S155" s="87"/>
      <c r="T155" s="88"/>
      <c r="U155" s="34"/>
      <c r="V155" s="34"/>
      <c r="W155" s="34"/>
      <c r="X155" s="34"/>
      <c r="Y155" s="34"/>
      <c r="Z155" s="34"/>
      <c r="AA155" s="34"/>
      <c r="AB155" s="34"/>
      <c r="AC155" s="34"/>
      <c r="AD155" s="34"/>
      <c r="AE155" s="34"/>
      <c r="AT155" s="13" t="s">
        <v>134</v>
      </c>
      <c r="AU155" s="13" t="s">
        <v>75</v>
      </c>
    </row>
    <row r="156" s="2" customFormat="1" ht="21.75" customHeight="1">
      <c r="A156" s="34"/>
      <c r="B156" s="35"/>
      <c r="C156" s="228" t="s">
        <v>219</v>
      </c>
      <c r="D156" s="228" t="s">
        <v>169</v>
      </c>
      <c r="E156" s="229" t="s">
        <v>560</v>
      </c>
      <c r="F156" s="230" t="s">
        <v>561</v>
      </c>
      <c r="G156" s="231" t="s">
        <v>553</v>
      </c>
      <c r="H156" s="232">
        <v>8</v>
      </c>
      <c r="I156" s="233"/>
      <c r="J156" s="234">
        <f>ROUND(I156*H156,2)</f>
        <v>0</v>
      </c>
      <c r="K156" s="230" t="s">
        <v>496</v>
      </c>
      <c r="L156" s="40"/>
      <c r="M156" s="235" t="s">
        <v>1</v>
      </c>
      <c r="N156" s="236" t="s">
        <v>40</v>
      </c>
      <c r="O156" s="87"/>
      <c r="P156" s="220">
        <f>O156*H156</f>
        <v>0</v>
      </c>
      <c r="Q156" s="220">
        <v>0</v>
      </c>
      <c r="R156" s="220">
        <f>Q156*H156</f>
        <v>0</v>
      </c>
      <c r="S156" s="220">
        <v>0</v>
      </c>
      <c r="T156" s="221">
        <f>S156*H156</f>
        <v>0</v>
      </c>
      <c r="U156" s="34"/>
      <c r="V156" s="34"/>
      <c r="W156" s="34"/>
      <c r="X156" s="34"/>
      <c r="Y156" s="34"/>
      <c r="Z156" s="34"/>
      <c r="AA156" s="34"/>
      <c r="AB156" s="34"/>
      <c r="AC156" s="34"/>
      <c r="AD156" s="34"/>
      <c r="AE156" s="34"/>
      <c r="AR156" s="222" t="s">
        <v>247</v>
      </c>
      <c r="AT156" s="222" t="s">
        <v>169</v>
      </c>
      <c r="AU156" s="222" t="s">
        <v>75</v>
      </c>
      <c r="AY156" s="13" t="s">
        <v>132</v>
      </c>
      <c r="BE156" s="223">
        <f>IF(N156="základní",J156,0)</f>
        <v>0</v>
      </c>
      <c r="BF156" s="223">
        <f>IF(N156="snížená",J156,0)</f>
        <v>0</v>
      </c>
      <c r="BG156" s="223">
        <f>IF(N156="zákl. přenesená",J156,0)</f>
        <v>0</v>
      </c>
      <c r="BH156" s="223">
        <f>IF(N156="sníž. přenesená",J156,0)</f>
        <v>0</v>
      </c>
      <c r="BI156" s="223">
        <f>IF(N156="nulová",J156,0)</f>
        <v>0</v>
      </c>
      <c r="BJ156" s="13" t="s">
        <v>82</v>
      </c>
      <c r="BK156" s="223">
        <f>ROUND(I156*H156,2)</f>
        <v>0</v>
      </c>
      <c r="BL156" s="13" t="s">
        <v>247</v>
      </c>
      <c r="BM156" s="222" t="s">
        <v>562</v>
      </c>
    </row>
    <row r="157" s="2" customFormat="1">
      <c r="A157" s="34"/>
      <c r="B157" s="35"/>
      <c r="C157" s="36"/>
      <c r="D157" s="224" t="s">
        <v>134</v>
      </c>
      <c r="E157" s="36"/>
      <c r="F157" s="225" t="s">
        <v>563</v>
      </c>
      <c r="G157" s="36"/>
      <c r="H157" s="36"/>
      <c r="I157" s="150"/>
      <c r="J157" s="36"/>
      <c r="K157" s="36"/>
      <c r="L157" s="40"/>
      <c r="M157" s="226"/>
      <c r="N157" s="227"/>
      <c r="O157" s="87"/>
      <c r="P157" s="87"/>
      <c r="Q157" s="87"/>
      <c r="R157" s="87"/>
      <c r="S157" s="87"/>
      <c r="T157" s="88"/>
      <c r="U157" s="34"/>
      <c r="V157" s="34"/>
      <c r="W157" s="34"/>
      <c r="X157" s="34"/>
      <c r="Y157" s="34"/>
      <c r="Z157" s="34"/>
      <c r="AA157" s="34"/>
      <c r="AB157" s="34"/>
      <c r="AC157" s="34"/>
      <c r="AD157" s="34"/>
      <c r="AE157" s="34"/>
      <c r="AT157" s="13" t="s">
        <v>134</v>
      </c>
      <c r="AU157" s="13" t="s">
        <v>75</v>
      </c>
    </row>
    <row r="158" s="2" customFormat="1" ht="16.5" customHeight="1">
      <c r="A158" s="34"/>
      <c r="B158" s="35"/>
      <c r="C158" s="228" t="s">
        <v>224</v>
      </c>
      <c r="D158" s="228" t="s">
        <v>169</v>
      </c>
      <c r="E158" s="229" t="s">
        <v>564</v>
      </c>
      <c r="F158" s="230" t="s">
        <v>565</v>
      </c>
      <c r="G158" s="231" t="s">
        <v>505</v>
      </c>
      <c r="H158" s="232">
        <v>25</v>
      </c>
      <c r="I158" s="233"/>
      <c r="J158" s="234">
        <f>ROUND(I158*H158,2)</f>
        <v>0</v>
      </c>
      <c r="K158" s="230" t="s">
        <v>496</v>
      </c>
      <c r="L158" s="40"/>
      <c r="M158" s="235" t="s">
        <v>1</v>
      </c>
      <c r="N158" s="236" t="s">
        <v>40</v>
      </c>
      <c r="O158" s="87"/>
      <c r="P158" s="220">
        <f>O158*H158</f>
        <v>0</v>
      </c>
      <c r="Q158" s="220">
        <v>0</v>
      </c>
      <c r="R158" s="220">
        <f>Q158*H158</f>
        <v>0</v>
      </c>
      <c r="S158" s="220">
        <v>0</v>
      </c>
      <c r="T158" s="221">
        <f>S158*H158</f>
        <v>0</v>
      </c>
      <c r="U158" s="34"/>
      <c r="V158" s="34"/>
      <c r="W158" s="34"/>
      <c r="X158" s="34"/>
      <c r="Y158" s="34"/>
      <c r="Z158" s="34"/>
      <c r="AA158" s="34"/>
      <c r="AB158" s="34"/>
      <c r="AC158" s="34"/>
      <c r="AD158" s="34"/>
      <c r="AE158" s="34"/>
      <c r="AR158" s="222" t="s">
        <v>247</v>
      </c>
      <c r="AT158" s="222" t="s">
        <v>169</v>
      </c>
      <c r="AU158" s="222" t="s">
        <v>75</v>
      </c>
      <c r="AY158" s="13" t="s">
        <v>132</v>
      </c>
      <c r="BE158" s="223">
        <f>IF(N158="základní",J158,0)</f>
        <v>0</v>
      </c>
      <c r="BF158" s="223">
        <f>IF(N158="snížená",J158,0)</f>
        <v>0</v>
      </c>
      <c r="BG158" s="223">
        <f>IF(N158="zákl. přenesená",J158,0)</f>
        <v>0</v>
      </c>
      <c r="BH158" s="223">
        <f>IF(N158="sníž. přenesená",J158,0)</f>
        <v>0</v>
      </c>
      <c r="BI158" s="223">
        <f>IF(N158="nulová",J158,0)</f>
        <v>0</v>
      </c>
      <c r="BJ158" s="13" t="s">
        <v>82</v>
      </c>
      <c r="BK158" s="223">
        <f>ROUND(I158*H158,2)</f>
        <v>0</v>
      </c>
      <c r="BL158" s="13" t="s">
        <v>247</v>
      </c>
      <c r="BM158" s="222" t="s">
        <v>566</v>
      </c>
    </row>
    <row r="159" s="2" customFormat="1">
      <c r="A159" s="34"/>
      <c r="B159" s="35"/>
      <c r="C159" s="36"/>
      <c r="D159" s="224" t="s">
        <v>134</v>
      </c>
      <c r="E159" s="36"/>
      <c r="F159" s="225" t="s">
        <v>567</v>
      </c>
      <c r="G159" s="36"/>
      <c r="H159" s="36"/>
      <c r="I159" s="150"/>
      <c r="J159" s="36"/>
      <c r="K159" s="36"/>
      <c r="L159" s="40"/>
      <c r="M159" s="226"/>
      <c r="N159" s="227"/>
      <c r="O159" s="87"/>
      <c r="P159" s="87"/>
      <c r="Q159" s="87"/>
      <c r="R159" s="87"/>
      <c r="S159" s="87"/>
      <c r="T159" s="88"/>
      <c r="U159" s="34"/>
      <c r="V159" s="34"/>
      <c r="W159" s="34"/>
      <c r="X159" s="34"/>
      <c r="Y159" s="34"/>
      <c r="Z159" s="34"/>
      <c r="AA159" s="34"/>
      <c r="AB159" s="34"/>
      <c r="AC159" s="34"/>
      <c r="AD159" s="34"/>
      <c r="AE159" s="34"/>
      <c r="AT159" s="13" t="s">
        <v>134</v>
      </c>
      <c r="AU159" s="13" t="s">
        <v>75</v>
      </c>
    </row>
    <row r="160" s="2" customFormat="1" ht="16.5" customHeight="1">
      <c r="A160" s="34"/>
      <c r="B160" s="35"/>
      <c r="C160" s="210" t="s">
        <v>229</v>
      </c>
      <c r="D160" s="210" t="s">
        <v>127</v>
      </c>
      <c r="E160" s="211" t="s">
        <v>568</v>
      </c>
      <c r="F160" s="212" t="s">
        <v>569</v>
      </c>
      <c r="G160" s="213" t="s">
        <v>570</v>
      </c>
      <c r="H160" s="214">
        <v>10</v>
      </c>
      <c r="I160" s="215"/>
      <c r="J160" s="216">
        <f>ROUND(I160*H160,2)</f>
        <v>0</v>
      </c>
      <c r="K160" s="212" t="s">
        <v>496</v>
      </c>
      <c r="L160" s="217"/>
      <c r="M160" s="218" t="s">
        <v>1</v>
      </c>
      <c r="N160" s="219" t="s">
        <v>40</v>
      </c>
      <c r="O160" s="87"/>
      <c r="P160" s="220">
        <f>O160*H160</f>
        <v>0</v>
      </c>
      <c r="Q160" s="220">
        <v>1</v>
      </c>
      <c r="R160" s="220">
        <f>Q160*H160</f>
        <v>10</v>
      </c>
      <c r="S160" s="220">
        <v>0</v>
      </c>
      <c r="T160" s="221">
        <f>S160*H160</f>
        <v>0</v>
      </c>
      <c r="U160" s="34"/>
      <c r="V160" s="34"/>
      <c r="W160" s="34"/>
      <c r="X160" s="34"/>
      <c r="Y160" s="34"/>
      <c r="Z160" s="34"/>
      <c r="AA160" s="34"/>
      <c r="AB160" s="34"/>
      <c r="AC160" s="34"/>
      <c r="AD160" s="34"/>
      <c r="AE160" s="34"/>
      <c r="AR160" s="222" t="s">
        <v>166</v>
      </c>
      <c r="AT160" s="222" t="s">
        <v>127</v>
      </c>
      <c r="AU160" s="222" t="s">
        <v>75</v>
      </c>
      <c r="AY160" s="13" t="s">
        <v>132</v>
      </c>
      <c r="BE160" s="223">
        <f>IF(N160="základní",J160,0)</f>
        <v>0</v>
      </c>
      <c r="BF160" s="223">
        <f>IF(N160="snížená",J160,0)</f>
        <v>0</v>
      </c>
      <c r="BG160" s="223">
        <f>IF(N160="zákl. přenesená",J160,0)</f>
        <v>0</v>
      </c>
      <c r="BH160" s="223">
        <f>IF(N160="sníž. přenesená",J160,0)</f>
        <v>0</v>
      </c>
      <c r="BI160" s="223">
        <f>IF(N160="nulová",J160,0)</f>
        <v>0</v>
      </c>
      <c r="BJ160" s="13" t="s">
        <v>82</v>
      </c>
      <c r="BK160" s="223">
        <f>ROUND(I160*H160,2)</f>
        <v>0</v>
      </c>
      <c r="BL160" s="13" t="s">
        <v>166</v>
      </c>
      <c r="BM160" s="222" t="s">
        <v>571</v>
      </c>
    </row>
    <row r="161" s="2" customFormat="1">
      <c r="A161" s="34"/>
      <c r="B161" s="35"/>
      <c r="C161" s="36"/>
      <c r="D161" s="224" t="s">
        <v>134</v>
      </c>
      <c r="E161" s="36"/>
      <c r="F161" s="225" t="s">
        <v>569</v>
      </c>
      <c r="G161" s="36"/>
      <c r="H161" s="36"/>
      <c r="I161" s="150"/>
      <c r="J161" s="36"/>
      <c r="K161" s="36"/>
      <c r="L161" s="40"/>
      <c r="M161" s="237"/>
      <c r="N161" s="238"/>
      <c r="O161" s="239"/>
      <c r="P161" s="239"/>
      <c r="Q161" s="239"/>
      <c r="R161" s="239"/>
      <c r="S161" s="239"/>
      <c r="T161" s="240"/>
      <c r="U161" s="34"/>
      <c r="V161" s="34"/>
      <c r="W161" s="34"/>
      <c r="X161" s="34"/>
      <c r="Y161" s="34"/>
      <c r="Z161" s="34"/>
      <c r="AA161" s="34"/>
      <c r="AB161" s="34"/>
      <c r="AC161" s="34"/>
      <c r="AD161" s="34"/>
      <c r="AE161" s="34"/>
      <c r="AT161" s="13" t="s">
        <v>134</v>
      </c>
      <c r="AU161" s="13" t="s">
        <v>75</v>
      </c>
    </row>
    <row r="162" s="2" customFormat="1" ht="6.96" customHeight="1">
      <c r="A162" s="34"/>
      <c r="B162" s="62"/>
      <c r="C162" s="63"/>
      <c r="D162" s="63"/>
      <c r="E162" s="63"/>
      <c r="F162" s="63"/>
      <c r="G162" s="63"/>
      <c r="H162" s="63"/>
      <c r="I162" s="188"/>
      <c r="J162" s="63"/>
      <c r="K162" s="63"/>
      <c r="L162" s="40"/>
      <c r="M162" s="34"/>
      <c r="O162" s="34"/>
      <c r="P162" s="34"/>
      <c r="Q162" s="34"/>
      <c r="R162" s="34"/>
      <c r="S162" s="34"/>
      <c r="T162" s="34"/>
      <c r="U162" s="34"/>
      <c r="V162" s="34"/>
      <c r="W162" s="34"/>
      <c r="X162" s="34"/>
      <c r="Y162" s="34"/>
      <c r="Z162" s="34"/>
      <c r="AA162" s="34"/>
      <c r="AB162" s="34"/>
      <c r="AC162" s="34"/>
      <c r="AD162" s="34"/>
      <c r="AE162" s="34"/>
    </row>
  </sheetData>
  <sheetProtection sheet="1" autoFilter="0" formatColumns="0" formatRows="0" objects="1" scenarios="1" spinCount="100000" saltValue="604GP5ByxxC9p3tVN6xB7pKXiNZ13WwWhJk5CiW9hD6rcto0QB3t8hknW7l3HLI5FNcSItmG6VIy15AZpVen3Q==" hashValue="yf0Iii+aelg0Xrg1Si3j6a4KxhoUmutT1tvmd3tiqyNjiieyS0r42H1S/Ujuy0v23GlykLTPsqLC8yDmqUBeWw==" algorithmName="SHA-512" password="CC35"/>
  <autoFilter ref="C119:K161"/>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2"/>
      <c r="L2" s="1"/>
      <c r="M2" s="1"/>
      <c r="N2" s="1"/>
      <c r="O2" s="1"/>
      <c r="P2" s="1"/>
      <c r="Q2" s="1"/>
      <c r="R2" s="1"/>
      <c r="S2" s="1"/>
      <c r="T2" s="1"/>
      <c r="U2" s="1"/>
      <c r="V2" s="1"/>
      <c r="AT2" s="13" t="s">
        <v>94</v>
      </c>
    </row>
    <row r="3" hidden="1" s="1" customFormat="1" ht="6.96" customHeight="1">
      <c r="B3" s="143"/>
      <c r="C3" s="144"/>
      <c r="D3" s="144"/>
      <c r="E3" s="144"/>
      <c r="F3" s="144"/>
      <c r="G3" s="144"/>
      <c r="H3" s="144"/>
      <c r="I3" s="145"/>
      <c r="J3" s="144"/>
      <c r="K3" s="144"/>
      <c r="L3" s="16"/>
      <c r="AT3" s="13" t="s">
        <v>84</v>
      </c>
    </row>
    <row r="4" hidden="1" s="1" customFormat="1" ht="24.96" customHeight="1">
      <c r="B4" s="16"/>
      <c r="D4" s="146" t="s">
        <v>104</v>
      </c>
      <c r="I4" s="142"/>
      <c r="L4" s="16"/>
      <c r="M4" s="147" t="s">
        <v>10</v>
      </c>
      <c r="AT4" s="13" t="s">
        <v>4</v>
      </c>
    </row>
    <row r="5" hidden="1" s="1" customFormat="1" ht="6.96" customHeight="1">
      <c r="B5" s="16"/>
      <c r="I5" s="142"/>
      <c r="L5" s="16"/>
    </row>
    <row r="6" hidden="1" s="1" customFormat="1" ht="12" customHeight="1">
      <c r="B6" s="16"/>
      <c r="D6" s="148" t="s">
        <v>16</v>
      </c>
      <c r="I6" s="142"/>
      <c r="L6" s="16"/>
    </row>
    <row r="7" hidden="1" s="1" customFormat="1" ht="16.5" customHeight="1">
      <c r="B7" s="16"/>
      <c r="E7" s="149" t="str">
        <f>'Rekapitulace stavby'!K6</f>
        <v>Oprava PZS na trati 183 v úseku Klatovy - Janovice</v>
      </c>
      <c r="F7" s="148"/>
      <c r="G7" s="148"/>
      <c r="H7" s="148"/>
      <c r="I7" s="142"/>
      <c r="L7" s="16"/>
    </row>
    <row r="8" hidden="1" s="1" customFormat="1" ht="12" customHeight="1">
      <c r="B8" s="16"/>
      <c r="D8" s="148" t="s">
        <v>105</v>
      </c>
      <c r="I8" s="142"/>
      <c r="L8" s="16"/>
    </row>
    <row r="9" hidden="1" s="2" customFormat="1" ht="16.5" customHeight="1">
      <c r="A9" s="34"/>
      <c r="B9" s="40"/>
      <c r="C9" s="34"/>
      <c r="D9" s="34"/>
      <c r="E9" s="149" t="s">
        <v>106</v>
      </c>
      <c r="F9" s="34"/>
      <c r="G9" s="34"/>
      <c r="H9" s="34"/>
      <c r="I9" s="150"/>
      <c r="J9" s="34"/>
      <c r="K9" s="34"/>
      <c r="L9" s="59"/>
      <c r="S9" s="34"/>
      <c r="T9" s="34"/>
      <c r="U9" s="34"/>
      <c r="V9" s="34"/>
      <c r="W9" s="34"/>
      <c r="X9" s="34"/>
      <c r="Y9" s="34"/>
      <c r="Z9" s="34"/>
      <c r="AA9" s="34"/>
      <c r="AB9" s="34"/>
      <c r="AC9" s="34"/>
      <c r="AD9" s="34"/>
      <c r="AE9" s="34"/>
    </row>
    <row r="10" hidden="1" s="2" customFormat="1" ht="12" customHeight="1">
      <c r="A10" s="34"/>
      <c r="B10" s="40"/>
      <c r="C10" s="34"/>
      <c r="D10" s="148" t="s">
        <v>107</v>
      </c>
      <c r="E10" s="34"/>
      <c r="F10" s="34"/>
      <c r="G10" s="34"/>
      <c r="H10" s="34"/>
      <c r="I10" s="150"/>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51" t="s">
        <v>572</v>
      </c>
      <c r="F11" s="34"/>
      <c r="G11" s="34"/>
      <c r="H11" s="34"/>
      <c r="I11" s="150"/>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150"/>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8" t="s">
        <v>18</v>
      </c>
      <c r="E13" s="34"/>
      <c r="F13" s="137" t="s">
        <v>1</v>
      </c>
      <c r="G13" s="34"/>
      <c r="H13" s="34"/>
      <c r="I13" s="152"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8" t="s">
        <v>20</v>
      </c>
      <c r="E14" s="34"/>
      <c r="F14" s="137" t="s">
        <v>21</v>
      </c>
      <c r="G14" s="34"/>
      <c r="H14" s="34"/>
      <c r="I14" s="152" t="s">
        <v>22</v>
      </c>
      <c r="J14" s="153" t="str">
        <f>'Rekapitulace stavby'!AN8</f>
        <v>4. 5. 2020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150"/>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8" t="s">
        <v>24</v>
      </c>
      <c r="E16" s="34"/>
      <c r="F16" s="34"/>
      <c r="G16" s="34"/>
      <c r="H16" s="34"/>
      <c r="I16" s="152"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52"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150"/>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8" t="s">
        <v>28</v>
      </c>
      <c r="E19" s="34"/>
      <c r="F19" s="34"/>
      <c r="G19" s="34"/>
      <c r="H19" s="34"/>
      <c r="I19" s="152"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52"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150"/>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8" t="s">
        <v>30</v>
      </c>
      <c r="E22" s="34"/>
      <c r="F22" s="34"/>
      <c r="G22" s="34"/>
      <c r="H22" s="34"/>
      <c r="I22" s="152"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52"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150"/>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8" t="s">
        <v>33</v>
      </c>
      <c r="E25" s="34"/>
      <c r="F25" s="34"/>
      <c r="G25" s="34"/>
      <c r="H25" s="34"/>
      <c r="I25" s="152" t="s">
        <v>25</v>
      </c>
      <c r="J25" s="137" t="str">
        <f>IF('Rekapitulace stavby'!AN19="","",'Rekapitulace stavby'!AN19)</f>
        <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tr">
        <f>IF('Rekapitulace stavby'!E20="","",'Rekapitulace stavby'!E20)</f>
        <v xml:space="preserve"> </v>
      </c>
      <c r="F26" s="34"/>
      <c r="G26" s="34"/>
      <c r="H26" s="34"/>
      <c r="I26" s="152" t="s">
        <v>27</v>
      </c>
      <c r="J26" s="137" t="str">
        <f>IF('Rekapitulace stavby'!AN20="","",'Rekapitulace stavby'!AN20)</f>
        <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150"/>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8" t="s">
        <v>34</v>
      </c>
      <c r="E28" s="34"/>
      <c r="F28" s="34"/>
      <c r="G28" s="34"/>
      <c r="H28" s="34"/>
      <c r="I28" s="150"/>
      <c r="J28" s="34"/>
      <c r="K28" s="34"/>
      <c r="L28" s="59"/>
      <c r="S28" s="34"/>
      <c r="T28" s="34"/>
      <c r="U28" s="34"/>
      <c r="V28" s="34"/>
      <c r="W28" s="34"/>
      <c r="X28" s="34"/>
      <c r="Y28" s="34"/>
      <c r="Z28" s="34"/>
      <c r="AA28" s="34"/>
      <c r="AB28" s="34"/>
      <c r="AC28" s="34"/>
      <c r="AD28" s="34"/>
      <c r="AE28" s="34"/>
    </row>
    <row r="29" hidden="1" s="8" customFormat="1" ht="16.5" customHeight="1">
      <c r="A29" s="154"/>
      <c r="B29" s="155"/>
      <c r="C29" s="154"/>
      <c r="D29" s="154"/>
      <c r="E29" s="156" t="s">
        <v>1</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4"/>
      <c r="B30" s="40"/>
      <c r="C30" s="34"/>
      <c r="D30" s="34"/>
      <c r="E30" s="34"/>
      <c r="F30" s="34"/>
      <c r="G30" s="34"/>
      <c r="H30" s="34"/>
      <c r="I30" s="150"/>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9"/>
      <c r="E31" s="159"/>
      <c r="F31" s="159"/>
      <c r="G31" s="159"/>
      <c r="H31" s="159"/>
      <c r="I31" s="160"/>
      <c r="J31" s="159"/>
      <c r="K31" s="159"/>
      <c r="L31" s="59"/>
      <c r="S31" s="34"/>
      <c r="T31" s="34"/>
      <c r="U31" s="34"/>
      <c r="V31" s="34"/>
      <c r="W31" s="34"/>
      <c r="X31" s="34"/>
      <c r="Y31" s="34"/>
      <c r="Z31" s="34"/>
      <c r="AA31" s="34"/>
      <c r="AB31" s="34"/>
      <c r="AC31" s="34"/>
      <c r="AD31" s="34"/>
      <c r="AE31" s="34"/>
    </row>
    <row r="32" hidden="1" s="2" customFormat="1" ht="25.44" customHeight="1">
      <c r="A32" s="34"/>
      <c r="B32" s="40"/>
      <c r="C32" s="34"/>
      <c r="D32" s="161" t="s">
        <v>35</v>
      </c>
      <c r="E32" s="34"/>
      <c r="F32" s="34"/>
      <c r="G32" s="34"/>
      <c r="H32" s="34"/>
      <c r="I32" s="150"/>
      <c r="J32" s="162">
        <f>ROUND(J120,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9"/>
      <c r="E33" s="159"/>
      <c r="F33" s="159"/>
      <c r="G33" s="159"/>
      <c r="H33" s="159"/>
      <c r="I33" s="160"/>
      <c r="J33" s="159"/>
      <c r="K33" s="159"/>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63" t="s">
        <v>37</v>
      </c>
      <c r="G34" s="34"/>
      <c r="H34" s="34"/>
      <c r="I34" s="164" t="s">
        <v>36</v>
      </c>
      <c r="J34" s="163" t="s">
        <v>38</v>
      </c>
      <c r="K34" s="34"/>
      <c r="L34" s="59"/>
      <c r="S34" s="34"/>
      <c r="T34" s="34"/>
      <c r="U34" s="34"/>
      <c r="V34" s="34"/>
      <c r="W34" s="34"/>
      <c r="X34" s="34"/>
      <c r="Y34" s="34"/>
      <c r="Z34" s="34"/>
      <c r="AA34" s="34"/>
      <c r="AB34" s="34"/>
      <c r="AC34" s="34"/>
      <c r="AD34" s="34"/>
      <c r="AE34" s="34"/>
    </row>
    <row r="35" hidden="1" s="2" customFormat="1" ht="14.4" customHeight="1">
      <c r="A35" s="34"/>
      <c r="B35" s="40"/>
      <c r="C35" s="34"/>
      <c r="D35" s="165" t="s">
        <v>39</v>
      </c>
      <c r="E35" s="148" t="s">
        <v>40</v>
      </c>
      <c r="F35" s="166">
        <f>ROUND((SUM(BE120:BE134)),  2)</f>
        <v>0</v>
      </c>
      <c r="G35" s="34"/>
      <c r="H35" s="34"/>
      <c r="I35" s="167">
        <v>0.20999999999999999</v>
      </c>
      <c r="J35" s="166">
        <f>ROUND(((SUM(BE120:BE134))*I35),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8" t="s">
        <v>41</v>
      </c>
      <c r="F36" s="166">
        <f>ROUND((SUM(BF120:BF134)),  2)</f>
        <v>0</v>
      </c>
      <c r="G36" s="34"/>
      <c r="H36" s="34"/>
      <c r="I36" s="167">
        <v>0.14999999999999999</v>
      </c>
      <c r="J36" s="166">
        <f>ROUND(((SUM(BF120:BF134))*I36),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8" t="s">
        <v>42</v>
      </c>
      <c r="F37" s="166">
        <f>ROUND((SUM(BG120:BG134)),  2)</f>
        <v>0</v>
      </c>
      <c r="G37" s="34"/>
      <c r="H37" s="34"/>
      <c r="I37" s="167">
        <v>0.20999999999999999</v>
      </c>
      <c r="J37" s="166">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8" t="s">
        <v>43</v>
      </c>
      <c r="F38" s="166">
        <f>ROUND((SUM(BH120:BH134)),  2)</f>
        <v>0</v>
      </c>
      <c r="G38" s="34"/>
      <c r="H38" s="34"/>
      <c r="I38" s="167">
        <v>0.14999999999999999</v>
      </c>
      <c r="J38" s="166">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8" t="s">
        <v>44</v>
      </c>
      <c r="F39" s="166">
        <f>ROUND((SUM(BI120:BI134)),  2)</f>
        <v>0</v>
      </c>
      <c r="G39" s="34"/>
      <c r="H39" s="34"/>
      <c r="I39" s="167">
        <v>0</v>
      </c>
      <c r="J39" s="166">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150"/>
      <c r="J40" s="34"/>
      <c r="K40" s="34"/>
      <c r="L40" s="59"/>
      <c r="S40" s="34"/>
      <c r="T40" s="34"/>
      <c r="U40" s="34"/>
      <c r="V40" s="34"/>
      <c r="W40" s="34"/>
      <c r="X40" s="34"/>
      <c r="Y40" s="34"/>
      <c r="Z40" s="34"/>
      <c r="AA40" s="34"/>
      <c r="AB40" s="34"/>
      <c r="AC40" s="34"/>
      <c r="AD40" s="34"/>
      <c r="AE40" s="34"/>
    </row>
    <row r="41" hidden="1" s="2" customFormat="1" ht="25.44" customHeight="1">
      <c r="A41" s="34"/>
      <c r="B41" s="40"/>
      <c r="C41" s="168"/>
      <c r="D41" s="169" t="s">
        <v>45</v>
      </c>
      <c r="E41" s="170"/>
      <c r="F41" s="170"/>
      <c r="G41" s="171" t="s">
        <v>46</v>
      </c>
      <c r="H41" s="172" t="s">
        <v>47</v>
      </c>
      <c r="I41" s="173"/>
      <c r="J41" s="174">
        <f>SUM(J32:J39)</f>
        <v>0</v>
      </c>
      <c r="K41" s="175"/>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150"/>
      <c r="J42" s="34"/>
      <c r="K42" s="34"/>
      <c r="L42" s="59"/>
      <c r="S42" s="34"/>
      <c r="T42" s="34"/>
      <c r="U42" s="34"/>
      <c r="V42" s="34"/>
      <c r="W42" s="34"/>
      <c r="X42" s="34"/>
      <c r="Y42" s="34"/>
      <c r="Z42" s="34"/>
      <c r="AA42" s="34"/>
      <c r="AB42" s="34"/>
      <c r="AC42" s="34"/>
      <c r="AD42" s="34"/>
      <c r="AE42" s="34"/>
    </row>
    <row r="43" hidden="1" s="1" customFormat="1" ht="14.4" customHeight="1">
      <c r="B43" s="16"/>
      <c r="I43" s="142"/>
      <c r="L43" s="16"/>
    </row>
    <row r="44" hidden="1" s="1" customFormat="1" ht="14.4" customHeight="1">
      <c r="B44" s="16"/>
      <c r="I44" s="142"/>
      <c r="L44" s="16"/>
    </row>
    <row r="45" hidden="1" s="1" customFormat="1" ht="14.4" customHeight="1">
      <c r="B45" s="16"/>
      <c r="I45" s="142"/>
      <c r="L45" s="16"/>
    </row>
    <row r="46" hidden="1" s="1" customFormat="1" ht="14.4" customHeight="1">
      <c r="B46" s="16"/>
      <c r="I46" s="142"/>
      <c r="L46" s="16"/>
    </row>
    <row r="47" hidden="1" s="1" customFormat="1" ht="14.4" customHeight="1">
      <c r="B47" s="16"/>
      <c r="I47" s="142"/>
      <c r="L47" s="16"/>
    </row>
    <row r="48" hidden="1" s="1" customFormat="1" ht="14.4" customHeight="1">
      <c r="B48" s="16"/>
      <c r="I48" s="142"/>
      <c r="L48" s="16"/>
    </row>
    <row r="49" hidden="1" s="1" customFormat="1" ht="14.4" customHeight="1">
      <c r="B49" s="16"/>
      <c r="I49" s="142"/>
      <c r="L49" s="16"/>
    </row>
    <row r="50" hidden="1" s="2" customFormat="1" ht="14.4" customHeight="1">
      <c r="B50" s="59"/>
      <c r="D50" s="176" t="s">
        <v>48</v>
      </c>
      <c r="E50" s="177"/>
      <c r="F50" s="177"/>
      <c r="G50" s="176" t="s">
        <v>49</v>
      </c>
      <c r="H50" s="177"/>
      <c r="I50" s="178"/>
      <c r="J50" s="177"/>
      <c r="K50" s="177"/>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9" t="s">
        <v>50</v>
      </c>
      <c r="E61" s="180"/>
      <c r="F61" s="181" t="s">
        <v>51</v>
      </c>
      <c r="G61" s="179" t="s">
        <v>50</v>
      </c>
      <c r="H61" s="180"/>
      <c r="I61" s="182"/>
      <c r="J61" s="183" t="s">
        <v>51</v>
      </c>
      <c r="K61" s="180"/>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76" t="s">
        <v>52</v>
      </c>
      <c r="E65" s="184"/>
      <c r="F65" s="184"/>
      <c r="G65" s="176" t="s">
        <v>53</v>
      </c>
      <c r="H65" s="184"/>
      <c r="I65" s="185"/>
      <c r="J65" s="184"/>
      <c r="K65" s="18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9" t="s">
        <v>50</v>
      </c>
      <c r="E76" s="180"/>
      <c r="F76" s="181" t="s">
        <v>51</v>
      </c>
      <c r="G76" s="179" t="s">
        <v>50</v>
      </c>
      <c r="H76" s="180"/>
      <c r="I76" s="182"/>
      <c r="J76" s="183" t="s">
        <v>51</v>
      </c>
      <c r="K76" s="180"/>
      <c r="L76" s="59"/>
      <c r="S76" s="34"/>
      <c r="T76" s="34"/>
      <c r="U76" s="34"/>
      <c r="V76" s="34"/>
      <c r="W76" s="34"/>
      <c r="X76" s="34"/>
      <c r="Y76" s="34"/>
      <c r="Z76" s="34"/>
      <c r="AA76" s="34"/>
      <c r="AB76" s="34"/>
      <c r="AC76" s="34"/>
      <c r="AD76" s="34"/>
      <c r="AE76" s="34"/>
    </row>
    <row r="77" hidden="1" s="2" customFormat="1" ht="14.4" customHeight="1">
      <c r="A77" s="34"/>
      <c r="B77" s="186"/>
      <c r="C77" s="187"/>
      <c r="D77" s="187"/>
      <c r="E77" s="187"/>
      <c r="F77" s="187"/>
      <c r="G77" s="187"/>
      <c r="H77" s="187"/>
      <c r="I77" s="188"/>
      <c r="J77" s="187"/>
      <c r="K77" s="187"/>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89"/>
      <c r="C81" s="190"/>
      <c r="D81" s="190"/>
      <c r="E81" s="190"/>
      <c r="F81" s="190"/>
      <c r="G81" s="190"/>
      <c r="H81" s="190"/>
      <c r="I81" s="191"/>
      <c r="J81" s="190"/>
      <c r="K81" s="190"/>
      <c r="L81" s="59"/>
      <c r="S81" s="34"/>
      <c r="T81" s="34"/>
      <c r="U81" s="34"/>
      <c r="V81" s="34"/>
      <c r="W81" s="34"/>
      <c r="X81" s="34"/>
      <c r="Y81" s="34"/>
      <c r="Z81" s="34"/>
      <c r="AA81" s="34"/>
      <c r="AB81" s="34"/>
      <c r="AC81" s="34"/>
      <c r="AD81" s="34"/>
      <c r="AE81" s="34"/>
    </row>
    <row r="82" hidden="1" s="2" customFormat="1" ht="24.96" customHeight="1">
      <c r="A82" s="34"/>
      <c r="B82" s="35"/>
      <c r="C82" s="19" t="s">
        <v>109</v>
      </c>
      <c r="D82" s="36"/>
      <c r="E82" s="36"/>
      <c r="F82" s="36"/>
      <c r="G82" s="36"/>
      <c r="H82" s="36"/>
      <c r="I82" s="150"/>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150"/>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150"/>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92" t="str">
        <f>E7</f>
        <v>Oprava PZS na trati 183 v úseku Klatovy - Janovice</v>
      </c>
      <c r="F85" s="28"/>
      <c r="G85" s="28"/>
      <c r="H85" s="28"/>
      <c r="I85" s="150"/>
      <c r="J85" s="36"/>
      <c r="K85" s="36"/>
      <c r="L85" s="59"/>
      <c r="S85" s="34"/>
      <c r="T85" s="34"/>
      <c r="U85" s="34"/>
      <c r="V85" s="34"/>
      <c r="W85" s="34"/>
      <c r="X85" s="34"/>
      <c r="Y85" s="34"/>
      <c r="Z85" s="34"/>
      <c r="AA85" s="34"/>
      <c r="AB85" s="34"/>
      <c r="AC85" s="34"/>
      <c r="AD85" s="34"/>
      <c r="AE85" s="34"/>
    </row>
    <row r="86" hidden="1" s="1" customFormat="1" ht="12" customHeight="1">
      <c r="B86" s="17"/>
      <c r="C86" s="28" t="s">
        <v>105</v>
      </c>
      <c r="D86" s="18"/>
      <c r="E86" s="18"/>
      <c r="F86" s="18"/>
      <c r="G86" s="18"/>
      <c r="H86" s="18"/>
      <c r="I86" s="142"/>
      <c r="J86" s="18"/>
      <c r="K86" s="18"/>
      <c r="L86" s="16"/>
    </row>
    <row r="87" hidden="1" s="2" customFormat="1" ht="16.5" customHeight="1">
      <c r="A87" s="34"/>
      <c r="B87" s="35"/>
      <c r="C87" s="36"/>
      <c r="D87" s="36"/>
      <c r="E87" s="192" t="s">
        <v>106</v>
      </c>
      <c r="F87" s="36"/>
      <c r="G87" s="36"/>
      <c r="H87" s="36"/>
      <c r="I87" s="150"/>
      <c r="J87" s="36"/>
      <c r="K87" s="36"/>
      <c r="L87" s="59"/>
      <c r="S87" s="34"/>
      <c r="T87" s="34"/>
      <c r="U87" s="34"/>
      <c r="V87" s="34"/>
      <c r="W87" s="34"/>
      <c r="X87" s="34"/>
      <c r="Y87" s="34"/>
      <c r="Z87" s="34"/>
      <c r="AA87" s="34"/>
      <c r="AB87" s="34"/>
      <c r="AC87" s="34"/>
      <c r="AD87" s="34"/>
      <c r="AE87" s="34"/>
    </row>
    <row r="88" hidden="1" s="2" customFormat="1" ht="12" customHeight="1">
      <c r="A88" s="34"/>
      <c r="B88" s="35"/>
      <c r="C88" s="28" t="s">
        <v>107</v>
      </c>
      <c r="D88" s="36"/>
      <c r="E88" s="36"/>
      <c r="F88" s="36"/>
      <c r="G88" s="36"/>
      <c r="H88" s="36"/>
      <c r="I88" s="150"/>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01.3. - Materiál zadavatele</v>
      </c>
      <c r="F89" s="36"/>
      <c r="G89" s="36"/>
      <c r="H89" s="36"/>
      <c r="I89" s="150"/>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150"/>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TÚ Klatovy - Janovice</v>
      </c>
      <c r="G91" s="36"/>
      <c r="H91" s="36"/>
      <c r="I91" s="152" t="s">
        <v>22</v>
      </c>
      <c r="J91" s="75" t="str">
        <f>IF(J14="","",J14)</f>
        <v>4. 5. 2020</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150"/>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 státní organizace</v>
      </c>
      <c r="G93" s="36"/>
      <c r="H93" s="36"/>
      <c r="I93" s="152" t="s">
        <v>30</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28</v>
      </c>
      <c r="D94" s="36"/>
      <c r="E94" s="36"/>
      <c r="F94" s="23" t="str">
        <f>IF(E20="","",E20)</f>
        <v>Vyplň údaj</v>
      </c>
      <c r="G94" s="36"/>
      <c r="H94" s="36"/>
      <c r="I94" s="152" t="s">
        <v>33</v>
      </c>
      <c r="J94" s="32" t="str">
        <f>E26</f>
        <v xml:space="preserve">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150"/>
      <c r="J95" s="36"/>
      <c r="K95" s="36"/>
      <c r="L95" s="59"/>
      <c r="S95" s="34"/>
      <c r="T95" s="34"/>
      <c r="U95" s="34"/>
      <c r="V95" s="34"/>
      <c r="W95" s="34"/>
      <c r="X95" s="34"/>
      <c r="Y95" s="34"/>
      <c r="Z95" s="34"/>
      <c r="AA95" s="34"/>
      <c r="AB95" s="34"/>
      <c r="AC95" s="34"/>
      <c r="AD95" s="34"/>
      <c r="AE95" s="34"/>
    </row>
    <row r="96" hidden="1" s="2" customFormat="1" ht="29.28" customHeight="1">
      <c r="A96" s="34"/>
      <c r="B96" s="35"/>
      <c r="C96" s="193" t="s">
        <v>110</v>
      </c>
      <c r="D96" s="194"/>
      <c r="E96" s="194"/>
      <c r="F96" s="194"/>
      <c r="G96" s="194"/>
      <c r="H96" s="194"/>
      <c r="I96" s="195"/>
      <c r="J96" s="196" t="s">
        <v>111</v>
      </c>
      <c r="K96" s="194"/>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150"/>
      <c r="J97" s="36"/>
      <c r="K97" s="36"/>
      <c r="L97" s="59"/>
      <c r="S97" s="34"/>
      <c r="T97" s="34"/>
      <c r="U97" s="34"/>
      <c r="V97" s="34"/>
      <c r="W97" s="34"/>
      <c r="X97" s="34"/>
      <c r="Y97" s="34"/>
      <c r="Z97" s="34"/>
      <c r="AA97" s="34"/>
      <c r="AB97" s="34"/>
      <c r="AC97" s="34"/>
      <c r="AD97" s="34"/>
      <c r="AE97" s="34"/>
    </row>
    <row r="98" hidden="1" s="2" customFormat="1" ht="22.8" customHeight="1">
      <c r="A98" s="34"/>
      <c r="B98" s="35"/>
      <c r="C98" s="197" t="s">
        <v>112</v>
      </c>
      <c r="D98" s="36"/>
      <c r="E98" s="36"/>
      <c r="F98" s="36"/>
      <c r="G98" s="36"/>
      <c r="H98" s="36"/>
      <c r="I98" s="150"/>
      <c r="J98" s="106">
        <f>J120</f>
        <v>0</v>
      </c>
      <c r="K98" s="36"/>
      <c r="L98" s="59"/>
      <c r="S98" s="34"/>
      <c r="T98" s="34"/>
      <c r="U98" s="34"/>
      <c r="V98" s="34"/>
      <c r="W98" s="34"/>
      <c r="X98" s="34"/>
      <c r="Y98" s="34"/>
      <c r="Z98" s="34"/>
      <c r="AA98" s="34"/>
      <c r="AB98" s="34"/>
      <c r="AC98" s="34"/>
      <c r="AD98" s="34"/>
      <c r="AE98" s="34"/>
      <c r="AU98" s="13" t="s">
        <v>113</v>
      </c>
    </row>
    <row r="99" hidden="1" s="2" customFormat="1" ht="21.84" customHeight="1">
      <c r="A99" s="34"/>
      <c r="B99" s="35"/>
      <c r="C99" s="36"/>
      <c r="D99" s="36"/>
      <c r="E99" s="36"/>
      <c r="F99" s="36"/>
      <c r="G99" s="36"/>
      <c r="H99" s="36"/>
      <c r="I99" s="150"/>
      <c r="J99" s="36"/>
      <c r="K99" s="36"/>
      <c r="L99" s="59"/>
      <c r="S99" s="34"/>
      <c r="T99" s="34"/>
      <c r="U99" s="34"/>
      <c r="V99" s="34"/>
      <c r="W99" s="34"/>
      <c r="X99" s="34"/>
      <c r="Y99" s="34"/>
      <c r="Z99" s="34"/>
      <c r="AA99" s="34"/>
      <c r="AB99" s="34"/>
      <c r="AC99" s="34"/>
      <c r="AD99" s="34"/>
      <c r="AE99" s="34"/>
    </row>
    <row r="100" hidden="1" s="2" customFormat="1" ht="6.96" customHeight="1">
      <c r="A100" s="34"/>
      <c r="B100" s="62"/>
      <c r="C100" s="63"/>
      <c r="D100" s="63"/>
      <c r="E100" s="63"/>
      <c r="F100" s="63"/>
      <c r="G100" s="63"/>
      <c r="H100" s="63"/>
      <c r="I100" s="188"/>
      <c r="J100" s="63"/>
      <c r="K100" s="63"/>
      <c r="L100" s="59"/>
      <c r="S100" s="34"/>
      <c r="T100" s="34"/>
      <c r="U100" s="34"/>
      <c r="V100" s="34"/>
      <c r="W100" s="34"/>
      <c r="X100" s="34"/>
      <c r="Y100" s="34"/>
      <c r="Z100" s="34"/>
      <c r="AA100" s="34"/>
      <c r="AB100" s="34"/>
      <c r="AC100" s="34"/>
      <c r="AD100" s="34"/>
      <c r="AE100" s="34"/>
    </row>
    <row r="101" hidden="1"/>
    <row r="102" hidden="1"/>
    <row r="103" hidden="1"/>
    <row r="104" s="2" customFormat="1" ht="6.96" customHeight="1">
      <c r="A104" s="34"/>
      <c r="B104" s="64"/>
      <c r="C104" s="65"/>
      <c r="D104" s="65"/>
      <c r="E104" s="65"/>
      <c r="F104" s="65"/>
      <c r="G104" s="65"/>
      <c r="H104" s="65"/>
      <c r="I104" s="191"/>
      <c r="J104" s="65"/>
      <c r="K104" s="65"/>
      <c r="L104" s="59"/>
      <c r="S104" s="34"/>
      <c r="T104" s="34"/>
      <c r="U104" s="34"/>
      <c r="V104" s="34"/>
      <c r="W104" s="34"/>
      <c r="X104" s="34"/>
      <c r="Y104" s="34"/>
      <c r="Z104" s="34"/>
      <c r="AA104" s="34"/>
      <c r="AB104" s="34"/>
      <c r="AC104" s="34"/>
      <c r="AD104" s="34"/>
      <c r="AE104" s="34"/>
    </row>
    <row r="105" s="2" customFormat="1" ht="24.96" customHeight="1">
      <c r="A105" s="34"/>
      <c r="B105" s="35"/>
      <c r="C105" s="19" t="s">
        <v>114</v>
      </c>
      <c r="D105" s="36"/>
      <c r="E105" s="36"/>
      <c r="F105" s="36"/>
      <c r="G105" s="36"/>
      <c r="H105" s="36"/>
      <c r="I105" s="150"/>
      <c r="J105" s="36"/>
      <c r="K105" s="36"/>
      <c r="L105" s="59"/>
      <c r="S105" s="34"/>
      <c r="T105" s="34"/>
      <c r="U105" s="34"/>
      <c r="V105" s="34"/>
      <c r="W105" s="34"/>
      <c r="X105" s="34"/>
      <c r="Y105" s="34"/>
      <c r="Z105" s="34"/>
      <c r="AA105" s="34"/>
      <c r="AB105" s="34"/>
      <c r="AC105" s="34"/>
      <c r="AD105" s="34"/>
      <c r="AE105" s="34"/>
    </row>
    <row r="106" s="2" customFormat="1" ht="6.96" customHeight="1">
      <c r="A106" s="34"/>
      <c r="B106" s="35"/>
      <c r="C106" s="36"/>
      <c r="D106" s="36"/>
      <c r="E106" s="36"/>
      <c r="F106" s="36"/>
      <c r="G106" s="36"/>
      <c r="H106" s="36"/>
      <c r="I106" s="150"/>
      <c r="J106" s="36"/>
      <c r="K106" s="36"/>
      <c r="L106" s="59"/>
      <c r="S106" s="34"/>
      <c r="T106" s="34"/>
      <c r="U106" s="34"/>
      <c r="V106" s="34"/>
      <c r="W106" s="34"/>
      <c r="X106" s="34"/>
      <c r="Y106" s="34"/>
      <c r="Z106" s="34"/>
      <c r="AA106" s="34"/>
      <c r="AB106" s="34"/>
      <c r="AC106" s="34"/>
      <c r="AD106" s="34"/>
      <c r="AE106" s="34"/>
    </row>
    <row r="107" s="2" customFormat="1" ht="12" customHeight="1">
      <c r="A107" s="34"/>
      <c r="B107" s="35"/>
      <c r="C107" s="28" t="s">
        <v>16</v>
      </c>
      <c r="D107" s="36"/>
      <c r="E107" s="36"/>
      <c r="F107" s="36"/>
      <c r="G107" s="36"/>
      <c r="H107" s="36"/>
      <c r="I107" s="150"/>
      <c r="J107" s="36"/>
      <c r="K107" s="36"/>
      <c r="L107" s="59"/>
      <c r="S107" s="34"/>
      <c r="T107" s="34"/>
      <c r="U107" s="34"/>
      <c r="V107" s="34"/>
      <c r="W107" s="34"/>
      <c r="X107" s="34"/>
      <c r="Y107" s="34"/>
      <c r="Z107" s="34"/>
      <c r="AA107" s="34"/>
      <c r="AB107" s="34"/>
      <c r="AC107" s="34"/>
      <c r="AD107" s="34"/>
      <c r="AE107" s="34"/>
    </row>
    <row r="108" s="2" customFormat="1" ht="16.5" customHeight="1">
      <c r="A108" s="34"/>
      <c r="B108" s="35"/>
      <c r="C108" s="36"/>
      <c r="D108" s="36"/>
      <c r="E108" s="192" t="str">
        <f>E7</f>
        <v>Oprava PZS na trati 183 v úseku Klatovy - Janovice</v>
      </c>
      <c r="F108" s="28"/>
      <c r="G108" s="28"/>
      <c r="H108" s="28"/>
      <c r="I108" s="150"/>
      <c r="J108" s="36"/>
      <c r="K108" s="36"/>
      <c r="L108" s="59"/>
      <c r="S108" s="34"/>
      <c r="T108" s="34"/>
      <c r="U108" s="34"/>
      <c r="V108" s="34"/>
      <c r="W108" s="34"/>
      <c r="X108" s="34"/>
      <c r="Y108" s="34"/>
      <c r="Z108" s="34"/>
      <c r="AA108" s="34"/>
      <c r="AB108" s="34"/>
      <c r="AC108" s="34"/>
      <c r="AD108" s="34"/>
      <c r="AE108" s="34"/>
    </row>
    <row r="109" s="1" customFormat="1" ht="12" customHeight="1">
      <c r="B109" s="17"/>
      <c r="C109" s="28" t="s">
        <v>105</v>
      </c>
      <c r="D109" s="18"/>
      <c r="E109" s="18"/>
      <c r="F109" s="18"/>
      <c r="G109" s="18"/>
      <c r="H109" s="18"/>
      <c r="I109" s="142"/>
      <c r="J109" s="18"/>
      <c r="K109" s="18"/>
      <c r="L109" s="16"/>
    </row>
    <row r="110" s="2" customFormat="1" ht="16.5" customHeight="1">
      <c r="A110" s="34"/>
      <c r="B110" s="35"/>
      <c r="C110" s="36"/>
      <c r="D110" s="36"/>
      <c r="E110" s="192" t="s">
        <v>106</v>
      </c>
      <c r="F110" s="36"/>
      <c r="G110" s="36"/>
      <c r="H110" s="36"/>
      <c r="I110" s="150"/>
      <c r="J110" s="36"/>
      <c r="K110" s="36"/>
      <c r="L110" s="59"/>
      <c r="S110" s="34"/>
      <c r="T110" s="34"/>
      <c r="U110" s="34"/>
      <c r="V110" s="34"/>
      <c r="W110" s="34"/>
      <c r="X110" s="34"/>
      <c r="Y110" s="34"/>
      <c r="Z110" s="34"/>
      <c r="AA110" s="34"/>
      <c r="AB110" s="34"/>
      <c r="AC110" s="34"/>
      <c r="AD110" s="34"/>
      <c r="AE110" s="34"/>
    </row>
    <row r="111" s="2" customFormat="1" ht="12" customHeight="1">
      <c r="A111" s="34"/>
      <c r="B111" s="35"/>
      <c r="C111" s="28" t="s">
        <v>107</v>
      </c>
      <c r="D111" s="36"/>
      <c r="E111" s="36"/>
      <c r="F111" s="36"/>
      <c r="G111" s="36"/>
      <c r="H111" s="36"/>
      <c r="I111" s="150"/>
      <c r="J111" s="36"/>
      <c r="K111" s="36"/>
      <c r="L111" s="59"/>
      <c r="S111" s="34"/>
      <c r="T111" s="34"/>
      <c r="U111" s="34"/>
      <c r="V111" s="34"/>
      <c r="W111" s="34"/>
      <c r="X111" s="34"/>
      <c r="Y111" s="34"/>
      <c r="Z111" s="34"/>
      <c r="AA111" s="34"/>
      <c r="AB111" s="34"/>
      <c r="AC111" s="34"/>
      <c r="AD111" s="34"/>
      <c r="AE111" s="34"/>
    </row>
    <row r="112" s="2" customFormat="1" ht="16.5" customHeight="1">
      <c r="A112" s="34"/>
      <c r="B112" s="35"/>
      <c r="C112" s="36"/>
      <c r="D112" s="36"/>
      <c r="E112" s="72" t="str">
        <f>E11</f>
        <v>01.3. - Materiál zadavatele</v>
      </c>
      <c r="F112" s="36"/>
      <c r="G112" s="36"/>
      <c r="H112" s="36"/>
      <c r="I112" s="150"/>
      <c r="J112" s="36"/>
      <c r="K112" s="36"/>
      <c r="L112" s="59"/>
      <c r="S112" s="34"/>
      <c r="T112" s="34"/>
      <c r="U112" s="34"/>
      <c r="V112" s="34"/>
      <c r="W112" s="34"/>
      <c r="X112" s="34"/>
      <c r="Y112" s="34"/>
      <c r="Z112" s="34"/>
      <c r="AA112" s="34"/>
      <c r="AB112" s="34"/>
      <c r="AC112" s="34"/>
      <c r="AD112" s="34"/>
      <c r="AE112" s="34"/>
    </row>
    <row r="113" s="2" customFormat="1" ht="6.96" customHeight="1">
      <c r="A113" s="34"/>
      <c r="B113" s="35"/>
      <c r="C113" s="36"/>
      <c r="D113" s="36"/>
      <c r="E113" s="36"/>
      <c r="F113" s="36"/>
      <c r="G113" s="36"/>
      <c r="H113" s="36"/>
      <c r="I113" s="150"/>
      <c r="J113" s="36"/>
      <c r="K113" s="36"/>
      <c r="L113" s="59"/>
      <c r="S113" s="34"/>
      <c r="T113" s="34"/>
      <c r="U113" s="34"/>
      <c r="V113" s="34"/>
      <c r="W113" s="34"/>
      <c r="X113" s="34"/>
      <c r="Y113" s="34"/>
      <c r="Z113" s="34"/>
      <c r="AA113" s="34"/>
      <c r="AB113" s="34"/>
      <c r="AC113" s="34"/>
      <c r="AD113" s="34"/>
      <c r="AE113" s="34"/>
    </row>
    <row r="114" s="2" customFormat="1" ht="12" customHeight="1">
      <c r="A114" s="34"/>
      <c r="B114" s="35"/>
      <c r="C114" s="28" t="s">
        <v>20</v>
      </c>
      <c r="D114" s="36"/>
      <c r="E114" s="36"/>
      <c r="F114" s="23" t="str">
        <f>F14</f>
        <v>TÚ Klatovy - Janovice</v>
      </c>
      <c r="G114" s="36"/>
      <c r="H114" s="36"/>
      <c r="I114" s="152" t="s">
        <v>22</v>
      </c>
      <c r="J114" s="75" t="str">
        <f>IF(J14="","",J14)</f>
        <v>4. 5. 2020</v>
      </c>
      <c r="K114" s="36"/>
      <c r="L114" s="59"/>
      <c r="S114" s="34"/>
      <c r="T114" s="34"/>
      <c r="U114" s="34"/>
      <c r="V114" s="34"/>
      <c r="W114" s="34"/>
      <c r="X114" s="34"/>
      <c r="Y114" s="34"/>
      <c r="Z114" s="34"/>
      <c r="AA114" s="34"/>
      <c r="AB114" s="34"/>
      <c r="AC114" s="34"/>
      <c r="AD114" s="34"/>
      <c r="AE114" s="34"/>
    </row>
    <row r="115" s="2" customFormat="1" ht="6.96" customHeight="1">
      <c r="A115" s="34"/>
      <c r="B115" s="35"/>
      <c r="C115" s="36"/>
      <c r="D115" s="36"/>
      <c r="E115" s="36"/>
      <c r="F115" s="36"/>
      <c r="G115" s="36"/>
      <c r="H115" s="36"/>
      <c r="I115" s="150"/>
      <c r="J115" s="36"/>
      <c r="K115" s="36"/>
      <c r="L115" s="59"/>
      <c r="S115" s="34"/>
      <c r="T115" s="34"/>
      <c r="U115" s="34"/>
      <c r="V115" s="34"/>
      <c r="W115" s="34"/>
      <c r="X115" s="34"/>
      <c r="Y115" s="34"/>
      <c r="Z115" s="34"/>
      <c r="AA115" s="34"/>
      <c r="AB115" s="34"/>
      <c r="AC115" s="34"/>
      <c r="AD115" s="34"/>
      <c r="AE115" s="34"/>
    </row>
    <row r="116" s="2" customFormat="1" ht="15.15" customHeight="1">
      <c r="A116" s="34"/>
      <c r="B116" s="35"/>
      <c r="C116" s="28" t="s">
        <v>24</v>
      </c>
      <c r="D116" s="36"/>
      <c r="E116" s="36"/>
      <c r="F116" s="23" t="str">
        <f>E17</f>
        <v>Správa železnic, státní organizace</v>
      </c>
      <c r="G116" s="36"/>
      <c r="H116" s="36"/>
      <c r="I116" s="152" t="s">
        <v>30</v>
      </c>
      <c r="J116" s="32" t="str">
        <f>E23</f>
        <v xml:space="preserve"> </v>
      </c>
      <c r="K116" s="36"/>
      <c r="L116" s="59"/>
      <c r="S116" s="34"/>
      <c r="T116" s="34"/>
      <c r="U116" s="34"/>
      <c r="V116" s="34"/>
      <c r="W116" s="34"/>
      <c r="X116" s="34"/>
      <c r="Y116" s="34"/>
      <c r="Z116" s="34"/>
      <c r="AA116" s="34"/>
      <c r="AB116" s="34"/>
      <c r="AC116" s="34"/>
      <c r="AD116" s="34"/>
      <c r="AE116" s="34"/>
    </row>
    <row r="117" s="2" customFormat="1" ht="15.15" customHeight="1">
      <c r="A117" s="34"/>
      <c r="B117" s="35"/>
      <c r="C117" s="28" t="s">
        <v>28</v>
      </c>
      <c r="D117" s="36"/>
      <c r="E117" s="36"/>
      <c r="F117" s="23" t="str">
        <f>IF(E20="","",E20)</f>
        <v>Vyplň údaj</v>
      </c>
      <c r="G117" s="36"/>
      <c r="H117" s="36"/>
      <c r="I117" s="152" t="s">
        <v>33</v>
      </c>
      <c r="J117" s="32" t="str">
        <f>E26</f>
        <v xml:space="preserve"> </v>
      </c>
      <c r="K117" s="36"/>
      <c r="L117" s="59"/>
      <c r="S117" s="34"/>
      <c r="T117" s="34"/>
      <c r="U117" s="34"/>
      <c r="V117" s="34"/>
      <c r="W117" s="34"/>
      <c r="X117" s="34"/>
      <c r="Y117" s="34"/>
      <c r="Z117" s="34"/>
      <c r="AA117" s="34"/>
      <c r="AB117" s="34"/>
      <c r="AC117" s="34"/>
      <c r="AD117" s="34"/>
      <c r="AE117" s="34"/>
    </row>
    <row r="118" s="2" customFormat="1" ht="10.32" customHeight="1">
      <c r="A118" s="34"/>
      <c r="B118" s="35"/>
      <c r="C118" s="36"/>
      <c r="D118" s="36"/>
      <c r="E118" s="36"/>
      <c r="F118" s="36"/>
      <c r="G118" s="36"/>
      <c r="H118" s="36"/>
      <c r="I118" s="150"/>
      <c r="J118" s="36"/>
      <c r="K118" s="36"/>
      <c r="L118" s="59"/>
      <c r="S118" s="34"/>
      <c r="T118" s="34"/>
      <c r="U118" s="34"/>
      <c r="V118" s="34"/>
      <c r="W118" s="34"/>
      <c r="X118" s="34"/>
      <c r="Y118" s="34"/>
      <c r="Z118" s="34"/>
      <c r="AA118" s="34"/>
      <c r="AB118" s="34"/>
      <c r="AC118" s="34"/>
      <c r="AD118" s="34"/>
      <c r="AE118" s="34"/>
    </row>
    <row r="119" s="9" customFormat="1" ht="29.28" customHeight="1">
      <c r="A119" s="198"/>
      <c r="B119" s="199"/>
      <c r="C119" s="200" t="s">
        <v>115</v>
      </c>
      <c r="D119" s="201" t="s">
        <v>60</v>
      </c>
      <c r="E119" s="201" t="s">
        <v>56</v>
      </c>
      <c r="F119" s="201" t="s">
        <v>57</v>
      </c>
      <c r="G119" s="201" t="s">
        <v>116</v>
      </c>
      <c r="H119" s="201" t="s">
        <v>117</v>
      </c>
      <c r="I119" s="202" t="s">
        <v>118</v>
      </c>
      <c r="J119" s="201" t="s">
        <v>111</v>
      </c>
      <c r="K119" s="203" t="s">
        <v>119</v>
      </c>
      <c r="L119" s="204"/>
      <c r="M119" s="96" t="s">
        <v>1</v>
      </c>
      <c r="N119" s="97" t="s">
        <v>39</v>
      </c>
      <c r="O119" s="97" t="s">
        <v>120</v>
      </c>
      <c r="P119" s="97" t="s">
        <v>121</v>
      </c>
      <c r="Q119" s="97" t="s">
        <v>122</v>
      </c>
      <c r="R119" s="97" t="s">
        <v>123</v>
      </c>
      <c r="S119" s="97" t="s">
        <v>124</v>
      </c>
      <c r="T119" s="98" t="s">
        <v>125</v>
      </c>
      <c r="U119" s="198"/>
      <c r="V119" s="198"/>
      <c r="W119" s="198"/>
      <c r="X119" s="198"/>
      <c r="Y119" s="198"/>
      <c r="Z119" s="198"/>
      <c r="AA119" s="198"/>
      <c r="AB119" s="198"/>
      <c r="AC119" s="198"/>
      <c r="AD119" s="198"/>
      <c r="AE119" s="198"/>
    </row>
    <row r="120" s="2" customFormat="1" ht="22.8" customHeight="1">
      <c r="A120" s="34"/>
      <c r="B120" s="35"/>
      <c r="C120" s="103" t="s">
        <v>126</v>
      </c>
      <c r="D120" s="36"/>
      <c r="E120" s="36"/>
      <c r="F120" s="36"/>
      <c r="G120" s="36"/>
      <c r="H120" s="36"/>
      <c r="I120" s="150"/>
      <c r="J120" s="205">
        <f>BK120</f>
        <v>0</v>
      </c>
      <c r="K120" s="36"/>
      <c r="L120" s="40"/>
      <c r="M120" s="99"/>
      <c r="N120" s="206"/>
      <c r="O120" s="100"/>
      <c r="P120" s="207">
        <f>SUM(P121:P134)</f>
        <v>0</v>
      </c>
      <c r="Q120" s="100"/>
      <c r="R120" s="207">
        <f>SUM(R121:R134)</f>
        <v>0</v>
      </c>
      <c r="S120" s="100"/>
      <c r="T120" s="208">
        <f>SUM(T121:T134)</f>
        <v>0</v>
      </c>
      <c r="U120" s="34"/>
      <c r="V120" s="34"/>
      <c r="W120" s="34"/>
      <c r="X120" s="34"/>
      <c r="Y120" s="34"/>
      <c r="Z120" s="34"/>
      <c r="AA120" s="34"/>
      <c r="AB120" s="34"/>
      <c r="AC120" s="34"/>
      <c r="AD120" s="34"/>
      <c r="AE120" s="34"/>
      <c r="AT120" s="13" t="s">
        <v>74</v>
      </c>
      <c r="AU120" s="13" t="s">
        <v>113</v>
      </c>
      <c r="BK120" s="209">
        <f>SUM(BK121:BK134)</f>
        <v>0</v>
      </c>
    </row>
    <row r="121" s="2" customFormat="1" ht="21.75" customHeight="1">
      <c r="A121" s="34"/>
      <c r="B121" s="35"/>
      <c r="C121" s="210" t="s">
        <v>82</v>
      </c>
      <c r="D121" s="210" t="s">
        <v>127</v>
      </c>
      <c r="E121" s="211" t="s">
        <v>573</v>
      </c>
      <c r="F121" s="212" t="s">
        <v>574</v>
      </c>
      <c r="G121" s="213" t="s">
        <v>137</v>
      </c>
      <c r="H121" s="214">
        <v>10</v>
      </c>
      <c r="I121" s="215"/>
      <c r="J121" s="216">
        <f>ROUND(I121*H121,2)</f>
        <v>0</v>
      </c>
      <c r="K121" s="212" t="s">
        <v>131</v>
      </c>
      <c r="L121" s="217"/>
      <c r="M121" s="218" t="s">
        <v>1</v>
      </c>
      <c r="N121" s="219" t="s">
        <v>40</v>
      </c>
      <c r="O121" s="87"/>
      <c r="P121" s="220">
        <f>O121*H121</f>
        <v>0</v>
      </c>
      <c r="Q121" s="220">
        <v>0</v>
      </c>
      <c r="R121" s="220">
        <f>Q121*H121</f>
        <v>0</v>
      </c>
      <c r="S121" s="220">
        <v>0</v>
      </c>
      <c r="T121" s="221">
        <f>S121*H121</f>
        <v>0</v>
      </c>
      <c r="U121" s="34"/>
      <c r="V121" s="34"/>
      <c r="W121" s="34"/>
      <c r="X121" s="34"/>
      <c r="Y121" s="34"/>
      <c r="Z121" s="34"/>
      <c r="AA121" s="34"/>
      <c r="AB121" s="34"/>
      <c r="AC121" s="34"/>
      <c r="AD121" s="34"/>
      <c r="AE121" s="34"/>
      <c r="AR121" s="222" t="s">
        <v>84</v>
      </c>
      <c r="AT121" s="222" t="s">
        <v>127</v>
      </c>
      <c r="AU121" s="222" t="s">
        <v>75</v>
      </c>
      <c r="AY121" s="13" t="s">
        <v>132</v>
      </c>
      <c r="BE121" s="223">
        <f>IF(N121="základní",J121,0)</f>
        <v>0</v>
      </c>
      <c r="BF121" s="223">
        <f>IF(N121="snížená",J121,0)</f>
        <v>0</v>
      </c>
      <c r="BG121" s="223">
        <f>IF(N121="zákl. přenesená",J121,0)</f>
        <v>0</v>
      </c>
      <c r="BH121" s="223">
        <f>IF(N121="sníž. přenesená",J121,0)</f>
        <v>0</v>
      </c>
      <c r="BI121" s="223">
        <f>IF(N121="nulová",J121,0)</f>
        <v>0</v>
      </c>
      <c r="BJ121" s="13" t="s">
        <v>82</v>
      </c>
      <c r="BK121" s="223">
        <f>ROUND(I121*H121,2)</f>
        <v>0</v>
      </c>
      <c r="BL121" s="13" t="s">
        <v>82</v>
      </c>
      <c r="BM121" s="222" t="s">
        <v>575</v>
      </c>
    </row>
    <row r="122" s="2" customFormat="1">
      <c r="A122" s="34"/>
      <c r="B122" s="35"/>
      <c r="C122" s="36"/>
      <c r="D122" s="224" t="s">
        <v>134</v>
      </c>
      <c r="E122" s="36"/>
      <c r="F122" s="225" t="s">
        <v>574</v>
      </c>
      <c r="G122" s="36"/>
      <c r="H122" s="36"/>
      <c r="I122" s="150"/>
      <c r="J122" s="36"/>
      <c r="K122" s="36"/>
      <c r="L122" s="40"/>
      <c r="M122" s="226"/>
      <c r="N122" s="227"/>
      <c r="O122" s="87"/>
      <c r="P122" s="87"/>
      <c r="Q122" s="87"/>
      <c r="R122" s="87"/>
      <c r="S122" s="87"/>
      <c r="T122" s="88"/>
      <c r="U122" s="34"/>
      <c r="V122" s="34"/>
      <c r="W122" s="34"/>
      <c r="X122" s="34"/>
      <c r="Y122" s="34"/>
      <c r="Z122" s="34"/>
      <c r="AA122" s="34"/>
      <c r="AB122" s="34"/>
      <c r="AC122" s="34"/>
      <c r="AD122" s="34"/>
      <c r="AE122" s="34"/>
      <c r="AT122" s="13" t="s">
        <v>134</v>
      </c>
      <c r="AU122" s="13" t="s">
        <v>75</v>
      </c>
    </row>
    <row r="123" s="2" customFormat="1" ht="21.75" customHeight="1">
      <c r="A123" s="34"/>
      <c r="B123" s="35"/>
      <c r="C123" s="210" t="s">
        <v>84</v>
      </c>
      <c r="D123" s="210" t="s">
        <v>127</v>
      </c>
      <c r="E123" s="211" t="s">
        <v>576</v>
      </c>
      <c r="F123" s="212" t="s">
        <v>577</v>
      </c>
      <c r="G123" s="213" t="s">
        <v>137</v>
      </c>
      <c r="H123" s="214">
        <v>8</v>
      </c>
      <c r="I123" s="215"/>
      <c r="J123" s="216">
        <f>ROUND(I123*H123,2)</f>
        <v>0</v>
      </c>
      <c r="K123" s="212" t="s">
        <v>131</v>
      </c>
      <c r="L123" s="217"/>
      <c r="M123" s="218" t="s">
        <v>1</v>
      </c>
      <c r="N123" s="219" t="s">
        <v>40</v>
      </c>
      <c r="O123" s="87"/>
      <c r="P123" s="220">
        <f>O123*H123</f>
        <v>0</v>
      </c>
      <c r="Q123" s="220">
        <v>0</v>
      </c>
      <c r="R123" s="220">
        <f>Q123*H123</f>
        <v>0</v>
      </c>
      <c r="S123" s="220">
        <v>0</v>
      </c>
      <c r="T123" s="221">
        <f>S123*H123</f>
        <v>0</v>
      </c>
      <c r="U123" s="34"/>
      <c r="V123" s="34"/>
      <c r="W123" s="34"/>
      <c r="X123" s="34"/>
      <c r="Y123" s="34"/>
      <c r="Z123" s="34"/>
      <c r="AA123" s="34"/>
      <c r="AB123" s="34"/>
      <c r="AC123" s="34"/>
      <c r="AD123" s="34"/>
      <c r="AE123" s="34"/>
      <c r="AR123" s="222" t="s">
        <v>84</v>
      </c>
      <c r="AT123" s="222" t="s">
        <v>127</v>
      </c>
      <c r="AU123" s="222" t="s">
        <v>75</v>
      </c>
      <c r="AY123" s="13" t="s">
        <v>132</v>
      </c>
      <c r="BE123" s="223">
        <f>IF(N123="základní",J123,0)</f>
        <v>0</v>
      </c>
      <c r="BF123" s="223">
        <f>IF(N123="snížená",J123,0)</f>
        <v>0</v>
      </c>
      <c r="BG123" s="223">
        <f>IF(N123="zákl. přenesená",J123,0)</f>
        <v>0</v>
      </c>
      <c r="BH123" s="223">
        <f>IF(N123="sníž. přenesená",J123,0)</f>
        <v>0</v>
      </c>
      <c r="BI123" s="223">
        <f>IF(N123="nulová",J123,0)</f>
        <v>0</v>
      </c>
      <c r="BJ123" s="13" t="s">
        <v>82</v>
      </c>
      <c r="BK123" s="223">
        <f>ROUND(I123*H123,2)</f>
        <v>0</v>
      </c>
      <c r="BL123" s="13" t="s">
        <v>82</v>
      </c>
      <c r="BM123" s="222" t="s">
        <v>578</v>
      </c>
    </row>
    <row r="124" s="2" customFormat="1">
      <c r="A124" s="34"/>
      <c r="B124" s="35"/>
      <c r="C124" s="36"/>
      <c r="D124" s="224" t="s">
        <v>134</v>
      </c>
      <c r="E124" s="36"/>
      <c r="F124" s="225" t="s">
        <v>577</v>
      </c>
      <c r="G124" s="36"/>
      <c r="H124" s="36"/>
      <c r="I124" s="150"/>
      <c r="J124" s="36"/>
      <c r="K124" s="36"/>
      <c r="L124" s="40"/>
      <c r="M124" s="226"/>
      <c r="N124" s="227"/>
      <c r="O124" s="87"/>
      <c r="P124" s="87"/>
      <c r="Q124" s="87"/>
      <c r="R124" s="87"/>
      <c r="S124" s="87"/>
      <c r="T124" s="88"/>
      <c r="U124" s="34"/>
      <c r="V124" s="34"/>
      <c r="W124" s="34"/>
      <c r="X124" s="34"/>
      <c r="Y124" s="34"/>
      <c r="Z124" s="34"/>
      <c r="AA124" s="34"/>
      <c r="AB124" s="34"/>
      <c r="AC124" s="34"/>
      <c r="AD124" s="34"/>
      <c r="AE124" s="34"/>
      <c r="AT124" s="13" t="s">
        <v>134</v>
      </c>
      <c r="AU124" s="13" t="s">
        <v>75</v>
      </c>
    </row>
    <row r="125" s="2" customFormat="1" ht="21.75" customHeight="1">
      <c r="A125" s="34"/>
      <c r="B125" s="35"/>
      <c r="C125" s="210" t="s">
        <v>139</v>
      </c>
      <c r="D125" s="210" t="s">
        <v>127</v>
      </c>
      <c r="E125" s="211" t="s">
        <v>579</v>
      </c>
      <c r="F125" s="212" t="s">
        <v>580</v>
      </c>
      <c r="G125" s="213" t="s">
        <v>137</v>
      </c>
      <c r="H125" s="214">
        <v>4</v>
      </c>
      <c r="I125" s="215"/>
      <c r="J125" s="216">
        <f>ROUND(I125*H125,2)</f>
        <v>0</v>
      </c>
      <c r="K125" s="212" t="s">
        <v>131</v>
      </c>
      <c r="L125" s="217"/>
      <c r="M125" s="218" t="s">
        <v>1</v>
      </c>
      <c r="N125" s="219" t="s">
        <v>40</v>
      </c>
      <c r="O125" s="87"/>
      <c r="P125" s="220">
        <f>O125*H125</f>
        <v>0</v>
      </c>
      <c r="Q125" s="220">
        <v>0</v>
      </c>
      <c r="R125" s="220">
        <f>Q125*H125</f>
        <v>0</v>
      </c>
      <c r="S125" s="220">
        <v>0</v>
      </c>
      <c r="T125" s="221">
        <f>S125*H125</f>
        <v>0</v>
      </c>
      <c r="U125" s="34"/>
      <c r="V125" s="34"/>
      <c r="W125" s="34"/>
      <c r="X125" s="34"/>
      <c r="Y125" s="34"/>
      <c r="Z125" s="34"/>
      <c r="AA125" s="34"/>
      <c r="AB125" s="34"/>
      <c r="AC125" s="34"/>
      <c r="AD125" s="34"/>
      <c r="AE125" s="34"/>
      <c r="AR125" s="222" t="s">
        <v>84</v>
      </c>
      <c r="AT125" s="222" t="s">
        <v>127</v>
      </c>
      <c r="AU125" s="222" t="s">
        <v>75</v>
      </c>
      <c r="AY125" s="13" t="s">
        <v>132</v>
      </c>
      <c r="BE125" s="223">
        <f>IF(N125="základní",J125,0)</f>
        <v>0</v>
      </c>
      <c r="BF125" s="223">
        <f>IF(N125="snížená",J125,0)</f>
        <v>0</v>
      </c>
      <c r="BG125" s="223">
        <f>IF(N125="zákl. přenesená",J125,0)</f>
        <v>0</v>
      </c>
      <c r="BH125" s="223">
        <f>IF(N125="sníž. přenesená",J125,0)</f>
        <v>0</v>
      </c>
      <c r="BI125" s="223">
        <f>IF(N125="nulová",J125,0)</f>
        <v>0</v>
      </c>
      <c r="BJ125" s="13" t="s">
        <v>82</v>
      </c>
      <c r="BK125" s="223">
        <f>ROUND(I125*H125,2)</f>
        <v>0</v>
      </c>
      <c r="BL125" s="13" t="s">
        <v>82</v>
      </c>
      <c r="BM125" s="222" t="s">
        <v>581</v>
      </c>
    </row>
    <row r="126" s="2" customFormat="1">
      <c r="A126" s="34"/>
      <c r="B126" s="35"/>
      <c r="C126" s="36"/>
      <c r="D126" s="224" t="s">
        <v>134</v>
      </c>
      <c r="E126" s="36"/>
      <c r="F126" s="225" t="s">
        <v>580</v>
      </c>
      <c r="G126" s="36"/>
      <c r="H126" s="36"/>
      <c r="I126" s="150"/>
      <c r="J126" s="36"/>
      <c r="K126" s="36"/>
      <c r="L126" s="40"/>
      <c r="M126" s="226"/>
      <c r="N126" s="227"/>
      <c r="O126" s="87"/>
      <c r="P126" s="87"/>
      <c r="Q126" s="87"/>
      <c r="R126" s="87"/>
      <c r="S126" s="87"/>
      <c r="T126" s="88"/>
      <c r="U126" s="34"/>
      <c r="V126" s="34"/>
      <c r="W126" s="34"/>
      <c r="X126" s="34"/>
      <c r="Y126" s="34"/>
      <c r="Z126" s="34"/>
      <c r="AA126" s="34"/>
      <c r="AB126" s="34"/>
      <c r="AC126" s="34"/>
      <c r="AD126" s="34"/>
      <c r="AE126" s="34"/>
      <c r="AT126" s="13" t="s">
        <v>134</v>
      </c>
      <c r="AU126" s="13" t="s">
        <v>75</v>
      </c>
    </row>
    <row r="127" s="2" customFormat="1" ht="21.75" customHeight="1">
      <c r="A127" s="34"/>
      <c r="B127" s="35"/>
      <c r="C127" s="210" t="s">
        <v>190</v>
      </c>
      <c r="D127" s="210" t="s">
        <v>127</v>
      </c>
      <c r="E127" s="211" t="s">
        <v>582</v>
      </c>
      <c r="F127" s="212" t="s">
        <v>583</v>
      </c>
      <c r="G127" s="213" t="s">
        <v>137</v>
      </c>
      <c r="H127" s="214">
        <v>1</v>
      </c>
      <c r="I127" s="215"/>
      <c r="J127" s="216">
        <f>ROUND(I127*H127,2)</f>
        <v>0</v>
      </c>
      <c r="K127" s="212" t="s">
        <v>131</v>
      </c>
      <c r="L127" s="217"/>
      <c r="M127" s="218" t="s">
        <v>1</v>
      </c>
      <c r="N127" s="219" t="s">
        <v>40</v>
      </c>
      <c r="O127" s="87"/>
      <c r="P127" s="220">
        <f>O127*H127</f>
        <v>0</v>
      </c>
      <c r="Q127" s="220">
        <v>0</v>
      </c>
      <c r="R127" s="220">
        <f>Q127*H127</f>
        <v>0</v>
      </c>
      <c r="S127" s="220">
        <v>0</v>
      </c>
      <c r="T127" s="221">
        <f>S127*H127</f>
        <v>0</v>
      </c>
      <c r="U127" s="34"/>
      <c r="V127" s="34"/>
      <c r="W127" s="34"/>
      <c r="X127" s="34"/>
      <c r="Y127" s="34"/>
      <c r="Z127" s="34"/>
      <c r="AA127" s="34"/>
      <c r="AB127" s="34"/>
      <c r="AC127" s="34"/>
      <c r="AD127" s="34"/>
      <c r="AE127" s="34"/>
      <c r="AR127" s="222" t="s">
        <v>84</v>
      </c>
      <c r="AT127" s="222" t="s">
        <v>127</v>
      </c>
      <c r="AU127" s="222" t="s">
        <v>75</v>
      </c>
      <c r="AY127" s="13" t="s">
        <v>132</v>
      </c>
      <c r="BE127" s="223">
        <f>IF(N127="základní",J127,0)</f>
        <v>0</v>
      </c>
      <c r="BF127" s="223">
        <f>IF(N127="snížená",J127,0)</f>
        <v>0</v>
      </c>
      <c r="BG127" s="223">
        <f>IF(N127="zákl. přenesená",J127,0)</f>
        <v>0</v>
      </c>
      <c r="BH127" s="223">
        <f>IF(N127="sníž. přenesená",J127,0)</f>
        <v>0</v>
      </c>
      <c r="BI127" s="223">
        <f>IF(N127="nulová",J127,0)</f>
        <v>0</v>
      </c>
      <c r="BJ127" s="13" t="s">
        <v>82</v>
      </c>
      <c r="BK127" s="223">
        <f>ROUND(I127*H127,2)</f>
        <v>0</v>
      </c>
      <c r="BL127" s="13" t="s">
        <v>82</v>
      </c>
      <c r="BM127" s="222" t="s">
        <v>584</v>
      </c>
    </row>
    <row r="128" s="2" customFormat="1">
      <c r="A128" s="34"/>
      <c r="B128" s="35"/>
      <c r="C128" s="36"/>
      <c r="D128" s="224" t="s">
        <v>134</v>
      </c>
      <c r="E128" s="36"/>
      <c r="F128" s="225" t="s">
        <v>583</v>
      </c>
      <c r="G128" s="36"/>
      <c r="H128" s="36"/>
      <c r="I128" s="150"/>
      <c r="J128" s="36"/>
      <c r="K128" s="36"/>
      <c r="L128" s="40"/>
      <c r="M128" s="226"/>
      <c r="N128" s="227"/>
      <c r="O128" s="87"/>
      <c r="P128" s="87"/>
      <c r="Q128" s="87"/>
      <c r="R128" s="87"/>
      <c r="S128" s="87"/>
      <c r="T128" s="88"/>
      <c r="U128" s="34"/>
      <c r="V128" s="34"/>
      <c r="W128" s="34"/>
      <c r="X128" s="34"/>
      <c r="Y128" s="34"/>
      <c r="Z128" s="34"/>
      <c r="AA128" s="34"/>
      <c r="AB128" s="34"/>
      <c r="AC128" s="34"/>
      <c r="AD128" s="34"/>
      <c r="AE128" s="34"/>
      <c r="AT128" s="13" t="s">
        <v>134</v>
      </c>
      <c r="AU128" s="13" t="s">
        <v>75</v>
      </c>
    </row>
    <row r="129" s="2" customFormat="1" ht="21.75" customHeight="1">
      <c r="A129" s="34"/>
      <c r="B129" s="35"/>
      <c r="C129" s="210" t="s">
        <v>194</v>
      </c>
      <c r="D129" s="210" t="s">
        <v>127</v>
      </c>
      <c r="E129" s="211" t="s">
        <v>585</v>
      </c>
      <c r="F129" s="212" t="s">
        <v>586</v>
      </c>
      <c r="G129" s="213" t="s">
        <v>137</v>
      </c>
      <c r="H129" s="214">
        <v>10</v>
      </c>
      <c r="I129" s="215"/>
      <c r="J129" s="216">
        <f>ROUND(I129*H129,2)</f>
        <v>0</v>
      </c>
      <c r="K129" s="212" t="s">
        <v>131</v>
      </c>
      <c r="L129" s="217"/>
      <c r="M129" s="218" t="s">
        <v>1</v>
      </c>
      <c r="N129" s="219" t="s">
        <v>40</v>
      </c>
      <c r="O129" s="87"/>
      <c r="P129" s="220">
        <f>O129*H129</f>
        <v>0</v>
      </c>
      <c r="Q129" s="220">
        <v>0</v>
      </c>
      <c r="R129" s="220">
        <f>Q129*H129</f>
        <v>0</v>
      </c>
      <c r="S129" s="220">
        <v>0</v>
      </c>
      <c r="T129" s="221">
        <f>S129*H129</f>
        <v>0</v>
      </c>
      <c r="U129" s="34"/>
      <c r="V129" s="34"/>
      <c r="W129" s="34"/>
      <c r="X129" s="34"/>
      <c r="Y129" s="34"/>
      <c r="Z129" s="34"/>
      <c r="AA129" s="34"/>
      <c r="AB129" s="34"/>
      <c r="AC129" s="34"/>
      <c r="AD129" s="34"/>
      <c r="AE129" s="34"/>
      <c r="AR129" s="222" t="s">
        <v>84</v>
      </c>
      <c r="AT129" s="222" t="s">
        <v>127</v>
      </c>
      <c r="AU129" s="222" t="s">
        <v>75</v>
      </c>
      <c r="AY129" s="13" t="s">
        <v>132</v>
      </c>
      <c r="BE129" s="223">
        <f>IF(N129="základní",J129,0)</f>
        <v>0</v>
      </c>
      <c r="BF129" s="223">
        <f>IF(N129="snížená",J129,0)</f>
        <v>0</v>
      </c>
      <c r="BG129" s="223">
        <f>IF(N129="zákl. přenesená",J129,0)</f>
        <v>0</v>
      </c>
      <c r="BH129" s="223">
        <f>IF(N129="sníž. přenesená",J129,0)</f>
        <v>0</v>
      </c>
      <c r="BI129" s="223">
        <f>IF(N129="nulová",J129,0)</f>
        <v>0</v>
      </c>
      <c r="BJ129" s="13" t="s">
        <v>82</v>
      </c>
      <c r="BK129" s="223">
        <f>ROUND(I129*H129,2)</f>
        <v>0</v>
      </c>
      <c r="BL129" s="13" t="s">
        <v>82</v>
      </c>
      <c r="BM129" s="222" t="s">
        <v>587</v>
      </c>
    </row>
    <row r="130" s="2" customFormat="1">
      <c r="A130" s="34"/>
      <c r="B130" s="35"/>
      <c r="C130" s="36"/>
      <c r="D130" s="224" t="s">
        <v>134</v>
      </c>
      <c r="E130" s="36"/>
      <c r="F130" s="225" t="s">
        <v>586</v>
      </c>
      <c r="G130" s="36"/>
      <c r="H130" s="36"/>
      <c r="I130" s="150"/>
      <c r="J130" s="36"/>
      <c r="K130" s="36"/>
      <c r="L130" s="40"/>
      <c r="M130" s="226"/>
      <c r="N130" s="227"/>
      <c r="O130" s="87"/>
      <c r="P130" s="87"/>
      <c r="Q130" s="87"/>
      <c r="R130" s="87"/>
      <c r="S130" s="87"/>
      <c r="T130" s="88"/>
      <c r="U130" s="34"/>
      <c r="V130" s="34"/>
      <c r="W130" s="34"/>
      <c r="X130" s="34"/>
      <c r="Y130" s="34"/>
      <c r="Z130" s="34"/>
      <c r="AA130" s="34"/>
      <c r="AB130" s="34"/>
      <c r="AC130" s="34"/>
      <c r="AD130" s="34"/>
      <c r="AE130" s="34"/>
      <c r="AT130" s="13" t="s">
        <v>134</v>
      </c>
      <c r="AU130" s="13" t="s">
        <v>75</v>
      </c>
    </row>
    <row r="131" s="2" customFormat="1" ht="21.75" customHeight="1">
      <c r="A131" s="34"/>
      <c r="B131" s="35"/>
      <c r="C131" s="210" t="s">
        <v>199</v>
      </c>
      <c r="D131" s="210" t="s">
        <v>127</v>
      </c>
      <c r="E131" s="211" t="s">
        <v>588</v>
      </c>
      <c r="F131" s="212" t="s">
        <v>589</v>
      </c>
      <c r="G131" s="213" t="s">
        <v>137</v>
      </c>
      <c r="H131" s="214">
        <v>3</v>
      </c>
      <c r="I131" s="215"/>
      <c r="J131" s="216">
        <f>ROUND(I131*H131,2)</f>
        <v>0</v>
      </c>
      <c r="K131" s="212" t="s">
        <v>131</v>
      </c>
      <c r="L131" s="217"/>
      <c r="M131" s="218" t="s">
        <v>1</v>
      </c>
      <c r="N131" s="219" t="s">
        <v>40</v>
      </c>
      <c r="O131" s="87"/>
      <c r="P131" s="220">
        <f>O131*H131</f>
        <v>0</v>
      </c>
      <c r="Q131" s="220">
        <v>0</v>
      </c>
      <c r="R131" s="220">
        <f>Q131*H131</f>
        <v>0</v>
      </c>
      <c r="S131" s="220">
        <v>0</v>
      </c>
      <c r="T131" s="221">
        <f>S131*H131</f>
        <v>0</v>
      </c>
      <c r="U131" s="34"/>
      <c r="V131" s="34"/>
      <c r="W131" s="34"/>
      <c r="X131" s="34"/>
      <c r="Y131" s="34"/>
      <c r="Z131" s="34"/>
      <c r="AA131" s="34"/>
      <c r="AB131" s="34"/>
      <c r="AC131" s="34"/>
      <c r="AD131" s="34"/>
      <c r="AE131" s="34"/>
      <c r="AR131" s="222" t="s">
        <v>84</v>
      </c>
      <c r="AT131" s="222" t="s">
        <v>127</v>
      </c>
      <c r="AU131" s="222" t="s">
        <v>75</v>
      </c>
      <c r="AY131" s="13" t="s">
        <v>132</v>
      </c>
      <c r="BE131" s="223">
        <f>IF(N131="základní",J131,0)</f>
        <v>0</v>
      </c>
      <c r="BF131" s="223">
        <f>IF(N131="snížená",J131,0)</f>
        <v>0</v>
      </c>
      <c r="BG131" s="223">
        <f>IF(N131="zákl. přenesená",J131,0)</f>
        <v>0</v>
      </c>
      <c r="BH131" s="223">
        <f>IF(N131="sníž. přenesená",J131,0)</f>
        <v>0</v>
      </c>
      <c r="BI131" s="223">
        <f>IF(N131="nulová",J131,0)</f>
        <v>0</v>
      </c>
      <c r="BJ131" s="13" t="s">
        <v>82</v>
      </c>
      <c r="BK131" s="223">
        <f>ROUND(I131*H131,2)</f>
        <v>0</v>
      </c>
      <c r="BL131" s="13" t="s">
        <v>82</v>
      </c>
      <c r="BM131" s="222" t="s">
        <v>590</v>
      </c>
    </row>
    <row r="132" s="2" customFormat="1">
      <c r="A132" s="34"/>
      <c r="B132" s="35"/>
      <c r="C132" s="36"/>
      <c r="D132" s="224" t="s">
        <v>134</v>
      </c>
      <c r="E132" s="36"/>
      <c r="F132" s="225" t="s">
        <v>589</v>
      </c>
      <c r="G132" s="36"/>
      <c r="H132" s="36"/>
      <c r="I132" s="150"/>
      <c r="J132" s="36"/>
      <c r="K132" s="36"/>
      <c r="L132" s="40"/>
      <c r="M132" s="226"/>
      <c r="N132" s="227"/>
      <c r="O132" s="87"/>
      <c r="P132" s="87"/>
      <c r="Q132" s="87"/>
      <c r="R132" s="87"/>
      <c r="S132" s="87"/>
      <c r="T132" s="88"/>
      <c r="U132" s="34"/>
      <c r="V132" s="34"/>
      <c r="W132" s="34"/>
      <c r="X132" s="34"/>
      <c r="Y132" s="34"/>
      <c r="Z132" s="34"/>
      <c r="AA132" s="34"/>
      <c r="AB132" s="34"/>
      <c r="AC132" s="34"/>
      <c r="AD132" s="34"/>
      <c r="AE132" s="34"/>
      <c r="AT132" s="13" t="s">
        <v>134</v>
      </c>
      <c r="AU132" s="13" t="s">
        <v>75</v>
      </c>
    </row>
    <row r="133" s="2" customFormat="1" ht="21.75" customHeight="1">
      <c r="A133" s="34"/>
      <c r="B133" s="35"/>
      <c r="C133" s="210" t="s">
        <v>203</v>
      </c>
      <c r="D133" s="210" t="s">
        <v>127</v>
      </c>
      <c r="E133" s="211" t="s">
        <v>591</v>
      </c>
      <c r="F133" s="212" t="s">
        <v>592</v>
      </c>
      <c r="G133" s="213" t="s">
        <v>137</v>
      </c>
      <c r="H133" s="214">
        <v>20</v>
      </c>
      <c r="I133" s="215"/>
      <c r="J133" s="216">
        <f>ROUND(I133*H133,2)</f>
        <v>0</v>
      </c>
      <c r="K133" s="212" t="s">
        <v>131</v>
      </c>
      <c r="L133" s="217"/>
      <c r="M133" s="218" t="s">
        <v>1</v>
      </c>
      <c r="N133" s="219" t="s">
        <v>40</v>
      </c>
      <c r="O133" s="87"/>
      <c r="P133" s="220">
        <f>O133*H133</f>
        <v>0</v>
      </c>
      <c r="Q133" s="220">
        <v>0</v>
      </c>
      <c r="R133" s="220">
        <f>Q133*H133</f>
        <v>0</v>
      </c>
      <c r="S133" s="220">
        <v>0</v>
      </c>
      <c r="T133" s="221">
        <f>S133*H133</f>
        <v>0</v>
      </c>
      <c r="U133" s="34"/>
      <c r="V133" s="34"/>
      <c r="W133" s="34"/>
      <c r="X133" s="34"/>
      <c r="Y133" s="34"/>
      <c r="Z133" s="34"/>
      <c r="AA133" s="34"/>
      <c r="AB133" s="34"/>
      <c r="AC133" s="34"/>
      <c r="AD133" s="34"/>
      <c r="AE133" s="34"/>
      <c r="AR133" s="222" t="s">
        <v>84</v>
      </c>
      <c r="AT133" s="222" t="s">
        <v>127</v>
      </c>
      <c r="AU133" s="222" t="s">
        <v>75</v>
      </c>
      <c r="AY133" s="13" t="s">
        <v>132</v>
      </c>
      <c r="BE133" s="223">
        <f>IF(N133="základní",J133,0)</f>
        <v>0</v>
      </c>
      <c r="BF133" s="223">
        <f>IF(N133="snížená",J133,0)</f>
        <v>0</v>
      </c>
      <c r="BG133" s="223">
        <f>IF(N133="zákl. přenesená",J133,0)</f>
        <v>0</v>
      </c>
      <c r="BH133" s="223">
        <f>IF(N133="sníž. přenesená",J133,0)</f>
        <v>0</v>
      </c>
      <c r="BI133" s="223">
        <f>IF(N133="nulová",J133,0)</f>
        <v>0</v>
      </c>
      <c r="BJ133" s="13" t="s">
        <v>82</v>
      </c>
      <c r="BK133" s="223">
        <f>ROUND(I133*H133,2)</f>
        <v>0</v>
      </c>
      <c r="BL133" s="13" t="s">
        <v>82</v>
      </c>
      <c r="BM133" s="222" t="s">
        <v>593</v>
      </c>
    </row>
    <row r="134" s="2" customFormat="1">
      <c r="A134" s="34"/>
      <c r="B134" s="35"/>
      <c r="C134" s="36"/>
      <c r="D134" s="224" t="s">
        <v>134</v>
      </c>
      <c r="E134" s="36"/>
      <c r="F134" s="225" t="s">
        <v>592</v>
      </c>
      <c r="G134" s="36"/>
      <c r="H134" s="36"/>
      <c r="I134" s="150"/>
      <c r="J134" s="36"/>
      <c r="K134" s="36"/>
      <c r="L134" s="40"/>
      <c r="M134" s="237"/>
      <c r="N134" s="238"/>
      <c r="O134" s="239"/>
      <c r="P134" s="239"/>
      <c r="Q134" s="239"/>
      <c r="R134" s="239"/>
      <c r="S134" s="239"/>
      <c r="T134" s="240"/>
      <c r="U134" s="34"/>
      <c r="V134" s="34"/>
      <c r="W134" s="34"/>
      <c r="X134" s="34"/>
      <c r="Y134" s="34"/>
      <c r="Z134" s="34"/>
      <c r="AA134" s="34"/>
      <c r="AB134" s="34"/>
      <c r="AC134" s="34"/>
      <c r="AD134" s="34"/>
      <c r="AE134" s="34"/>
      <c r="AT134" s="13" t="s">
        <v>134</v>
      </c>
      <c r="AU134" s="13" t="s">
        <v>75</v>
      </c>
    </row>
    <row r="135" s="2" customFormat="1" ht="6.96" customHeight="1">
      <c r="A135" s="34"/>
      <c r="B135" s="62"/>
      <c r="C135" s="63"/>
      <c r="D135" s="63"/>
      <c r="E135" s="63"/>
      <c r="F135" s="63"/>
      <c r="G135" s="63"/>
      <c r="H135" s="63"/>
      <c r="I135" s="188"/>
      <c r="J135" s="63"/>
      <c r="K135" s="63"/>
      <c r="L135" s="40"/>
      <c r="M135" s="34"/>
      <c r="O135" s="34"/>
      <c r="P135" s="34"/>
      <c r="Q135" s="34"/>
      <c r="R135" s="34"/>
      <c r="S135" s="34"/>
      <c r="T135" s="34"/>
      <c r="U135" s="34"/>
      <c r="V135" s="34"/>
      <c r="W135" s="34"/>
      <c r="X135" s="34"/>
      <c r="Y135" s="34"/>
      <c r="Z135" s="34"/>
      <c r="AA135" s="34"/>
      <c r="AB135" s="34"/>
      <c r="AC135" s="34"/>
      <c r="AD135" s="34"/>
      <c r="AE135" s="34"/>
    </row>
  </sheetData>
  <sheetProtection sheet="1" autoFilter="0" formatColumns="0" formatRows="0" objects="1" scenarios="1" spinCount="100000" saltValue="xkDb6zvkjRMJ6FWzbs2b678mDyJ02KBD+lNBa2I8/aGvoIkNtGki3sFAyIv1E7zAVlPveie9uOdl3RI6WRIwsA==" hashValue="YXFqF0tzGON8/rF6CAZ+5IcxaZKB6F1M6QiJ/xXBuRzEYkKrAsLT51XMxEYoPW8gOuzhvcYaObX9eXRdBaZ5tQ==" algorithmName="SHA-512" password="CC35"/>
  <autoFilter ref="C119:K134"/>
  <mergeCells count="12">
    <mergeCell ref="E7:H7"/>
    <mergeCell ref="E9:H9"/>
    <mergeCell ref="E11:H11"/>
    <mergeCell ref="E20:H20"/>
    <mergeCell ref="E29:H29"/>
    <mergeCell ref="E85:H85"/>
    <mergeCell ref="E87:H87"/>
    <mergeCell ref="E89:H89"/>
    <mergeCell ref="E108:H108"/>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2"/>
      <c r="L2" s="1"/>
      <c r="M2" s="1"/>
      <c r="N2" s="1"/>
      <c r="O2" s="1"/>
      <c r="P2" s="1"/>
      <c r="Q2" s="1"/>
      <c r="R2" s="1"/>
      <c r="S2" s="1"/>
      <c r="T2" s="1"/>
      <c r="U2" s="1"/>
      <c r="V2" s="1"/>
      <c r="AT2" s="13" t="s">
        <v>100</v>
      </c>
    </row>
    <row r="3" hidden="1" s="1" customFormat="1" ht="6.96" customHeight="1">
      <c r="B3" s="143"/>
      <c r="C3" s="144"/>
      <c r="D3" s="144"/>
      <c r="E3" s="144"/>
      <c r="F3" s="144"/>
      <c r="G3" s="144"/>
      <c r="H3" s="144"/>
      <c r="I3" s="145"/>
      <c r="J3" s="144"/>
      <c r="K3" s="144"/>
      <c r="L3" s="16"/>
      <c r="AT3" s="13" t="s">
        <v>84</v>
      </c>
    </row>
    <row r="4" hidden="1" s="1" customFormat="1" ht="24.96" customHeight="1">
      <c r="B4" s="16"/>
      <c r="D4" s="146" t="s">
        <v>104</v>
      </c>
      <c r="I4" s="142"/>
      <c r="L4" s="16"/>
      <c r="M4" s="147" t="s">
        <v>10</v>
      </c>
      <c r="AT4" s="13" t="s">
        <v>4</v>
      </c>
    </row>
    <row r="5" hidden="1" s="1" customFormat="1" ht="6.96" customHeight="1">
      <c r="B5" s="16"/>
      <c r="I5" s="142"/>
      <c r="L5" s="16"/>
    </row>
    <row r="6" hidden="1" s="1" customFormat="1" ht="12" customHeight="1">
      <c r="B6" s="16"/>
      <c r="D6" s="148" t="s">
        <v>16</v>
      </c>
      <c r="I6" s="142"/>
      <c r="L6" s="16"/>
    </row>
    <row r="7" hidden="1" s="1" customFormat="1" ht="16.5" customHeight="1">
      <c r="B7" s="16"/>
      <c r="E7" s="149" t="str">
        <f>'Rekapitulace stavby'!K6</f>
        <v>Oprava PZS na trati 183 v úseku Klatovy - Janovice</v>
      </c>
      <c r="F7" s="148"/>
      <c r="G7" s="148"/>
      <c r="H7" s="148"/>
      <c r="I7" s="142"/>
      <c r="L7" s="16"/>
    </row>
    <row r="8" hidden="1" s="1" customFormat="1" ht="12" customHeight="1">
      <c r="B8" s="16"/>
      <c r="D8" s="148" t="s">
        <v>105</v>
      </c>
      <c r="I8" s="142"/>
      <c r="L8" s="16"/>
    </row>
    <row r="9" hidden="1" s="2" customFormat="1" ht="16.5" customHeight="1">
      <c r="A9" s="34"/>
      <c r="B9" s="40"/>
      <c r="C9" s="34"/>
      <c r="D9" s="34"/>
      <c r="E9" s="149" t="s">
        <v>594</v>
      </c>
      <c r="F9" s="34"/>
      <c r="G9" s="34"/>
      <c r="H9" s="34"/>
      <c r="I9" s="150"/>
      <c r="J9" s="34"/>
      <c r="K9" s="34"/>
      <c r="L9" s="59"/>
      <c r="S9" s="34"/>
      <c r="T9" s="34"/>
      <c r="U9" s="34"/>
      <c r="V9" s="34"/>
      <c r="W9" s="34"/>
      <c r="X9" s="34"/>
      <c r="Y9" s="34"/>
      <c r="Z9" s="34"/>
      <c r="AA9" s="34"/>
      <c r="AB9" s="34"/>
      <c r="AC9" s="34"/>
      <c r="AD9" s="34"/>
      <c r="AE9" s="34"/>
    </row>
    <row r="10" hidden="1" s="2" customFormat="1" ht="12" customHeight="1">
      <c r="A10" s="34"/>
      <c r="B10" s="40"/>
      <c r="C10" s="34"/>
      <c r="D10" s="148" t="s">
        <v>107</v>
      </c>
      <c r="E10" s="34"/>
      <c r="F10" s="34"/>
      <c r="G10" s="34"/>
      <c r="H10" s="34"/>
      <c r="I10" s="150"/>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51" t="s">
        <v>595</v>
      </c>
      <c r="F11" s="34"/>
      <c r="G11" s="34"/>
      <c r="H11" s="34"/>
      <c r="I11" s="150"/>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150"/>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8" t="s">
        <v>18</v>
      </c>
      <c r="E13" s="34"/>
      <c r="F13" s="137" t="s">
        <v>1</v>
      </c>
      <c r="G13" s="34"/>
      <c r="H13" s="34"/>
      <c r="I13" s="152"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8" t="s">
        <v>20</v>
      </c>
      <c r="E14" s="34"/>
      <c r="F14" s="137" t="s">
        <v>21</v>
      </c>
      <c r="G14" s="34"/>
      <c r="H14" s="34"/>
      <c r="I14" s="152" t="s">
        <v>22</v>
      </c>
      <c r="J14" s="153" t="str">
        <f>'Rekapitulace stavby'!AN8</f>
        <v>4. 5. 2020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150"/>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8" t="s">
        <v>24</v>
      </c>
      <c r="E16" s="34"/>
      <c r="F16" s="34"/>
      <c r="G16" s="34"/>
      <c r="H16" s="34"/>
      <c r="I16" s="152"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52"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150"/>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8" t="s">
        <v>28</v>
      </c>
      <c r="E19" s="34"/>
      <c r="F19" s="34"/>
      <c r="G19" s="34"/>
      <c r="H19" s="34"/>
      <c r="I19" s="152"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52"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150"/>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8" t="s">
        <v>30</v>
      </c>
      <c r="E22" s="34"/>
      <c r="F22" s="34"/>
      <c r="G22" s="34"/>
      <c r="H22" s="34"/>
      <c r="I22" s="152"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52"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150"/>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8" t="s">
        <v>33</v>
      </c>
      <c r="E25" s="34"/>
      <c r="F25" s="34"/>
      <c r="G25" s="34"/>
      <c r="H25" s="34"/>
      <c r="I25" s="152" t="s">
        <v>25</v>
      </c>
      <c r="J25" s="137" t="str">
        <f>IF('Rekapitulace stavby'!AN19="","",'Rekapitulace stavby'!AN19)</f>
        <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tr">
        <f>IF('Rekapitulace stavby'!E20="","",'Rekapitulace stavby'!E20)</f>
        <v xml:space="preserve"> </v>
      </c>
      <c r="F26" s="34"/>
      <c r="G26" s="34"/>
      <c r="H26" s="34"/>
      <c r="I26" s="152" t="s">
        <v>27</v>
      </c>
      <c r="J26" s="137" t="str">
        <f>IF('Rekapitulace stavby'!AN20="","",'Rekapitulace stavby'!AN20)</f>
        <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150"/>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8" t="s">
        <v>34</v>
      </c>
      <c r="E28" s="34"/>
      <c r="F28" s="34"/>
      <c r="G28" s="34"/>
      <c r="H28" s="34"/>
      <c r="I28" s="150"/>
      <c r="J28" s="34"/>
      <c r="K28" s="34"/>
      <c r="L28" s="59"/>
      <c r="S28" s="34"/>
      <c r="T28" s="34"/>
      <c r="U28" s="34"/>
      <c r="V28" s="34"/>
      <c r="W28" s="34"/>
      <c r="X28" s="34"/>
      <c r="Y28" s="34"/>
      <c r="Z28" s="34"/>
      <c r="AA28" s="34"/>
      <c r="AB28" s="34"/>
      <c r="AC28" s="34"/>
      <c r="AD28" s="34"/>
      <c r="AE28" s="34"/>
    </row>
    <row r="29" hidden="1" s="8" customFormat="1" ht="16.5" customHeight="1">
      <c r="A29" s="154"/>
      <c r="B29" s="155"/>
      <c r="C29" s="154"/>
      <c r="D29" s="154"/>
      <c r="E29" s="156" t="s">
        <v>1</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4"/>
      <c r="B30" s="40"/>
      <c r="C30" s="34"/>
      <c r="D30" s="34"/>
      <c r="E30" s="34"/>
      <c r="F30" s="34"/>
      <c r="G30" s="34"/>
      <c r="H30" s="34"/>
      <c r="I30" s="150"/>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9"/>
      <c r="E31" s="159"/>
      <c r="F31" s="159"/>
      <c r="G31" s="159"/>
      <c r="H31" s="159"/>
      <c r="I31" s="160"/>
      <c r="J31" s="159"/>
      <c r="K31" s="159"/>
      <c r="L31" s="59"/>
      <c r="S31" s="34"/>
      <c r="T31" s="34"/>
      <c r="U31" s="34"/>
      <c r="V31" s="34"/>
      <c r="W31" s="34"/>
      <c r="X31" s="34"/>
      <c r="Y31" s="34"/>
      <c r="Z31" s="34"/>
      <c r="AA31" s="34"/>
      <c r="AB31" s="34"/>
      <c r="AC31" s="34"/>
      <c r="AD31" s="34"/>
      <c r="AE31" s="34"/>
    </row>
    <row r="32" hidden="1" s="2" customFormat="1" ht="25.44" customHeight="1">
      <c r="A32" s="34"/>
      <c r="B32" s="40"/>
      <c r="C32" s="34"/>
      <c r="D32" s="161" t="s">
        <v>35</v>
      </c>
      <c r="E32" s="34"/>
      <c r="F32" s="34"/>
      <c r="G32" s="34"/>
      <c r="H32" s="34"/>
      <c r="I32" s="150"/>
      <c r="J32" s="162">
        <f>ROUND(J121,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9"/>
      <c r="E33" s="159"/>
      <c r="F33" s="159"/>
      <c r="G33" s="159"/>
      <c r="H33" s="159"/>
      <c r="I33" s="160"/>
      <c r="J33" s="159"/>
      <c r="K33" s="159"/>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63" t="s">
        <v>37</v>
      </c>
      <c r="G34" s="34"/>
      <c r="H34" s="34"/>
      <c r="I34" s="164" t="s">
        <v>36</v>
      </c>
      <c r="J34" s="163" t="s">
        <v>38</v>
      </c>
      <c r="K34" s="34"/>
      <c r="L34" s="59"/>
      <c r="S34" s="34"/>
      <c r="T34" s="34"/>
      <c r="U34" s="34"/>
      <c r="V34" s="34"/>
      <c r="W34" s="34"/>
      <c r="X34" s="34"/>
      <c r="Y34" s="34"/>
      <c r="Z34" s="34"/>
      <c r="AA34" s="34"/>
      <c r="AB34" s="34"/>
      <c r="AC34" s="34"/>
      <c r="AD34" s="34"/>
      <c r="AE34" s="34"/>
    </row>
    <row r="35" hidden="1" s="2" customFormat="1" ht="14.4" customHeight="1">
      <c r="A35" s="34"/>
      <c r="B35" s="40"/>
      <c r="C35" s="34"/>
      <c r="D35" s="165" t="s">
        <v>39</v>
      </c>
      <c r="E35" s="148" t="s">
        <v>40</v>
      </c>
      <c r="F35" s="166">
        <f>ROUND((SUM(BE121:BE140)),  2)</f>
        <v>0</v>
      </c>
      <c r="G35" s="34"/>
      <c r="H35" s="34"/>
      <c r="I35" s="167">
        <v>0.20999999999999999</v>
      </c>
      <c r="J35" s="166">
        <f>ROUND(((SUM(BE121:BE140))*I35),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8" t="s">
        <v>41</v>
      </c>
      <c r="F36" s="166">
        <f>ROUND((SUM(BF121:BF140)),  2)</f>
        <v>0</v>
      </c>
      <c r="G36" s="34"/>
      <c r="H36" s="34"/>
      <c r="I36" s="167">
        <v>0.14999999999999999</v>
      </c>
      <c r="J36" s="166">
        <f>ROUND(((SUM(BF121:BF140))*I36),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8" t="s">
        <v>42</v>
      </c>
      <c r="F37" s="166">
        <f>ROUND((SUM(BG121:BG140)),  2)</f>
        <v>0</v>
      </c>
      <c r="G37" s="34"/>
      <c r="H37" s="34"/>
      <c r="I37" s="167">
        <v>0.20999999999999999</v>
      </c>
      <c r="J37" s="166">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8" t="s">
        <v>43</v>
      </c>
      <c r="F38" s="166">
        <f>ROUND((SUM(BH121:BH140)),  2)</f>
        <v>0</v>
      </c>
      <c r="G38" s="34"/>
      <c r="H38" s="34"/>
      <c r="I38" s="167">
        <v>0.14999999999999999</v>
      </c>
      <c r="J38" s="166">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8" t="s">
        <v>44</v>
      </c>
      <c r="F39" s="166">
        <f>ROUND((SUM(BI121:BI140)),  2)</f>
        <v>0</v>
      </c>
      <c r="G39" s="34"/>
      <c r="H39" s="34"/>
      <c r="I39" s="167">
        <v>0</v>
      </c>
      <c r="J39" s="166">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150"/>
      <c r="J40" s="34"/>
      <c r="K40" s="34"/>
      <c r="L40" s="59"/>
      <c r="S40" s="34"/>
      <c r="T40" s="34"/>
      <c r="U40" s="34"/>
      <c r="V40" s="34"/>
      <c r="W40" s="34"/>
      <c r="X40" s="34"/>
      <c r="Y40" s="34"/>
      <c r="Z40" s="34"/>
      <c r="AA40" s="34"/>
      <c r="AB40" s="34"/>
      <c r="AC40" s="34"/>
      <c r="AD40" s="34"/>
      <c r="AE40" s="34"/>
    </row>
    <row r="41" hidden="1" s="2" customFormat="1" ht="25.44" customHeight="1">
      <c r="A41" s="34"/>
      <c r="B41" s="40"/>
      <c r="C41" s="168"/>
      <c r="D41" s="169" t="s">
        <v>45</v>
      </c>
      <c r="E41" s="170"/>
      <c r="F41" s="170"/>
      <c r="G41" s="171" t="s">
        <v>46</v>
      </c>
      <c r="H41" s="172" t="s">
        <v>47</v>
      </c>
      <c r="I41" s="173"/>
      <c r="J41" s="174">
        <f>SUM(J32:J39)</f>
        <v>0</v>
      </c>
      <c r="K41" s="175"/>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150"/>
      <c r="J42" s="34"/>
      <c r="K42" s="34"/>
      <c r="L42" s="59"/>
      <c r="S42" s="34"/>
      <c r="T42" s="34"/>
      <c r="U42" s="34"/>
      <c r="V42" s="34"/>
      <c r="W42" s="34"/>
      <c r="X42" s="34"/>
      <c r="Y42" s="34"/>
      <c r="Z42" s="34"/>
      <c r="AA42" s="34"/>
      <c r="AB42" s="34"/>
      <c r="AC42" s="34"/>
      <c r="AD42" s="34"/>
      <c r="AE42" s="34"/>
    </row>
    <row r="43" hidden="1" s="1" customFormat="1" ht="14.4" customHeight="1">
      <c r="B43" s="16"/>
      <c r="I43" s="142"/>
      <c r="L43" s="16"/>
    </row>
    <row r="44" hidden="1" s="1" customFormat="1" ht="14.4" customHeight="1">
      <c r="B44" s="16"/>
      <c r="I44" s="142"/>
      <c r="L44" s="16"/>
    </row>
    <row r="45" hidden="1" s="1" customFormat="1" ht="14.4" customHeight="1">
      <c r="B45" s="16"/>
      <c r="I45" s="142"/>
      <c r="L45" s="16"/>
    </row>
    <row r="46" hidden="1" s="1" customFormat="1" ht="14.4" customHeight="1">
      <c r="B46" s="16"/>
      <c r="I46" s="142"/>
      <c r="L46" s="16"/>
    </row>
    <row r="47" hidden="1" s="1" customFormat="1" ht="14.4" customHeight="1">
      <c r="B47" s="16"/>
      <c r="I47" s="142"/>
      <c r="L47" s="16"/>
    </row>
    <row r="48" hidden="1" s="1" customFormat="1" ht="14.4" customHeight="1">
      <c r="B48" s="16"/>
      <c r="I48" s="142"/>
      <c r="L48" s="16"/>
    </row>
    <row r="49" hidden="1" s="1" customFormat="1" ht="14.4" customHeight="1">
      <c r="B49" s="16"/>
      <c r="I49" s="142"/>
      <c r="L49" s="16"/>
    </row>
    <row r="50" hidden="1" s="2" customFormat="1" ht="14.4" customHeight="1">
      <c r="B50" s="59"/>
      <c r="D50" s="176" t="s">
        <v>48</v>
      </c>
      <c r="E50" s="177"/>
      <c r="F50" s="177"/>
      <c r="G50" s="176" t="s">
        <v>49</v>
      </c>
      <c r="H50" s="177"/>
      <c r="I50" s="178"/>
      <c r="J50" s="177"/>
      <c r="K50" s="177"/>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9" t="s">
        <v>50</v>
      </c>
      <c r="E61" s="180"/>
      <c r="F61" s="181" t="s">
        <v>51</v>
      </c>
      <c r="G61" s="179" t="s">
        <v>50</v>
      </c>
      <c r="H61" s="180"/>
      <c r="I61" s="182"/>
      <c r="J61" s="183" t="s">
        <v>51</v>
      </c>
      <c r="K61" s="180"/>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76" t="s">
        <v>52</v>
      </c>
      <c r="E65" s="184"/>
      <c r="F65" s="184"/>
      <c r="G65" s="176" t="s">
        <v>53</v>
      </c>
      <c r="H65" s="184"/>
      <c r="I65" s="185"/>
      <c r="J65" s="184"/>
      <c r="K65" s="18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9" t="s">
        <v>50</v>
      </c>
      <c r="E76" s="180"/>
      <c r="F76" s="181" t="s">
        <v>51</v>
      </c>
      <c r="G76" s="179" t="s">
        <v>50</v>
      </c>
      <c r="H76" s="180"/>
      <c r="I76" s="182"/>
      <c r="J76" s="183" t="s">
        <v>51</v>
      </c>
      <c r="K76" s="180"/>
      <c r="L76" s="59"/>
      <c r="S76" s="34"/>
      <c r="T76" s="34"/>
      <c r="U76" s="34"/>
      <c r="V76" s="34"/>
      <c r="W76" s="34"/>
      <c r="X76" s="34"/>
      <c r="Y76" s="34"/>
      <c r="Z76" s="34"/>
      <c r="AA76" s="34"/>
      <c r="AB76" s="34"/>
      <c r="AC76" s="34"/>
      <c r="AD76" s="34"/>
      <c r="AE76" s="34"/>
    </row>
    <row r="77" hidden="1" s="2" customFormat="1" ht="14.4" customHeight="1">
      <c r="A77" s="34"/>
      <c r="B77" s="186"/>
      <c r="C77" s="187"/>
      <c r="D77" s="187"/>
      <c r="E77" s="187"/>
      <c r="F77" s="187"/>
      <c r="G77" s="187"/>
      <c r="H77" s="187"/>
      <c r="I77" s="188"/>
      <c r="J77" s="187"/>
      <c r="K77" s="187"/>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89"/>
      <c r="C81" s="190"/>
      <c r="D81" s="190"/>
      <c r="E81" s="190"/>
      <c r="F81" s="190"/>
      <c r="G81" s="190"/>
      <c r="H81" s="190"/>
      <c r="I81" s="191"/>
      <c r="J81" s="190"/>
      <c r="K81" s="190"/>
      <c r="L81" s="59"/>
      <c r="S81" s="34"/>
      <c r="T81" s="34"/>
      <c r="U81" s="34"/>
      <c r="V81" s="34"/>
      <c r="W81" s="34"/>
      <c r="X81" s="34"/>
      <c r="Y81" s="34"/>
      <c r="Z81" s="34"/>
      <c r="AA81" s="34"/>
      <c r="AB81" s="34"/>
      <c r="AC81" s="34"/>
      <c r="AD81" s="34"/>
      <c r="AE81" s="34"/>
    </row>
    <row r="82" hidden="1" s="2" customFormat="1" ht="24.96" customHeight="1">
      <c r="A82" s="34"/>
      <c r="B82" s="35"/>
      <c r="C82" s="19" t="s">
        <v>109</v>
      </c>
      <c r="D82" s="36"/>
      <c r="E82" s="36"/>
      <c r="F82" s="36"/>
      <c r="G82" s="36"/>
      <c r="H82" s="36"/>
      <c r="I82" s="150"/>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150"/>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150"/>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92" t="str">
        <f>E7</f>
        <v>Oprava PZS na trati 183 v úseku Klatovy - Janovice</v>
      </c>
      <c r="F85" s="28"/>
      <c r="G85" s="28"/>
      <c r="H85" s="28"/>
      <c r="I85" s="150"/>
      <c r="J85" s="36"/>
      <c r="K85" s="36"/>
      <c r="L85" s="59"/>
      <c r="S85" s="34"/>
      <c r="T85" s="34"/>
      <c r="U85" s="34"/>
      <c r="V85" s="34"/>
      <c r="W85" s="34"/>
      <c r="X85" s="34"/>
      <c r="Y85" s="34"/>
      <c r="Z85" s="34"/>
      <c r="AA85" s="34"/>
      <c r="AB85" s="34"/>
      <c r="AC85" s="34"/>
      <c r="AD85" s="34"/>
      <c r="AE85" s="34"/>
    </row>
    <row r="86" hidden="1" s="1" customFormat="1" ht="12" customHeight="1">
      <c r="B86" s="17"/>
      <c r="C86" s="28" t="s">
        <v>105</v>
      </c>
      <c r="D86" s="18"/>
      <c r="E86" s="18"/>
      <c r="F86" s="18"/>
      <c r="G86" s="18"/>
      <c r="H86" s="18"/>
      <c r="I86" s="142"/>
      <c r="J86" s="18"/>
      <c r="K86" s="18"/>
      <c r="L86" s="16"/>
    </row>
    <row r="87" hidden="1" s="2" customFormat="1" ht="16.5" customHeight="1">
      <c r="A87" s="34"/>
      <c r="B87" s="35"/>
      <c r="C87" s="36"/>
      <c r="D87" s="36"/>
      <c r="E87" s="192" t="s">
        <v>594</v>
      </c>
      <c r="F87" s="36"/>
      <c r="G87" s="36"/>
      <c r="H87" s="36"/>
      <c r="I87" s="150"/>
      <c r="J87" s="36"/>
      <c r="K87" s="36"/>
      <c r="L87" s="59"/>
      <c r="S87" s="34"/>
      <c r="T87" s="34"/>
      <c r="U87" s="34"/>
      <c r="V87" s="34"/>
      <c r="W87" s="34"/>
      <c r="X87" s="34"/>
      <c r="Y87" s="34"/>
      <c r="Z87" s="34"/>
      <c r="AA87" s="34"/>
      <c r="AB87" s="34"/>
      <c r="AC87" s="34"/>
      <c r="AD87" s="34"/>
      <c r="AE87" s="34"/>
    </row>
    <row r="88" hidden="1" s="2" customFormat="1" ht="12" customHeight="1">
      <c r="A88" s="34"/>
      <c r="B88" s="35"/>
      <c r="C88" s="28" t="s">
        <v>107</v>
      </c>
      <c r="D88" s="36"/>
      <c r="E88" s="36"/>
      <c r="F88" s="36"/>
      <c r="G88" s="36"/>
      <c r="H88" s="36"/>
      <c r="I88" s="150"/>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02.1. - Vedlejší a ostatní náklady</v>
      </c>
      <c r="F89" s="36"/>
      <c r="G89" s="36"/>
      <c r="H89" s="36"/>
      <c r="I89" s="150"/>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150"/>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TÚ Klatovy - Janovice</v>
      </c>
      <c r="G91" s="36"/>
      <c r="H91" s="36"/>
      <c r="I91" s="152" t="s">
        <v>22</v>
      </c>
      <c r="J91" s="75" t="str">
        <f>IF(J14="","",J14)</f>
        <v>4. 5. 2020</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150"/>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 státní organizace</v>
      </c>
      <c r="G93" s="36"/>
      <c r="H93" s="36"/>
      <c r="I93" s="152" t="s">
        <v>30</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28</v>
      </c>
      <c r="D94" s="36"/>
      <c r="E94" s="36"/>
      <c r="F94" s="23" t="str">
        <f>IF(E20="","",E20)</f>
        <v>Vyplň údaj</v>
      </c>
      <c r="G94" s="36"/>
      <c r="H94" s="36"/>
      <c r="I94" s="152" t="s">
        <v>33</v>
      </c>
      <c r="J94" s="32" t="str">
        <f>E26</f>
        <v xml:space="preserve">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150"/>
      <c r="J95" s="36"/>
      <c r="K95" s="36"/>
      <c r="L95" s="59"/>
      <c r="S95" s="34"/>
      <c r="T95" s="34"/>
      <c r="U95" s="34"/>
      <c r="V95" s="34"/>
      <c r="W95" s="34"/>
      <c r="X95" s="34"/>
      <c r="Y95" s="34"/>
      <c r="Z95" s="34"/>
      <c r="AA95" s="34"/>
      <c r="AB95" s="34"/>
      <c r="AC95" s="34"/>
      <c r="AD95" s="34"/>
      <c r="AE95" s="34"/>
    </row>
    <row r="96" hidden="1" s="2" customFormat="1" ht="29.28" customHeight="1">
      <c r="A96" s="34"/>
      <c r="B96" s="35"/>
      <c r="C96" s="193" t="s">
        <v>110</v>
      </c>
      <c r="D96" s="194"/>
      <c r="E96" s="194"/>
      <c r="F96" s="194"/>
      <c r="G96" s="194"/>
      <c r="H96" s="194"/>
      <c r="I96" s="195"/>
      <c r="J96" s="196" t="s">
        <v>111</v>
      </c>
      <c r="K96" s="194"/>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150"/>
      <c r="J97" s="36"/>
      <c r="K97" s="36"/>
      <c r="L97" s="59"/>
      <c r="S97" s="34"/>
      <c r="T97" s="34"/>
      <c r="U97" s="34"/>
      <c r="V97" s="34"/>
      <c r="W97" s="34"/>
      <c r="X97" s="34"/>
      <c r="Y97" s="34"/>
      <c r="Z97" s="34"/>
      <c r="AA97" s="34"/>
      <c r="AB97" s="34"/>
      <c r="AC97" s="34"/>
      <c r="AD97" s="34"/>
      <c r="AE97" s="34"/>
    </row>
    <row r="98" hidden="1" s="2" customFormat="1" ht="22.8" customHeight="1">
      <c r="A98" s="34"/>
      <c r="B98" s="35"/>
      <c r="C98" s="197" t="s">
        <v>112</v>
      </c>
      <c r="D98" s="36"/>
      <c r="E98" s="36"/>
      <c r="F98" s="36"/>
      <c r="G98" s="36"/>
      <c r="H98" s="36"/>
      <c r="I98" s="150"/>
      <c r="J98" s="106">
        <f>J121</f>
        <v>0</v>
      </c>
      <c r="K98" s="36"/>
      <c r="L98" s="59"/>
      <c r="S98" s="34"/>
      <c r="T98" s="34"/>
      <c r="U98" s="34"/>
      <c r="V98" s="34"/>
      <c r="W98" s="34"/>
      <c r="X98" s="34"/>
      <c r="Y98" s="34"/>
      <c r="Z98" s="34"/>
      <c r="AA98" s="34"/>
      <c r="AB98" s="34"/>
      <c r="AC98" s="34"/>
      <c r="AD98" s="34"/>
      <c r="AE98" s="34"/>
      <c r="AU98" s="13" t="s">
        <v>113</v>
      </c>
    </row>
    <row r="99" hidden="1" s="10" customFormat="1" ht="24.96" customHeight="1">
      <c r="A99" s="10"/>
      <c r="B99" s="242"/>
      <c r="C99" s="243"/>
      <c r="D99" s="244" t="s">
        <v>596</v>
      </c>
      <c r="E99" s="245"/>
      <c r="F99" s="245"/>
      <c r="G99" s="245"/>
      <c r="H99" s="245"/>
      <c r="I99" s="246"/>
      <c r="J99" s="247">
        <f>J122</f>
        <v>0</v>
      </c>
      <c r="K99" s="243"/>
      <c r="L99" s="248"/>
      <c r="S99" s="10"/>
      <c r="T99" s="10"/>
      <c r="U99" s="10"/>
      <c r="V99" s="10"/>
      <c r="W99" s="10"/>
      <c r="X99" s="10"/>
      <c r="Y99" s="10"/>
      <c r="Z99" s="10"/>
      <c r="AA99" s="10"/>
      <c r="AB99" s="10"/>
      <c r="AC99" s="10"/>
      <c r="AD99" s="10"/>
      <c r="AE99" s="10"/>
    </row>
    <row r="100" hidden="1" s="2" customFormat="1" ht="21.84" customHeight="1">
      <c r="A100" s="34"/>
      <c r="B100" s="35"/>
      <c r="C100" s="36"/>
      <c r="D100" s="36"/>
      <c r="E100" s="36"/>
      <c r="F100" s="36"/>
      <c r="G100" s="36"/>
      <c r="H100" s="36"/>
      <c r="I100" s="150"/>
      <c r="J100" s="36"/>
      <c r="K100" s="36"/>
      <c r="L100" s="59"/>
      <c r="S100" s="34"/>
      <c r="T100" s="34"/>
      <c r="U100" s="34"/>
      <c r="V100" s="34"/>
      <c r="W100" s="34"/>
      <c r="X100" s="34"/>
      <c r="Y100" s="34"/>
      <c r="Z100" s="34"/>
      <c r="AA100" s="34"/>
      <c r="AB100" s="34"/>
      <c r="AC100" s="34"/>
      <c r="AD100" s="34"/>
      <c r="AE100" s="34"/>
    </row>
    <row r="101" hidden="1" s="2" customFormat="1" ht="6.96" customHeight="1">
      <c r="A101" s="34"/>
      <c r="B101" s="62"/>
      <c r="C101" s="63"/>
      <c r="D101" s="63"/>
      <c r="E101" s="63"/>
      <c r="F101" s="63"/>
      <c r="G101" s="63"/>
      <c r="H101" s="63"/>
      <c r="I101" s="188"/>
      <c r="J101" s="63"/>
      <c r="K101" s="63"/>
      <c r="L101" s="59"/>
      <c r="S101" s="34"/>
      <c r="T101" s="34"/>
      <c r="U101" s="34"/>
      <c r="V101" s="34"/>
      <c r="W101" s="34"/>
      <c r="X101" s="34"/>
      <c r="Y101" s="34"/>
      <c r="Z101" s="34"/>
      <c r="AA101" s="34"/>
      <c r="AB101" s="34"/>
      <c r="AC101" s="34"/>
      <c r="AD101" s="34"/>
      <c r="AE101" s="34"/>
    </row>
    <row r="102" hidden="1"/>
    <row r="103" hidden="1"/>
    <row r="104" hidden="1"/>
    <row r="105" s="2" customFormat="1" ht="6.96" customHeight="1">
      <c r="A105" s="34"/>
      <c r="B105" s="64"/>
      <c r="C105" s="65"/>
      <c r="D105" s="65"/>
      <c r="E105" s="65"/>
      <c r="F105" s="65"/>
      <c r="G105" s="65"/>
      <c r="H105" s="65"/>
      <c r="I105" s="191"/>
      <c r="J105" s="65"/>
      <c r="K105" s="65"/>
      <c r="L105" s="59"/>
      <c r="S105" s="34"/>
      <c r="T105" s="34"/>
      <c r="U105" s="34"/>
      <c r="V105" s="34"/>
      <c r="W105" s="34"/>
      <c r="X105" s="34"/>
      <c r="Y105" s="34"/>
      <c r="Z105" s="34"/>
      <c r="AA105" s="34"/>
      <c r="AB105" s="34"/>
      <c r="AC105" s="34"/>
      <c r="AD105" s="34"/>
      <c r="AE105" s="34"/>
    </row>
    <row r="106" s="2" customFormat="1" ht="24.96" customHeight="1">
      <c r="A106" s="34"/>
      <c r="B106" s="35"/>
      <c r="C106" s="19" t="s">
        <v>114</v>
      </c>
      <c r="D106" s="36"/>
      <c r="E106" s="36"/>
      <c r="F106" s="36"/>
      <c r="G106" s="36"/>
      <c r="H106" s="36"/>
      <c r="I106" s="150"/>
      <c r="J106" s="36"/>
      <c r="K106" s="36"/>
      <c r="L106" s="59"/>
      <c r="S106" s="34"/>
      <c r="T106" s="34"/>
      <c r="U106" s="34"/>
      <c r="V106" s="34"/>
      <c r="W106" s="34"/>
      <c r="X106" s="34"/>
      <c r="Y106" s="34"/>
      <c r="Z106" s="34"/>
      <c r="AA106" s="34"/>
      <c r="AB106" s="34"/>
      <c r="AC106" s="34"/>
      <c r="AD106" s="34"/>
      <c r="AE106" s="34"/>
    </row>
    <row r="107" s="2" customFormat="1" ht="6.96" customHeight="1">
      <c r="A107" s="34"/>
      <c r="B107" s="35"/>
      <c r="C107" s="36"/>
      <c r="D107" s="36"/>
      <c r="E107" s="36"/>
      <c r="F107" s="36"/>
      <c r="G107" s="36"/>
      <c r="H107" s="36"/>
      <c r="I107" s="150"/>
      <c r="J107" s="36"/>
      <c r="K107" s="36"/>
      <c r="L107" s="59"/>
      <c r="S107" s="34"/>
      <c r="T107" s="34"/>
      <c r="U107" s="34"/>
      <c r="V107" s="34"/>
      <c r="W107" s="34"/>
      <c r="X107" s="34"/>
      <c r="Y107" s="34"/>
      <c r="Z107" s="34"/>
      <c r="AA107" s="34"/>
      <c r="AB107" s="34"/>
      <c r="AC107" s="34"/>
      <c r="AD107" s="34"/>
      <c r="AE107" s="34"/>
    </row>
    <row r="108" s="2" customFormat="1" ht="12" customHeight="1">
      <c r="A108" s="34"/>
      <c r="B108" s="35"/>
      <c r="C108" s="28" t="s">
        <v>16</v>
      </c>
      <c r="D108" s="36"/>
      <c r="E108" s="36"/>
      <c r="F108" s="36"/>
      <c r="G108" s="36"/>
      <c r="H108" s="36"/>
      <c r="I108" s="150"/>
      <c r="J108" s="36"/>
      <c r="K108" s="36"/>
      <c r="L108" s="59"/>
      <c r="S108" s="34"/>
      <c r="T108" s="34"/>
      <c r="U108" s="34"/>
      <c r="V108" s="34"/>
      <c r="W108" s="34"/>
      <c r="X108" s="34"/>
      <c r="Y108" s="34"/>
      <c r="Z108" s="34"/>
      <c r="AA108" s="34"/>
      <c r="AB108" s="34"/>
      <c r="AC108" s="34"/>
      <c r="AD108" s="34"/>
      <c r="AE108" s="34"/>
    </row>
    <row r="109" s="2" customFormat="1" ht="16.5" customHeight="1">
      <c r="A109" s="34"/>
      <c r="B109" s="35"/>
      <c r="C109" s="36"/>
      <c r="D109" s="36"/>
      <c r="E109" s="192" t="str">
        <f>E7</f>
        <v>Oprava PZS na trati 183 v úseku Klatovy - Janovice</v>
      </c>
      <c r="F109" s="28"/>
      <c r="G109" s="28"/>
      <c r="H109" s="28"/>
      <c r="I109" s="150"/>
      <c r="J109" s="36"/>
      <c r="K109" s="36"/>
      <c r="L109" s="59"/>
      <c r="S109" s="34"/>
      <c r="T109" s="34"/>
      <c r="U109" s="34"/>
      <c r="V109" s="34"/>
      <c r="W109" s="34"/>
      <c r="X109" s="34"/>
      <c r="Y109" s="34"/>
      <c r="Z109" s="34"/>
      <c r="AA109" s="34"/>
      <c r="AB109" s="34"/>
      <c r="AC109" s="34"/>
      <c r="AD109" s="34"/>
      <c r="AE109" s="34"/>
    </row>
    <row r="110" s="1" customFormat="1" ht="12" customHeight="1">
      <c r="B110" s="17"/>
      <c r="C110" s="28" t="s">
        <v>105</v>
      </c>
      <c r="D110" s="18"/>
      <c r="E110" s="18"/>
      <c r="F110" s="18"/>
      <c r="G110" s="18"/>
      <c r="H110" s="18"/>
      <c r="I110" s="142"/>
      <c r="J110" s="18"/>
      <c r="K110" s="18"/>
      <c r="L110" s="16"/>
    </row>
    <row r="111" s="2" customFormat="1" ht="16.5" customHeight="1">
      <c r="A111" s="34"/>
      <c r="B111" s="35"/>
      <c r="C111" s="36"/>
      <c r="D111" s="36"/>
      <c r="E111" s="192" t="s">
        <v>594</v>
      </c>
      <c r="F111" s="36"/>
      <c r="G111" s="36"/>
      <c r="H111" s="36"/>
      <c r="I111" s="150"/>
      <c r="J111" s="36"/>
      <c r="K111" s="36"/>
      <c r="L111" s="59"/>
      <c r="S111" s="34"/>
      <c r="T111" s="34"/>
      <c r="U111" s="34"/>
      <c r="V111" s="34"/>
      <c r="W111" s="34"/>
      <c r="X111" s="34"/>
      <c r="Y111" s="34"/>
      <c r="Z111" s="34"/>
      <c r="AA111" s="34"/>
      <c r="AB111" s="34"/>
      <c r="AC111" s="34"/>
      <c r="AD111" s="34"/>
      <c r="AE111" s="34"/>
    </row>
    <row r="112" s="2" customFormat="1" ht="12" customHeight="1">
      <c r="A112" s="34"/>
      <c r="B112" s="35"/>
      <c r="C112" s="28" t="s">
        <v>107</v>
      </c>
      <c r="D112" s="36"/>
      <c r="E112" s="36"/>
      <c r="F112" s="36"/>
      <c r="G112" s="36"/>
      <c r="H112" s="36"/>
      <c r="I112" s="150"/>
      <c r="J112" s="36"/>
      <c r="K112" s="36"/>
      <c r="L112" s="59"/>
      <c r="S112" s="34"/>
      <c r="T112" s="34"/>
      <c r="U112" s="34"/>
      <c r="V112" s="34"/>
      <c r="W112" s="34"/>
      <c r="X112" s="34"/>
      <c r="Y112" s="34"/>
      <c r="Z112" s="34"/>
      <c r="AA112" s="34"/>
      <c r="AB112" s="34"/>
      <c r="AC112" s="34"/>
      <c r="AD112" s="34"/>
      <c r="AE112" s="34"/>
    </row>
    <row r="113" s="2" customFormat="1" ht="16.5" customHeight="1">
      <c r="A113" s="34"/>
      <c r="B113" s="35"/>
      <c r="C113" s="36"/>
      <c r="D113" s="36"/>
      <c r="E113" s="72" t="str">
        <f>E11</f>
        <v>02.1. - Vedlejší a ostatní náklady</v>
      </c>
      <c r="F113" s="36"/>
      <c r="G113" s="36"/>
      <c r="H113" s="36"/>
      <c r="I113" s="150"/>
      <c r="J113" s="36"/>
      <c r="K113" s="36"/>
      <c r="L113" s="59"/>
      <c r="S113" s="34"/>
      <c r="T113" s="34"/>
      <c r="U113" s="34"/>
      <c r="V113" s="34"/>
      <c r="W113" s="34"/>
      <c r="X113" s="34"/>
      <c r="Y113" s="34"/>
      <c r="Z113" s="34"/>
      <c r="AA113" s="34"/>
      <c r="AB113" s="34"/>
      <c r="AC113" s="34"/>
      <c r="AD113" s="34"/>
      <c r="AE113" s="34"/>
    </row>
    <row r="114" s="2" customFormat="1" ht="6.96" customHeight="1">
      <c r="A114" s="34"/>
      <c r="B114" s="35"/>
      <c r="C114" s="36"/>
      <c r="D114" s="36"/>
      <c r="E114" s="36"/>
      <c r="F114" s="36"/>
      <c r="G114" s="36"/>
      <c r="H114" s="36"/>
      <c r="I114" s="150"/>
      <c r="J114" s="36"/>
      <c r="K114" s="36"/>
      <c r="L114" s="59"/>
      <c r="S114" s="34"/>
      <c r="T114" s="34"/>
      <c r="U114" s="34"/>
      <c r="V114" s="34"/>
      <c r="W114" s="34"/>
      <c r="X114" s="34"/>
      <c r="Y114" s="34"/>
      <c r="Z114" s="34"/>
      <c r="AA114" s="34"/>
      <c r="AB114" s="34"/>
      <c r="AC114" s="34"/>
      <c r="AD114" s="34"/>
      <c r="AE114" s="34"/>
    </row>
    <row r="115" s="2" customFormat="1" ht="12" customHeight="1">
      <c r="A115" s="34"/>
      <c r="B115" s="35"/>
      <c r="C115" s="28" t="s">
        <v>20</v>
      </c>
      <c r="D115" s="36"/>
      <c r="E115" s="36"/>
      <c r="F115" s="23" t="str">
        <f>F14</f>
        <v>TÚ Klatovy - Janovice</v>
      </c>
      <c r="G115" s="36"/>
      <c r="H115" s="36"/>
      <c r="I115" s="152" t="s">
        <v>22</v>
      </c>
      <c r="J115" s="75" t="str">
        <f>IF(J14="","",J14)</f>
        <v>4. 5. 2020</v>
      </c>
      <c r="K115" s="36"/>
      <c r="L115" s="59"/>
      <c r="S115" s="34"/>
      <c r="T115" s="34"/>
      <c r="U115" s="34"/>
      <c r="V115" s="34"/>
      <c r="W115" s="34"/>
      <c r="X115" s="34"/>
      <c r="Y115" s="34"/>
      <c r="Z115" s="34"/>
      <c r="AA115" s="34"/>
      <c r="AB115" s="34"/>
      <c r="AC115" s="34"/>
      <c r="AD115" s="34"/>
      <c r="AE115" s="34"/>
    </row>
    <row r="116" s="2" customFormat="1" ht="6.96" customHeight="1">
      <c r="A116" s="34"/>
      <c r="B116" s="35"/>
      <c r="C116" s="36"/>
      <c r="D116" s="36"/>
      <c r="E116" s="36"/>
      <c r="F116" s="36"/>
      <c r="G116" s="36"/>
      <c r="H116" s="36"/>
      <c r="I116" s="150"/>
      <c r="J116" s="36"/>
      <c r="K116" s="36"/>
      <c r="L116" s="59"/>
      <c r="S116" s="34"/>
      <c r="T116" s="34"/>
      <c r="U116" s="34"/>
      <c r="V116" s="34"/>
      <c r="W116" s="34"/>
      <c r="X116" s="34"/>
      <c r="Y116" s="34"/>
      <c r="Z116" s="34"/>
      <c r="AA116" s="34"/>
      <c r="AB116" s="34"/>
      <c r="AC116" s="34"/>
      <c r="AD116" s="34"/>
      <c r="AE116" s="34"/>
    </row>
    <row r="117" s="2" customFormat="1" ht="15.15" customHeight="1">
      <c r="A117" s="34"/>
      <c r="B117" s="35"/>
      <c r="C117" s="28" t="s">
        <v>24</v>
      </c>
      <c r="D117" s="36"/>
      <c r="E117" s="36"/>
      <c r="F117" s="23" t="str">
        <f>E17</f>
        <v>Správa železnic, státní organizace</v>
      </c>
      <c r="G117" s="36"/>
      <c r="H117" s="36"/>
      <c r="I117" s="152" t="s">
        <v>30</v>
      </c>
      <c r="J117" s="32" t="str">
        <f>E23</f>
        <v xml:space="preserve"> </v>
      </c>
      <c r="K117" s="36"/>
      <c r="L117" s="59"/>
      <c r="S117" s="34"/>
      <c r="T117" s="34"/>
      <c r="U117" s="34"/>
      <c r="V117" s="34"/>
      <c r="W117" s="34"/>
      <c r="X117" s="34"/>
      <c r="Y117" s="34"/>
      <c r="Z117" s="34"/>
      <c r="AA117" s="34"/>
      <c r="AB117" s="34"/>
      <c r="AC117" s="34"/>
      <c r="AD117" s="34"/>
      <c r="AE117" s="34"/>
    </row>
    <row r="118" s="2" customFormat="1" ht="15.15" customHeight="1">
      <c r="A118" s="34"/>
      <c r="B118" s="35"/>
      <c r="C118" s="28" t="s">
        <v>28</v>
      </c>
      <c r="D118" s="36"/>
      <c r="E118" s="36"/>
      <c r="F118" s="23" t="str">
        <f>IF(E20="","",E20)</f>
        <v>Vyplň údaj</v>
      </c>
      <c r="G118" s="36"/>
      <c r="H118" s="36"/>
      <c r="I118" s="152" t="s">
        <v>33</v>
      </c>
      <c r="J118" s="32" t="str">
        <f>E26</f>
        <v xml:space="preserve"> </v>
      </c>
      <c r="K118" s="36"/>
      <c r="L118" s="59"/>
      <c r="S118" s="34"/>
      <c r="T118" s="34"/>
      <c r="U118" s="34"/>
      <c r="V118" s="34"/>
      <c r="W118" s="34"/>
      <c r="X118" s="34"/>
      <c r="Y118" s="34"/>
      <c r="Z118" s="34"/>
      <c r="AA118" s="34"/>
      <c r="AB118" s="34"/>
      <c r="AC118" s="34"/>
      <c r="AD118" s="34"/>
      <c r="AE118" s="34"/>
    </row>
    <row r="119" s="2" customFormat="1" ht="10.32" customHeight="1">
      <c r="A119" s="34"/>
      <c r="B119" s="35"/>
      <c r="C119" s="36"/>
      <c r="D119" s="36"/>
      <c r="E119" s="36"/>
      <c r="F119" s="36"/>
      <c r="G119" s="36"/>
      <c r="H119" s="36"/>
      <c r="I119" s="150"/>
      <c r="J119" s="36"/>
      <c r="K119" s="36"/>
      <c r="L119" s="59"/>
      <c r="S119" s="34"/>
      <c r="T119" s="34"/>
      <c r="U119" s="34"/>
      <c r="V119" s="34"/>
      <c r="W119" s="34"/>
      <c r="X119" s="34"/>
      <c r="Y119" s="34"/>
      <c r="Z119" s="34"/>
      <c r="AA119" s="34"/>
      <c r="AB119" s="34"/>
      <c r="AC119" s="34"/>
      <c r="AD119" s="34"/>
      <c r="AE119" s="34"/>
    </row>
    <row r="120" s="9" customFormat="1" ht="29.28" customHeight="1">
      <c r="A120" s="198"/>
      <c r="B120" s="199"/>
      <c r="C120" s="200" t="s">
        <v>115</v>
      </c>
      <c r="D120" s="201" t="s">
        <v>60</v>
      </c>
      <c r="E120" s="201" t="s">
        <v>56</v>
      </c>
      <c r="F120" s="201" t="s">
        <v>57</v>
      </c>
      <c r="G120" s="201" t="s">
        <v>116</v>
      </c>
      <c r="H120" s="201" t="s">
        <v>117</v>
      </c>
      <c r="I120" s="202" t="s">
        <v>118</v>
      </c>
      <c r="J120" s="201" t="s">
        <v>111</v>
      </c>
      <c r="K120" s="203" t="s">
        <v>119</v>
      </c>
      <c r="L120" s="204"/>
      <c r="M120" s="96" t="s">
        <v>1</v>
      </c>
      <c r="N120" s="97" t="s">
        <v>39</v>
      </c>
      <c r="O120" s="97" t="s">
        <v>120</v>
      </c>
      <c r="P120" s="97" t="s">
        <v>121</v>
      </c>
      <c r="Q120" s="97" t="s">
        <v>122</v>
      </c>
      <c r="R120" s="97" t="s">
        <v>123</v>
      </c>
      <c r="S120" s="97" t="s">
        <v>124</v>
      </c>
      <c r="T120" s="98" t="s">
        <v>125</v>
      </c>
      <c r="U120" s="198"/>
      <c r="V120" s="198"/>
      <c r="W120" s="198"/>
      <c r="X120" s="198"/>
      <c r="Y120" s="198"/>
      <c r="Z120" s="198"/>
      <c r="AA120" s="198"/>
      <c r="AB120" s="198"/>
      <c r="AC120" s="198"/>
      <c r="AD120" s="198"/>
      <c r="AE120" s="198"/>
    </row>
    <row r="121" s="2" customFormat="1" ht="22.8" customHeight="1">
      <c r="A121" s="34"/>
      <c r="B121" s="35"/>
      <c r="C121" s="103" t="s">
        <v>126</v>
      </c>
      <c r="D121" s="36"/>
      <c r="E121" s="36"/>
      <c r="F121" s="36"/>
      <c r="G121" s="36"/>
      <c r="H121" s="36"/>
      <c r="I121" s="150"/>
      <c r="J121" s="205">
        <f>BK121</f>
        <v>0</v>
      </c>
      <c r="K121" s="36"/>
      <c r="L121" s="40"/>
      <c r="M121" s="99"/>
      <c r="N121" s="206"/>
      <c r="O121" s="100"/>
      <c r="P121" s="207">
        <f>P122</f>
        <v>0</v>
      </c>
      <c r="Q121" s="100"/>
      <c r="R121" s="207">
        <f>R122</f>
        <v>0</v>
      </c>
      <c r="S121" s="100"/>
      <c r="T121" s="208">
        <f>T122</f>
        <v>0</v>
      </c>
      <c r="U121" s="34"/>
      <c r="V121" s="34"/>
      <c r="W121" s="34"/>
      <c r="X121" s="34"/>
      <c r="Y121" s="34"/>
      <c r="Z121" s="34"/>
      <c r="AA121" s="34"/>
      <c r="AB121" s="34"/>
      <c r="AC121" s="34"/>
      <c r="AD121" s="34"/>
      <c r="AE121" s="34"/>
      <c r="AT121" s="13" t="s">
        <v>74</v>
      </c>
      <c r="AU121" s="13" t="s">
        <v>113</v>
      </c>
      <c r="BK121" s="209">
        <f>BK122</f>
        <v>0</v>
      </c>
    </row>
    <row r="122" s="11" customFormat="1" ht="25.92" customHeight="1">
      <c r="A122" s="11"/>
      <c r="B122" s="249"/>
      <c r="C122" s="250"/>
      <c r="D122" s="251" t="s">
        <v>74</v>
      </c>
      <c r="E122" s="252" t="s">
        <v>597</v>
      </c>
      <c r="F122" s="252" t="s">
        <v>598</v>
      </c>
      <c r="G122" s="250"/>
      <c r="H122" s="250"/>
      <c r="I122" s="253"/>
      <c r="J122" s="254">
        <f>BK122</f>
        <v>0</v>
      </c>
      <c r="K122" s="250"/>
      <c r="L122" s="255"/>
      <c r="M122" s="256"/>
      <c r="N122" s="257"/>
      <c r="O122" s="257"/>
      <c r="P122" s="258">
        <f>SUM(P123:P140)</f>
        <v>0</v>
      </c>
      <c r="Q122" s="257"/>
      <c r="R122" s="258">
        <f>SUM(R123:R140)</f>
        <v>0</v>
      </c>
      <c r="S122" s="257"/>
      <c r="T122" s="259">
        <f>SUM(T123:T140)</f>
        <v>0</v>
      </c>
      <c r="U122" s="11"/>
      <c r="V122" s="11"/>
      <c r="W122" s="11"/>
      <c r="X122" s="11"/>
      <c r="Y122" s="11"/>
      <c r="Z122" s="11"/>
      <c r="AA122" s="11"/>
      <c r="AB122" s="11"/>
      <c r="AC122" s="11"/>
      <c r="AD122" s="11"/>
      <c r="AE122" s="11"/>
      <c r="AR122" s="260" t="s">
        <v>194</v>
      </c>
      <c r="AT122" s="261" t="s">
        <v>74</v>
      </c>
      <c r="AU122" s="261" t="s">
        <v>75</v>
      </c>
      <c r="AY122" s="260" t="s">
        <v>132</v>
      </c>
      <c r="BK122" s="262">
        <f>SUM(BK123:BK140)</f>
        <v>0</v>
      </c>
    </row>
    <row r="123" s="2" customFormat="1" ht="21.75" customHeight="1">
      <c r="A123" s="34"/>
      <c r="B123" s="35"/>
      <c r="C123" s="228" t="s">
        <v>82</v>
      </c>
      <c r="D123" s="228" t="s">
        <v>169</v>
      </c>
      <c r="E123" s="229" t="s">
        <v>599</v>
      </c>
      <c r="F123" s="230" t="s">
        <v>600</v>
      </c>
      <c r="G123" s="231" t="s">
        <v>601</v>
      </c>
      <c r="H123" s="263"/>
      <c r="I123" s="233"/>
      <c r="J123" s="234">
        <f>ROUND(I123*H123,2)</f>
        <v>0</v>
      </c>
      <c r="K123" s="230" t="s">
        <v>131</v>
      </c>
      <c r="L123" s="40"/>
      <c r="M123" s="235" t="s">
        <v>1</v>
      </c>
      <c r="N123" s="236" t="s">
        <v>40</v>
      </c>
      <c r="O123" s="87"/>
      <c r="P123" s="220">
        <f>O123*H123</f>
        <v>0</v>
      </c>
      <c r="Q123" s="220">
        <v>0</v>
      </c>
      <c r="R123" s="220">
        <f>Q123*H123</f>
        <v>0</v>
      </c>
      <c r="S123" s="220">
        <v>0</v>
      </c>
      <c r="T123" s="221">
        <f>S123*H123</f>
        <v>0</v>
      </c>
      <c r="U123" s="34"/>
      <c r="V123" s="34"/>
      <c r="W123" s="34"/>
      <c r="X123" s="34"/>
      <c r="Y123" s="34"/>
      <c r="Z123" s="34"/>
      <c r="AA123" s="34"/>
      <c r="AB123" s="34"/>
      <c r="AC123" s="34"/>
      <c r="AD123" s="34"/>
      <c r="AE123" s="34"/>
      <c r="AR123" s="222" t="s">
        <v>190</v>
      </c>
      <c r="AT123" s="222" t="s">
        <v>169</v>
      </c>
      <c r="AU123" s="222" t="s">
        <v>82</v>
      </c>
      <c r="AY123" s="13" t="s">
        <v>132</v>
      </c>
      <c r="BE123" s="223">
        <f>IF(N123="základní",J123,0)</f>
        <v>0</v>
      </c>
      <c r="BF123" s="223">
        <f>IF(N123="snížená",J123,0)</f>
        <v>0</v>
      </c>
      <c r="BG123" s="223">
        <f>IF(N123="zákl. přenesená",J123,0)</f>
        <v>0</v>
      </c>
      <c r="BH123" s="223">
        <f>IF(N123="sníž. přenesená",J123,0)</f>
        <v>0</v>
      </c>
      <c r="BI123" s="223">
        <f>IF(N123="nulová",J123,0)</f>
        <v>0</v>
      </c>
      <c r="BJ123" s="13" t="s">
        <v>82</v>
      </c>
      <c r="BK123" s="223">
        <f>ROUND(I123*H123,2)</f>
        <v>0</v>
      </c>
      <c r="BL123" s="13" t="s">
        <v>190</v>
      </c>
      <c r="BM123" s="222" t="s">
        <v>602</v>
      </c>
    </row>
    <row r="124" s="2" customFormat="1">
      <c r="A124" s="34"/>
      <c r="B124" s="35"/>
      <c r="C124" s="36"/>
      <c r="D124" s="224" t="s">
        <v>134</v>
      </c>
      <c r="E124" s="36"/>
      <c r="F124" s="225" t="s">
        <v>600</v>
      </c>
      <c r="G124" s="36"/>
      <c r="H124" s="36"/>
      <c r="I124" s="150"/>
      <c r="J124" s="36"/>
      <c r="K124" s="36"/>
      <c r="L124" s="40"/>
      <c r="M124" s="226"/>
      <c r="N124" s="227"/>
      <c r="O124" s="87"/>
      <c r="P124" s="87"/>
      <c r="Q124" s="87"/>
      <c r="R124" s="87"/>
      <c r="S124" s="87"/>
      <c r="T124" s="88"/>
      <c r="U124" s="34"/>
      <c r="V124" s="34"/>
      <c r="W124" s="34"/>
      <c r="X124" s="34"/>
      <c r="Y124" s="34"/>
      <c r="Z124" s="34"/>
      <c r="AA124" s="34"/>
      <c r="AB124" s="34"/>
      <c r="AC124" s="34"/>
      <c r="AD124" s="34"/>
      <c r="AE124" s="34"/>
      <c r="AT124" s="13" t="s">
        <v>134</v>
      </c>
      <c r="AU124" s="13" t="s">
        <v>82</v>
      </c>
    </row>
    <row r="125" s="2" customFormat="1">
      <c r="A125" s="34"/>
      <c r="B125" s="35"/>
      <c r="C125" s="36"/>
      <c r="D125" s="224" t="s">
        <v>498</v>
      </c>
      <c r="E125" s="36"/>
      <c r="F125" s="241" t="s">
        <v>603</v>
      </c>
      <c r="G125" s="36"/>
      <c r="H125" s="36"/>
      <c r="I125" s="150"/>
      <c r="J125" s="36"/>
      <c r="K125" s="36"/>
      <c r="L125" s="40"/>
      <c r="M125" s="226"/>
      <c r="N125" s="227"/>
      <c r="O125" s="87"/>
      <c r="P125" s="87"/>
      <c r="Q125" s="87"/>
      <c r="R125" s="87"/>
      <c r="S125" s="87"/>
      <c r="T125" s="88"/>
      <c r="U125" s="34"/>
      <c r="V125" s="34"/>
      <c r="W125" s="34"/>
      <c r="X125" s="34"/>
      <c r="Y125" s="34"/>
      <c r="Z125" s="34"/>
      <c r="AA125" s="34"/>
      <c r="AB125" s="34"/>
      <c r="AC125" s="34"/>
      <c r="AD125" s="34"/>
      <c r="AE125" s="34"/>
      <c r="AT125" s="13" t="s">
        <v>498</v>
      </c>
      <c r="AU125" s="13" t="s">
        <v>82</v>
      </c>
    </row>
    <row r="126" s="2" customFormat="1" ht="21.75" customHeight="1">
      <c r="A126" s="34"/>
      <c r="B126" s="35"/>
      <c r="C126" s="228" t="s">
        <v>194</v>
      </c>
      <c r="D126" s="228" t="s">
        <v>169</v>
      </c>
      <c r="E126" s="229" t="s">
        <v>604</v>
      </c>
      <c r="F126" s="230" t="s">
        <v>605</v>
      </c>
      <c r="G126" s="231" t="s">
        <v>601</v>
      </c>
      <c r="H126" s="263"/>
      <c r="I126" s="233"/>
      <c r="J126" s="234">
        <f>ROUND(I126*H126,2)</f>
        <v>0</v>
      </c>
      <c r="K126" s="230" t="s">
        <v>131</v>
      </c>
      <c r="L126" s="40"/>
      <c r="M126" s="235" t="s">
        <v>1</v>
      </c>
      <c r="N126" s="236" t="s">
        <v>40</v>
      </c>
      <c r="O126" s="87"/>
      <c r="P126" s="220">
        <f>O126*H126</f>
        <v>0</v>
      </c>
      <c r="Q126" s="220">
        <v>0</v>
      </c>
      <c r="R126" s="220">
        <f>Q126*H126</f>
        <v>0</v>
      </c>
      <c r="S126" s="220">
        <v>0</v>
      </c>
      <c r="T126" s="221">
        <f>S126*H126</f>
        <v>0</v>
      </c>
      <c r="U126" s="34"/>
      <c r="V126" s="34"/>
      <c r="W126" s="34"/>
      <c r="X126" s="34"/>
      <c r="Y126" s="34"/>
      <c r="Z126" s="34"/>
      <c r="AA126" s="34"/>
      <c r="AB126" s="34"/>
      <c r="AC126" s="34"/>
      <c r="AD126" s="34"/>
      <c r="AE126" s="34"/>
      <c r="AR126" s="222" t="s">
        <v>190</v>
      </c>
      <c r="AT126" s="222" t="s">
        <v>169</v>
      </c>
      <c r="AU126" s="222" t="s">
        <v>82</v>
      </c>
      <c r="AY126" s="13" t="s">
        <v>132</v>
      </c>
      <c r="BE126" s="223">
        <f>IF(N126="základní",J126,0)</f>
        <v>0</v>
      </c>
      <c r="BF126" s="223">
        <f>IF(N126="snížená",J126,0)</f>
        <v>0</v>
      </c>
      <c r="BG126" s="223">
        <f>IF(N126="zákl. přenesená",J126,0)</f>
        <v>0</v>
      </c>
      <c r="BH126" s="223">
        <f>IF(N126="sníž. přenesená",J126,0)</f>
        <v>0</v>
      </c>
      <c r="BI126" s="223">
        <f>IF(N126="nulová",J126,0)</f>
        <v>0</v>
      </c>
      <c r="BJ126" s="13" t="s">
        <v>82</v>
      </c>
      <c r="BK126" s="223">
        <f>ROUND(I126*H126,2)</f>
        <v>0</v>
      </c>
      <c r="BL126" s="13" t="s">
        <v>190</v>
      </c>
      <c r="BM126" s="222" t="s">
        <v>606</v>
      </c>
    </row>
    <row r="127" s="2" customFormat="1">
      <c r="A127" s="34"/>
      <c r="B127" s="35"/>
      <c r="C127" s="36"/>
      <c r="D127" s="224" t="s">
        <v>134</v>
      </c>
      <c r="E127" s="36"/>
      <c r="F127" s="225" t="s">
        <v>607</v>
      </c>
      <c r="G127" s="36"/>
      <c r="H127" s="36"/>
      <c r="I127" s="150"/>
      <c r="J127" s="36"/>
      <c r="K127" s="36"/>
      <c r="L127" s="40"/>
      <c r="M127" s="226"/>
      <c r="N127" s="227"/>
      <c r="O127" s="87"/>
      <c r="P127" s="87"/>
      <c r="Q127" s="87"/>
      <c r="R127" s="87"/>
      <c r="S127" s="87"/>
      <c r="T127" s="88"/>
      <c r="U127" s="34"/>
      <c r="V127" s="34"/>
      <c r="W127" s="34"/>
      <c r="X127" s="34"/>
      <c r="Y127" s="34"/>
      <c r="Z127" s="34"/>
      <c r="AA127" s="34"/>
      <c r="AB127" s="34"/>
      <c r="AC127" s="34"/>
      <c r="AD127" s="34"/>
      <c r="AE127" s="34"/>
      <c r="AT127" s="13" t="s">
        <v>134</v>
      </c>
      <c r="AU127" s="13" t="s">
        <v>82</v>
      </c>
    </row>
    <row r="128" s="2" customFormat="1">
      <c r="A128" s="34"/>
      <c r="B128" s="35"/>
      <c r="C128" s="36"/>
      <c r="D128" s="224" t="s">
        <v>498</v>
      </c>
      <c r="E128" s="36"/>
      <c r="F128" s="241" t="s">
        <v>608</v>
      </c>
      <c r="G128" s="36"/>
      <c r="H128" s="36"/>
      <c r="I128" s="150"/>
      <c r="J128" s="36"/>
      <c r="K128" s="36"/>
      <c r="L128" s="40"/>
      <c r="M128" s="226"/>
      <c r="N128" s="227"/>
      <c r="O128" s="87"/>
      <c r="P128" s="87"/>
      <c r="Q128" s="87"/>
      <c r="R128" s="87"/>
      <c r="S128" s="87"/>
      <c r="T128" s="88"/>
      <c r="U128" s="34"/>
      <c r="V128" s="34"/>
      <c r="W128" s="34"/>
      <c r="X128" s="34"/>
      <c r="Y128" s="34"/>
      <c r="Z128" s="34"/>
      <c r="AA128" s="34"/>
      <c r="AB128" s="34"/>
      <c r="AC128" s="34"/>
      <c r="AD128" s="34"/>
      <c r="AE128" s="34"/>
      <c r="AT128" s="13" t="s">
        <v>498</v>
      </c>
      <c r="AU128" s="13" t="s">
        <v>82</v>
      </c>
    </row>
    <row r="129" s="2" customFormat="1" ht="21.75" customHeight="1">
      <c r="A129" s="34"/>
      <c r="B129" s="35"/>
      <c r="C129" s="228" t="s">
        <v>84</v>
      </c>
      <c r="D129" s="228" t="s">
        <v>169</v>
      </c>
      <c r="E129" s="229" t="s">
        <v>609</v>
      </c>
      <c r="F129" s="230" t="s">
        <v>610</v>
      </c>
      <c r="G129" s="231" t="s">
        <v>601</v>
      </c>
      <c r="H129" s="263"/>
      <c r="I129" s="233"/>
      <c r="J129" s="234">
        <f>ROUND(I129*H129,2)</f>
        <v>0</v>
      </c>
      <c r="K129" s="230" t="s">
        <v>131</v>
      </c>
      <c r="L129" s="40"/>
      <c r="M129" s="235" t="s">
        <v>1</v>
      </c>
      <c r="N129" s="236" t="s">
        <v>40</v>
      </c>
      <c r="O129" s="87"/>
      <c r="P129" s="220">
        <f>O129*H129</f>
        <v>0</v>
      </c>
      <c r="Q129" s="220">
        <v>0</v>
      </c>
      <c r="R129" s="220">
        <f>Q129*H129</f>
        <v>0</v>
      </c>
      <c r="S129" s="220">
        <v>0</v>
      </c>
      <c r="T129" s="221">
        <f>S129*H129</f>
        <v>0</v>
      </c>
      <c r="U129" s="34"/>
      <c r="V129" s="34"/>
      <c r="W129" s="34"/>
      <c r="X129" s="34"/>
      <c r="Y129" s="34"/>
      <c r="Z129" s="34"/>
      <c r="AA129" s="34"/>
      <c r="AB129" s="34"/>
      <c r="AC129" s="34"/>
      <c r="AD129" s="34"/>
      <c r="AE129" s="34"/>
      <c r="AR129" s="222" t="s">
        <v>190</v>
      </c>
      <c r="AT129" s="222" t="s">
        <v>169</v>
      </c>
      <c r="AU129" s="222" t="s">
        <v>82</v>
      </c>
      <c r="AY129" s="13" t="s">
        <v>132</v>
      </c>
      <c r="BE129" s="223">
        <f>IF(N129="základní",J129,0)</f>
        <v>0</v>
      </c>
      <c r="BF129" s="223">
        <f>IF(N129="snížená",J129,0)</f>
        <v>0</v>
      </c>
      <c r="BG129" s="223">
        <f>IF(N129="zákl. přenesená",J129,0)</f>
        <v>0</v>
      </c>
      <c r="BH129" s="223">
        <f>IF(N129="sníž. přenesená",J129,0)</f>
        <v>0</v>
      </c>
      <c r="BI129" s="223">
        <f>IF(N129="nulová",J129,0)</f>
        <v>0</v>
      </c>
      <c r="BJ129" s="13" t="s">
        <v>82</v>
      </c>
      <c r="BK129" s="223">
        <f>ROUND(I129*H129,2)</f>
        <v>0</v>
      </c>
      <c r="BL129" s="13" t="s">
        <v>190</v>
      </c>
      <c r="BM129" s="222" t="s">
        <v>611</v>
      </c>
    </row>
    <row r="130" s="2" customFormat="1">
      <c r="A130" s="34"/>
      <c r="B130" s="35"/>
      <c r="C130" s="36"/>
      <c r="D130" s="224" t="s">
        <v>134</v>
      </c>
      <c r="E130" s="36"/>
      <c r="F130" s="225" t="s">
        <v>612</v>
      </c>
      <c r="G130" s="36"/>
      <c r="H130" s="36"/>
      <c r="I130" s="150"/>
      <c r="J130" s="36"/>
      <c r="K130" s="36"/>
      <c r="L130" s="40"/>
      <c r="M130" s="226"/>
      <c r="N130" s="227"/>
      <c r="O130" s="87"/>
      <c r="P130" s="87"/>
      <c r="Q130" s="87"/>
      <c r="R130" s="87"/>
      <c r="S130" s="87"/>
      <c r="T130" s="88"/>
      <c r="U130" s="34"/>
      <c r="V130" s="34"/>
      <c r="W130" s="34"/>
      <c r="X130" s="34"/>
      <c r="Y130" s="34"/>
      <c r="Z130" s="34"/>
      <c r="AA130" s="34"/>
      <c r="AB130" s="34"/>
      <c r="AC130" s="34"/>
      <c r="AD130" s="34"/>
      <c r="AE130" s="34"/>
      <c r="AT130" s="13" t="s">
        <v>134</v>
      </c>
      <c r="AU130" s="13" t="s">
        <v>82</v>
      </c>
    </row>
    <row r="131" s="2" customFormat="1">
      <c r="A131" s="34"/>
      <c r="B131" s="35"/>
      <c r="C131" s="36"/>
      <c r="D131" s="224" t="s">
        <v>498</v>
      </c>
      <c r="E131" s="36"/>
      <c r="F131" s="241" t="s">
        <v>608</v>
      </c>
      <c r="G131" s="36"/>
      <c r="H131" s="36"/>
      <c r="I131" s="150"/>
      <c r="J131" s="36"/>
      <c r="K131" s="36"/>
      <c r="L131" s="40"/>
      <c r="M131" s="226"/>
      <c r="N131" s="227"/>
      <c r="O131" s="87"/>
      <c r="P131" s="87"/>
      <c r="Q131" s="87"/>
      <c r="R131" s="87"/>
      <c r="S131" s="87"/>
      <c r="T131" s="88"/>
      <c r="U131" s="34"/>
      <c r="V131" s="34"/>
      <c r="W131" s="34"/>
      <c r="X131" s="34"/>
      <c r="Y131" s="34"/>
      <c r="Z131" s="34"/>
      <c r="AA131" s="34"/>
      <c r="AB131" s="34"/>
      <c r="AC131" s="34"/>
      <c r="AD131" s="34"/>
      <c r="AE131" s="34"/>
      <c r="AT131" s="13" t="s">
        <v>498</v>
      </c>
      <c r="AU131" s="13" t="s">
        <v>82</v>
      </c>
    </row>
    <row r="132" s="2" customFormat="1" ht="55.5" customHeight="1">
      <c r="A132" s="34"/>
      <c r="B132" s="35"/>
      <c r="C132" s="228" t="s">
        <v>139</v>
      </c>
      <c r="D132" s="228" t="s">
        <v>169</v>
      </c>
      <c r="E132" s="229" t="s">
        <v>613</v>
      </c>
      <c r="F132" s="230" t="s">
        <v>614</v>
      </c>
      <c r="G132" s="231" t="s">
        <v>601</v>
      </c>
      <c r="H132" s="263"/>
      <c r="I132" s="233"/>
      <c r="J132" s="234">
        <f>ROUND(I132*H132,2)</f>
        <v>0</v>
      </c>
      <c r="K132" s="230" t="s">
        <v>131</v>
      </c>
      <c r="L132" s="40"/>
      <c r="M132" s="235" t="s">
        <v>1</v>
      </c>
      <c r="N132" s="236" t="s">
        <v>40</v>
      </c>
      <c r="O132" s="87"/>
      <c r="P132" s="220">
        <f>O132*H132</f>
        <v>0</v>
      </c>
      <c r="Q132" s="220">
        <v>0</v>
      </c>
      <c r="R132" s="220">
        <f>Q132*H132</f>
        <v>0</v>
      </c>
      <c r="S132" s="220">
        <v>0</v>
      </c>
      <c r="T132" s="221">
        <f>S132*H132</f>
        <v>0</v>
      </c>
      <c r="U132" s="34"/>
      <c r="V132" s="34"/>
      <c r="W132" s="34"/>
      <c r="X132" s="34"/>
      <c r="Y132" s="34"/>
      <c r="Z132" s="34"/>
      <c r="AA132" s="34"/>
      <c r="AB132" s="34"/>
      <c r="AC132" s="34"/>
      <c r="AD132" s="34"/>
      <c r="AE132" s="34"/>
      <c r="AR132" s="222" t="s">
        <v>190</v>
      </c>
      <c r="AT132" s="222" t="s">
        <v>169</v>
      </c>
      <c r="AU132" s="222" t="s">
        <v>82</v>
      </c>
      <c r="AY132" s="13" t="s">
        <v>132</v>
      </c>
      <c r="BE132" s="223">
        <f>IF(N132="základní",J132,0)</f>
        <v>0</v>
      </c>
      <c r="BF132" s="223">
        <f>IF(N132="snížená",J132,0)</f>
        <v>0</v>
      </c>
      <c r="BG132" s="223">
        <f>IF(N132="zákl. přenesená",J132,0)</f>
        <v>0</v>
      </c>
      <c r="BH132" s="223">
        <f>IF(N132="sníž. přenesená",J132,0)</f>
        <v>0</v>
      </c>
      <c r="BI132" s="223">
        <f>IF(N132="nulová",J132,0)</f>
        <v>0</v>
      </c>
      <c r="BJ132" s="13" t="s">
        <v>82</v>
      </c>
      <c r="BK132" s="223">
        <f>ROUND(I132*H132,2)</f>
        <v>0</v>
      </c>
      <c r="BL132" s="13" t="s">
        <v>190</v>
      </c>
      <c r="BM132" s="222" t="s">
        <v>615</v>
      </c>
    </row>
    <row r="133" s="2" customFormat="1">
      <c r="A133" s="34"/>
      <c r="B133" s="35"/>
      <c r="C133" s="36"/>
      <c r="D133" s="224" t="s">
        <v>134</v>
      </c>
      <c r="E133" s="36"/>
      <c r="F133" s="225" t="s">
        <v>614</v>
      </c>
      <c r="G133" s="36"/>
      <c r="H133" s="36"/>
      <c r="I133" s="150"/>
      <c r="J133" s="36"/>
      <c r="K133" s="36"/>
      <c r="L133" s="40"/>
      <c r="M133" s="226"/>
      <c r="N133" s="227"/>
      <c r="O133" s="87"/>
      <c r="P133" s="87"/>
      <c r="Q133" s="87"/>
      <c r="R133" s="87"/>
      <c r="S133" s="87"/>
      <c r="T133" s="88"/>
      <c r="U133" s="34"/>
      <c r="V133" s="34"/>
      <c r="W133" s="34"/>
      <c r="X133" s="34"/>
      <c r="Y133" s="34"/>
      <c r="Z133" s="34"/>
      <c r="AA133" s="34"/>
      <c r="AB133" s="34"/>
      <c r="AC133" s="34"/>
      <c r="AD133" s="34"/>
      <c r="AE133" s="34"/>
      <c r="AT133" s="13" t="s">
        <v>134</v>
      </c>
      <c r="AU133" s="13" t="s">
        <v>82</v>
      </c>
    </row>
    <row r="134" s="2" customFormat="1">
      <c r="A134" s="34"/>
      <c r="B134" s="35"/>
      <c r="C134" s="36"/>
      <c r="D134" s="224" t="s">
        <v>498</v>
      </c>
      <c r="E134" s="36"/>
      <c r="F134" s="241" t="s">
        <v>603</v>
      </c>
      <c r="G134" s="36"/>
      <c r="H134" s="36"/>
      <c r="I134" s="150"/>
      <c r="J134" s="36"/>
      <c r="K134" s="36"/>
      <c r="L134" s="40"/>
      <c r="M134" s="226"/>
      <c r="N134" s="227"/>
      <c r="O134" s="87"/>
      <c r="P134" s="87"/>
      <c r="Q134" s="87"/>
      <c r="R134" s="87"/>
      <c r="S134" s="87"/>
      <c r="T134" s="88"/>
      <c r="U134" s="34"/>
      <c r="V134" s="34"/>
      <c r="W134" s="34"/>
      <c r="X134" s="34"/>
      <c r="Y134" s="34"/>
      <c r="Z134" s="34"/>
      <c r="AA134" s="34"/>
      <c r="AB134" s="34"/>
      <c r="AC134" s="34"/>
      <c r="AD134" s="34"/>
      <c r="AE134" s="34"/>
      <c r="AT134" s="13" t="s">
        <v>498</v>
      </c>
      <c r="AU134" s="13" t="s">
        <v>82</v>
      </c>
    </row>
    <row r="135" s="2" customFormat="1" ht="21.75" customHeight="1">
      <c r="A135" s="34"/>
      <c r="B135" s="35"/>
      <c r="C135" s="228" t="s">
        <v>190</v>
      </c>
      <c r="D135" s="228" t="s">
        <v>169</v>
      </c>
      <c r="E135" s="229" t="s">
        <v>616</v>
      </c>
      <c r="F135" s="230" t="s">
        <v>617</v>
      </c>
      <c r="G135" s="231" t="s">
        <v>601</v>
      </c>
      <c r="H135" s="263"/>
      <c r="I135" s="233"/>
      <c r="J135" s="234">
        <f>ROUND(I135*H135,2)</f>
        <v>0</v>
      </c>
      <c r="K135" s="230" t="s">
        <v>131</v>
      </c>
      <c r="L135" s="40"/>
      <c r="M135" s="235" t="s">
        <v>1</v>
      </c>
      <c r="N135" s="236" t="s">
        <v>40</v>
      </c>
      <c r="O135" s="87"/>
      <c r="P135" s="220">
        <f>O135*H135</f>
        <v>0</v>
      </c>
      <c r="Q135" s="220">
        <v>0</v>
      </c>
      <c r="R135" s="220">
        <f>Q135*H135</f>
        <v>0</v>
      </c>
      <c r="S135" s="220">
        <v>0</v>
      </c>
      <c r="T135" s="221">
        <f>S135*H135</f>
        <v>0</v>
      </c>
      <c r="U135" s="34"/>
      <c r="V135" s="34"/>
      <c r="W135" s="34"/>
      <c r="X135" s="34"/>
      <c r="Y135" s="34"/>
      <c r="Z135" s="34"/>
      <c r="AA135" s="34"/>
      <c r="AB135" s="34"/>
      <c r="AC135" s="34"/>
      <c r="AD135" s="34"/>
      <c r="AE135" s="34"/>
      <c r="AR135" s="222" t="s">
        <v>190</v>
      </c>
      <c r="AT135" s="222" t="s">
        <v>169</v>
      </c>
      <c r="AU135" s="222" t="s">
        <v>82</v>
      </c>
      <c r="AY135" s="13" t="s">
        <v>132</v>
      </c>
      <c r="BE135" s="223">
        <f>IF(N135="základní",J135,0)</f>
        <v>0</v>
      </c>
      <c r="BF135" s="223">
        <f>IF(N135="snížená",J135,0)</f>
        <v>0</v>
      </c>
      <c r="BG135" s="223">
        <f>IF(N135="zákl. přenesená",J135,0)</f>
        <v>0</v>
      </c>
      <c r="BH135" s="223">
        <f>IF(N135="sníž. přenesená",J135,0)</f>
        <v>0</v>
      </c>
      <c r="BI135" s="223">
        <f>IF(N135="nulová",J135,0)</f>
        <v>0</v>
      </c>
      <c r="BJ135" s="13" t="s">
        <v>82</v>
      </c>
      <c r="BK135" s="223">
        <f>ROUND(I135*H135,2)</f>
        <v>0</v>
      </c>
      <c r="BL135" s="13" t="s">
        <v>190</v>
      </c>
      <c r="BM135" s="222" t="s">
        <v>618</v>
      </c>
    </row>
    <row r="136" s="2" customFormat="1">
      <c r="A136" s="34"/>
      <c r="B136" s="35"/>
      <c r="C136" s="36"/>
      <c r="D136" s="224" t="s">
        <v>134</v>
      </c>
      <c r="E136" s="36"/>
      <c r="F136" s="225" t="s">
        <v>617</v>
      </c>
      <c r="G136" s="36"/>
      <c r="H136" s="36"/>
      <c r="I136" s="150"/>
      <c r="J136" s="36"/>
      <c r="K136" s="36"/>
      <c r="L136" s="40"/>
      <c r="M136" s="226"/>
      <c r="N136" s="227"/>
      <c r="O136" s="87"/>
      <c r="P136" s="87"/>
      <c r="Q136" s="87"/>
      <c r="R136" s="87"/>
      <c r="S136" s="87"/>
      <c r="T136" s="88"/>
      <c r="U136" s="34"/>
      <c r="V136" s="34"/>
      <c r="W136" s="34"/>
      <c r="X136" s="34"/>
      <c r="Y136" s="34"/>
      <c r="Z136" s="34"/>
      <c r="AA136" s="34"/>
      <c r="AB136" s="34"/>
      <c r="AC136" s="34"/>
      <c r="AD136" s="34"/>
      <c r="AE136" s="34"/>
      <c r="AT136" s="13" t="s">
        <v>134</v>
      </c>
      <c r="AU136" s="13" t="s">
        <v>82</v>
      </c>
    </row>
    <row r="137" s="2" customFormat="1">
      <c r="A137" s="34"/>
      <c r="B137" s="35"/>
      <c r="C137" s="36"/>
      <c r="D137" s="224" t="s">
        <v>498</v>
      </c>
      <c r="E137" s="36"/>
      <c r="F137" s="241" t="s">
        <v>603</v>
      </c>
      <c r="G137" s="36"/>
      <c r="H137" s="36"/>
      <c r="I137" s="150"/>
      <c r="J137" s="36"/>
      <c r="K137" s="36"/>
      <c r="L137" s="40"/>
      <c r="M137" s="226"/>
      <c r="N137" s="227"/>
      <c r="O137" s="87"/>
      <c r="P137" s="87"/>
      <c r="Q137" s="87"/>
      <c r="R137" s="87"/>
      <c r="S137" s="87"/>
      <c r="T137" s="88"/>
      <c r="U137" s="34"/>
      <c r="V137" s="34"/>
      <c r="W137" s="34"/>
      <c r="X137" s="34"/>
      <c r="Y137" s="34"/>
      <c r="Z137" s="34"/>
      <c r="AA137" s="34"/>
      <c r="AB137" s="34"/>
      <c r="AC137" s="34"/>
      <c r="AD137" s="34"/>
      <c r="AE137" s="34"/>
      <c r="AT137" s="13" t="s">
        <v>498</v>
      </c>
      <c r="AU137" s="13" t="s">
        <v>82</v>
      </c>
    </row>
    <row r="138" s="2" customFormat="1" ht="21.75" customHeight="1">
      <c r="A138" s="34"/>
      <c r="B138" s="35"/>
      <c r="C138" s="228" t="s">
        <v>199</v>
      </c>
      <c r="D138" s="228" t="s">
        <v>169</v>
      </c>
      <c r="E138" s="229" t="s">
        <v>619</v>
      </c>
      <c r="F138" s="230" t="s">
        <v>620</v>
      </c>
      <c r="G138" s="231" t="s">
        <v>601</v>
      </c>
      <c r="H138" s="263"/>
      <c r="I138" s="233"/>
      <c r="J138" s="234">
        <f>ROUND(I138*H138,2)</f>
        <v>0</v>
      </c>
      <c r="K138" s="230" t="s">
        <v>131</v>
      </c>
      <c r="L138" s="40"/>
      <c r="M138" s="235" t="s">
        <v>1</v>
      </c>
      <c r="N138" s="236" t="s">
        <v>40</v>
      </c>
      <c r="O138" s="87"/>
      <c r="P138" s="220">
        <f>O138*H138</f>
        <v>0</v>
      </c>
      <c r="Q138" s="220">
        <v>0</v>
      </c>
      <c r="R138" s="220">
        <f>Q138*H138</f>
        <v>0</v>
      </c>
      <c r="S138" s="220">
        <v>0</v>
      </c>
      <c r="T138" s="221">
        <f>S138*H138</f>
        <v>0</v>
      </c>
      <c r="U138" s="34"/>
      <c r="V138" s="34"/>
      <c r="W138" s="34"/>
      <c r="X138" s="34"/>
      <c r="Y138" s="34"/>
      <c r="Z138" s="34"/>
      <c r="AA138" s="34"/>
      <c r="AB138" s="34"/>
      <c r="AC138" s="34"/>
      <c r="AD138" s="34"/>
      <c r="AE138" s="34"/>
      <c r="AR138" s="222" t="s">
        <v>190</v>
      </c>
      <c r="AT138" s="222" t="s">
        <v>169</v>
      </c>
      <c r="AU138" s="222" t="s">
        <v>82</v>
      </c>
      <c r="AY138" s="13" t="s">
        <v>132</v>
      </c>
      <c r="BE138" s="223">
        <f>IF(N138="základní",J138,0)</f>
        <v>0</v>
      </c>
      <c r="BF138" s="223">
        <f>IF(N138="snížená",J138,0)</f>
        <v>0</v>
      </c>
      <c r="BG138" s="223">
        <f>IF(N138="zákl. přenesená",J138,0)</f>
        <v>0</v>
      </c>
      <c r="BH138" s="223">
        <f>IF(N138="sníž. přenesená",J138,0)</f>
        <v>0</v>
      </c>
      <c r="BI138" s="223">
        <f>IF(N138="nulová",J138,0)</f>
        <v>0</v>
      </c>
      <c r="BJ138" s="13" t="s">
        <v>82</v>
      </c>
      <c r="BK138" s="223">
        <f>ROUND(I138*H138,2)</f>
        <v>0</v>
      </c>
      <c r="BL138" s="13" t="s">
        <v>190</v>
      </c>
      <c r="BM138" s="222" t="s">
        <v>621</v>
      </c>
    </row>
    <row r="139" s="2" customFormat="1">
      <c r="A139" s="34"/>
      <c r="B139" s="35"/>
      <c r="C139" s="36"/>
      <c r="D139" s="224" t="s">
        <v>134</v>
      </c>
      <c r="E139" s="36"/>
      <c r="F139" s="225" t="s">
        <v>620</v>
      </c>
      <c r="G139" s="36"/>
      <c r="H139" s="36"/>
      <c r="I139" s="150"/>
      <c r="J139" s="36"/>
      <c r="K139" s="36"/>
      <c r="L139" s="40"/>
      <c r="M139" s="226"/>
      <c r="N139" s="227"/>
      <c r="O139" s="87"/>
      <c r="P139" s="87"/>
      <c r="Q139" s="87"/>
      <c r="R139" s="87"/>
      <c r="S139" s="87"/>
      <c r="T139" s="88"/>
      <c r="U139" s="34"/>
      <c r="V139" s="34"/>
      <c r="W139" s="34"/>
      <c r="X139" s="34"/>
      <c r="Y139" s="34"/>
      <c r="Z139" s="34"/>
      <c r="AA139" s="34"/>
      <c r="AB139" s="34"/>
      <c r="AC139" s="34"/>
      <c r="AD139" s="34"/>
      <c r="AE139" s="34"/>
      <c r="AT139" s="13" t="s">
        <v>134</v>
      </c>
      <c r="AU139" s="13" t="s">
        <v>82</v>
      </c>
    </row>
    <row r="140" s="2" customFormat="1">
      <c r="A140" s="34"/>
      <c r="B140" s="35"/>
      <c r="C140" s="36"/>
      <c r="D140" s="224" t="s">
        <v>498</v>
      </c>
      <c r="E140" s="36"/>
      <c r="F140" s="241" t="s">
        <v>603</v>
      </c>
      <c r="G140" s="36"/>
      <c r="H140" s="36"/>
      <c r="I140" s="150"/>
      <c r="J140" s="36"/>
      <c r="K140" s="36"/>
      <c r="L140" s="40"/>
      <c r="M140" s="237"/>
      <c r="N140" s="238"/>
      <c r="O140" s="239"/>
      <c r="P140" s="239"/>
      <c r="Q140" s="239"/>
      <c r="R140" s="239"/>
      <c r="S140" s="239"/>
      <c r="T140" s="240"/>
      <c r="U140" s="34"/>
      <c r="V140" s="34"/>
      <c r="W140" s="34"/>
      <c r="X140" s="34"/>
      <c r="Y140" s="34"/>
      <c r="Z140" s="34"/>
      <c r="AA140" s="34"/>
      <c r="AB140" s="34"/>
      <c r="AC140" s="34"/>
      <c r="AD140" s="34"/>
      <c r="AE140" s="34"/>
      <c r="AT140" s="13" t="s">
        <v>498</v>
      </c>
      <c r="AU140" s="13" t="s">
        <v>82</v>
      </c>
    </row>
    <row r="141" s="2" customFormat="1" ht="6.96" customHeight="1">
      <c r="A141" s="34"/>
      <c r="B141" s="62"/>
      <c r="C141" s="63"/>
      <c r="D141" s="63"/>
      <c r="E141" s="63"/>
      <c r="F141" s="63"/>
      <c r="G141" s="63"/>
      <c r="H141" s="63"/>
      <c r="I141" s="188"/>
      <c r="J141" s="63"/>
      <c r="K141" s="63"/>
      <c r="L141" s="40"/>
      <c r="M141" s="34"/>
      <c r="O141" s="34"/>
      <c r="P141" s="34"/>
      <c r="Q141" s="34"/>
      <c r="R141" s="34"/>
      <c r="S141" s="34"/>
      <c r="T141" s="34"/>
      <c r="U141" s="34"/>
      <c r="V141" s="34"/>
      <c r="W141" s="34"/>
      <c r="X141" s="34"/>
      <c r="Y141" s="34"/>
      <c r="Z141" s="34"/>
      <c r="AA141" s="34"/>
      <c r="AB141" s="34"/>
      <c r="AC141" s="34"/>
      <c r="AD141" s="34"/>
      <c r="AE141" s="34"/>
    </row>
  </sheetData>
  <sheetProtection sheet="1" autoFilter="0" formatColumns="0" formatRows="0" objects="1" scenarios="1" spinCount="100000" saltValue="lIA98KAxRkHiYDSpzqsoZTyplmYM9l4h1E1YVCPydEabtVRQHh065EEtj/GMR2GlNcR5fH5gk5NA+vS1uB64Ig==" hashValue="FGndTldxVpwKwZ6QAPwwh0wRdwp8IYhIaHPxTKfMOpd93FrhmFoaFThABwXqAen5dMx5Sl19FvvXH53n/MMN3g==" algorithmName="SHA-512" password="CC35"/>
  <autoFilter ref="C120:K140"/>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2"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2"/>
      <c r="L2" s="1"/>
      <c r="M2" s="1"/>
      <c r="N2" s="1"/>
      <c r="O2" s="1"/>
      <c r="P2" s="1"/>
      <c r="Q2" s="1"/>
      <c r="R2" s="1"/>
      <c r="S2" s="1"/>
      <c r="T2" s="1"/>
      <c r="U2" s="1"/>
      <c r="V2" s="1"/>
      <c r="AT2" s="13" t="s">
        <v>103</v>
      </c>
    </row>
    <row r="3" hidden="1" s="1" customFormat="1" ht="6.96" customHeight="1">
      <c r="B3" s="143"/>
      <c r="C3" s="144"/>
      <c r="D3" s="144"/>
      <c r="E3" s="144"/>
      <c r="F3" s="144"/>
      <c r="G3" s="144"/>
      <c r="H3" s="144"/>
      <c r="I3" s="145"/>
      <c r="J3" s="144"/>
      <c r="K3" s="144"/>
      <c r="L3" s="16"/>
      <c r="AT3" s="13" t="s">
        <v>84</v>
      </c>
    </row>
    <row r="4" hidden="1" s="1" customFormat="1" ht="24.96" customHeight="1">
      <c r="B4" s="16"/>
      <c r="D4" s="146" t="s">
        <v>104</v>
      </c>
      <c r="I4" s="142"/>
      <c r="L4" s="16"/>
      <c r="M4" s="147" t="s">
        <v>10</v>
      </c>
      <c r="AT4" s="13" t="s">
        <v>4</v>
      </c>
    </row>
    <row r="5" hidden="1" s="1" customFormat="1" ht="6.96" customHeight="1">
      <c r="B5" s="16"/>
      <c r="I5" s="142"/>
      <c r="L5" s="16"/>
    </row>
    <row r="6" hidden="1" s="1" customFormat="1" ht="12" customHeight="1">
      <c r="B6" s="16"/>
      <c r="D6" s="148" t="s">
        <v>16</v>
      </c>
      <c r="I6" s="142"/>
      <c r="L6" s="16"/>
    </row>
    <row r="7" hidden="1" s="1" customFormat="1" ht="16.5" customHeight="1">
      <c r="B7" s="16"/>
      <c r="E7" s="149" t="str">
        <f>'Rekapitulace stavby'!K6</f>
        <v>Oprava PZS na trati 183 v úseku Klatovy - Janovice</v>
      </c>
      <c r="F7" s="148"/>
      <c r="G7" s="148"/>
      <c r="H7" s="148"/>
      <c r="I7" s="142"/>
      <c r="L7" s="16"/>
    </row>
    <row r="8" hidden="1" s="1" customFormat="1" ht="12" customHeight="1">
      <c r="B8" s="16"/>
      <c r="D8" s="148" t="s">
        <v>105</v>
      </c>
      <c r="I8" s="142"/>
      <c r="L8" s="16"/>
    </row>
    <row r="9" hidden="1" s="2" customFormat="1" ht="16.5" customHeight="1">
      <c r="A9" s="34"/>
      <c r="B9" s="40"/>
      <c r="C9" s="34"/>
      <c r="D9" s="34"/>
      <c r="E9" s="149" t="s">
        <v>594</v>
      </c>
      <c r="F9" s="34"/>
      <c r="G9" s="34"/>
      <c r="H9" s="34"/>
      <c r="I9" s="150"/>
      <c r="J9" s="34"/>
      <c r="K9" s="34"/>
      <c r="L9" s="59"/>
      <c r="S9" s="34"/>
      <c r="T9" s="34"/>
      <c r="U9" s="34"/>
      <c r="V9" s="34"/>
      <c r="W9" s="34"/>
      <c r="X9" s="34"/>
      <c r="Y9" s="34"/>
      <c r="Z9" s="34"/>
      <c r="AA9" s="34"/>
      <c r="AB9" s="34"/>
      <c r="AC9" s="34"/>
      <c r="AD9" s="34"/>
      <c r="AE9" s="34"/>
    </row>
    <row r="10" hidden="1" s="2" customFormat="1" ht="12" customHeight="1">
      <c r="A10" s="34"/>
      <c r="B10" s="40"/>
      <c r="C10" s="34"/>
      <c r="D10" s="148" t="s">
        <v>107</v>
      </c>
      <c r="E10" s="34"/>
      <c r="F10" s="34"/>
      <c r="G10" s="34"/>
      <c r="H10" s="34"/>
      <c r="I10" s="150"/>
      <c r="J10" s="34"/>
      <c r="K10" s="34"/>
      <c r="L10" s="59"/>
      <c r="S10" s="34"/>
      <c r="T10" s="34"/>
      <c r="U10" s="34"/>
      <c r="V10" s="34"/>
      <c r="W10" s="34"/>
      <c r="X10" s="34"/>
      <c r="Y10" s="34"/>
      <c r="Z10" s="34"/>
      <c r="AA10" s="34"/>
      <c r="AB10" s="34"/>
      <c r="AC10" s="34"/>
      <c r="AD10" s="34"/>
      <c r="AE10" s="34"/>
    </row>
    <row r="11" hidden="1" s="2" customFormat="1" ht="16.5" customHeight="1">
      <c r="A11" s="34"/>
      <c r="B11" s="40"/>
      <c r="C11" s="34"/>
      <c r="D11" s="34"/>
      <c r="E11" s="151" t="s">
        <v>622</v>
      </c>
      <c r="F11" s="34"/>
      <c r="G11" s="34"/>
      <c r="H11" s="34"/>
      <c r="I11" s="150"/>
      <c r="J11" s="34"/>
      <c r="K11" s="34"/>
      <c r="L11" s="59"/>
      <c r="S11" s="34"/>
      <c r="T11" s="34"/>
      <c r="U11" s="34"/>
      <c r="V11" s="34"/>
      <c r="W11" s="34"/>
      <c r="X11" s="34"/>
      <c r="Y11" s="34"/>
      <c r="Z11" s="34"/>
      <c r="AA11" s="34"/>
      <c r="AB11" s="34"/>
      <c r="AC11" s="34"/>
      <c r="AD11" s="34"/>
      <c r="AE11" s="34"/>
    </row>
    <row r="12" hidden="1" s="2" customFormat="1">
      <c r="A12" s="34"/>
      <c r="B12" s="40"/>
      <c r="C12" s="34"/>
      <c r="D12" s="34"/>
      <c r="E12" s="34"/>
      <c r="F12" s="34"/>
      <c r="G12" s="34"/>
      <c r="H12" s="34"/>
      <c r="I12" s="150"/>
      <c r="J12" s="34"/>
      <c r="K12" s="34"/>
      <c r="L12" s="59"/>
      <c r="S12" s="34"/>
      <c r="T12" s="34"/>
      <c r="U12" s="34"/>
      <c r="V12" s="34"/>
      <c r="W12" s="34"/>
      <c r="X12" s="34"/>
      <c r="Y12" s="34"/>
      <c r="Z12" s="34"/>
      <c r="AA12" s="34"/>
      <c r="AB12" s="34"/>
      <c r="AC12" s="34"/>
      <c r="AD12" s="34"/>
      <c r="AE12" s="34"/>
    </row>
    <row r="13" hidden="1" s="2" customFormat="1" ht="12" customHeight="1">
      <c r="A13" s="34"/>
      <c r="B13" s="40"/>
      <c r="C13" s="34"/>
      <c r="D13" s="148" t="s">
        <v>18</v>
      </c>
      <c r="E13" s="34"/>
      <c r="F13" s="137" t="s">
        <v>1</v>
      </c>
      <c r="G13" s="34"/>
      <c r="H13" s="34"/>
      <c r="I13" s="152" t="s">
        <v>19</v>
      </c>
      <c r="J13" s="137" t="s">
        <v>1</v>
      </c>
      <c r="K13" s="34"/>
      <c r="L13" s="59"/>
      <c r="S13" s="34"/>
      <c r="T13" s="34"/>
      <c r="U13" s="34"/>
      <c r="V13" s="34"/>
      <c r="W13" s="34"/>
      <c r="X13" s="34"/>
      <c r="Y13" s="34"/>
      <c r="Z13" s="34"/>
      <c r="AA13" s="34"/>
      <c r="AB13" s="34"/>
      <c r="AC13" s="34"/>
      <c r="AD13" s="34"/>
      <c r="AE13" s="34"/>
    </row>
    <row r="14" hidden="1" s="2" customFormat="1" ht="12" customHeight="1">
      <c r="A14" s="34"/>
      <c r="B14" s="40"/>
      <c r="C14" s="34"/>
      <c r="D14" s="148" t="s">
        <v>20</v>
      </c>
      <c r="E14" s="34"/>
      <c r="F14" s="137" t="s">
        <v>21</v>
      </c>
      <c r="G14" s="34"/>
      <c r="H14" s="34"/>
      <c r="I14" s="152" t="s">
        <v>22</v>
      </c>
      <c r="J14" s="153" t="str">
        <f>'Rekapitulace stavby'!AN8</f>
        <v>4. 5. 2020</v>
      </c>
      <c r="K14" s="34"/>
      <c r="L14" s="59"/>
      <c r="S14" s="34"/>
      <c r="T14" s="34"/>
      <c r="U14" s="34"/>
      <c r="V14" s="34"/>
      <c r="W14" s="34"/>
      <c r="X14" s="34"/>
      <c r="Y14" s="34"/>
      <c r="Z14" s="34"/>
      <c r="AA14" s="34"/>
      <c r="AB14" s="34"/>
      <c r="AC14" s="34"/>
      <c r="AD14" s="34"/>
      <c r="AE14" s="34"/>
    </row>
    <row r="15" hidden="1" s="2" customFormat="1" ht="10.8" customHeight="1">
      <c r="A15" s="34"/>
      <c r="B15" s="40"/>
      <c r="C15" s="34"/>
      <c r="D15" s="34"/>
      <c r="E15" s="34"/>
      <c r="F15" s="34"/>
      <c r="G15" s="34"/>
      <c r="H15" s="34"/>
      <c r="I15" s="150"/>
      <c r="J15" s="34"/>
      <c r="K15" s="34"/>
      <c r="L15" s="59"/>
      <c r="S15" s="34"/>
      <c r="T15" s="34"/>
      <c r="U15" s="34"/>
      <c r="V15" s="34"/>
      <c r="W15" s="34"/>
      <c r="X15" s="34"/>
      <c r="Y15" s="34"/>
      <c r="Z15" s="34"/>
      <c r="AA15" s="34"/>
      <c r="AB15" s="34"/>
      <c r="AC15" s="34"/>
      <c r="AD15" s="34"/>
      <c r="AE15" s="34"/>
    </row>
    <row r="16" hidden="1" s="2" customFormat="1" ht="12" customHeight="1">
      <c r="A16" s="34"/>
      <c r="B16" s="40"/>
      <c r="C16" s="34"/>
      <c r="D16" s="148" t="s">
        <v>24</v>
      </c>
      <c r="E16" s="34"/>
      <c r="F16" s="34"/>
      <c r="G16" s="34"/>
      <c r="H16" s="34"/>
      <c r="I16" s="152" t="s">
        <v>25</v>
      </c>
      <c r="J16" s="137" t="s">
        <v>1</v>
      </c>
      <c r="K16" s="34"/>
      <c r="L16" s="59"/>
      <c r="S16" s="34"/>
      <c r="T16" s="34"/>
      <c r="U16" s="34"/>
      <c r="V16" s="34"/>
      <c r="W16" s="34"/>
      <c r="X16" s="34"/>
      <c r="Y16" s="34"/>
      <c r="Z16" s="34"/>
      <c r="AA16" s="34"/>
      <c r="AB16" s="34"/>
      <c r="AC16" s="34"/>
      <c r="AD16" s="34"/>
      <c r="AE16" s="34"/>
    </row>
    <row r="17" hidden="1" s="2" customFormat="1" ht="18" customHeight="1">
      <c r="A17" s="34"/>
      <c r="B17" s="40"/>
      <c r="C17" s="34"/>
      <c r="D17" s="34"/>
      <c r="E17" s="137" t="s">
        <v>26</v>
      </c>
      <c r="F17" s="34"/>
      <c r="G17" s="34"/>
      <c r="H17" s="34"/>
      <c r="I17" s="152" t="s">
        <v>27</v>
      </c>
      <c r="J17" s="137" t="s">
        <v>1</v>
      </c>
      <c r="K17" s="34"/>
      <c r="L17" s="59"/>
      <c r="S17" s="34"/>
      <c r="T17" s="34"/>
      <c r="U17" s="34"/>
      <c r="V17" s="34"/>
      <c r="W17" s="34"/>
      <c r="X17" s="34"/>
      <c r="Y17" s="34"/>
      <c r="Z17" s="34"/>
      <c r="AA17" s="34"/>
      <c r="AB17" s="34"/>
      <c r="AC17" s="34"/>
      <c r="AD17" s="34"/>
      <c r="AE17" s="34"/>
    </row>
    <row r="18" hidden="1" s="2" customFormat="1" ht="6.96" customHeight="1">
      <c r="A18" s="34"/>
      <c r="B18" s="40"/>
      <c r="C18" s="34"/>
      <c r="D18" s="34"/>
      <c r="E18" s="34"/>
      <c r="F18" s="34"/>
      <c r="G18" s="34"/>
      <c r="H18" s="34"/>
      <c r="I18" s="150"/>
      <c r="J18" s="34"/>
      <c r="K18" s="34"/>
      <c r="L18" s="59"/>
      <c r="S18" s="34"/>
      <c r="T18" s="34"/>
      <c r="U18" s="34"/>
      <c r="V18" s="34"/>
      <c r="W18" s="34"/>
      <c r="X18" s="34"/>
      <c r="Y18" s="34"/>
      <c r="Z18" s="34"/>
      <c r="AA18" s="34"/>
      <c r="AB18" s="34"/>
      <c r="AC18" s="34"/>
      <c r="AD18" s="34"/>
      <c r="AE18" s="34"/>
    </row>
    <row r="19" hidden="1" s="2" customFormat="1" ht="12" customHeight="1">
      <c r="A19" s="34"/>
      <c r="B19" s="40"/>
      <c r="C19" s="34"/>
      <c r="D19" s="148" t="s">
        <v>28</v>
      </c>
      <c r="E19" s="34"/>
      <c r="F19" s="34"/>
      <c r="G19" s="34"/>
      <c r="H19" s="34"/>
      <c r="I19" s="152" t="s">
        <v>25</v>
      </c>
      <c r="J19" s="29" t="str">
        <f>'Rekapitulace stavby'!AN13</f>
        <v>Vyplň údaj</v>
      </c>
      <c r="K19" s="34"/>
      <c r="L19" s="59"/>
      <c r="S19" s="34"/>
      <c r="T19" s="34"/>
      <c r="U19" s="34"/>
      <c r="V19" s="34"/>
      <c r="W19" s="34"/>
      <c r="X19" s="34"/>
      <c r="Y19" s="34"/>
      <c r="Z19" s="34"/>
      <c r="AA19" s="34"/>
      <c r="AB19" s="34"/>
      <c r="AC19" s="34"/>
      <c r="AD19" s="34"/>
      <c r="AE19" s="34"/>
    </row>
    <row r="20" hidden="1" s="2" customFormat="1" ht="18" customHeight="1">
      <c r="A20" s="34"/>
      <c r="B20" s="40"/>
      <c r="C20" s="34"/>
      <c r="D20" s="34"/>
      <c r="E20" s="29" t="str">
        <f>'Rekapitulace stavby'!E14</f>
        <v>Vyplň údaj</v>
      </c>
      <c r="F20" s="137"/>
      <c r="G20" s="137"/>
      <c r="H20" s="137"/>
      <c r="I20" s="152" t="s">
        <v>27</v>
      </c>
      <c r="J20" s="29" t="str">
        <f>'Rekapitulace stavby'!AN14</f>
        <v>Vyplň údaj</v>
      </c>
      <c r="K20" s="34"/>
      <c r="L20" s="59"/>
      <c r="S20" s="34"/>
      <c r="T20" s="34"/>
      <c r="U20" s="34"/>
      <c r="V20" s="34"/>
      <c r="W20" s="34"/>
      <c r="X20" s="34"/>
      <c r="Y20" s="34"/>
      <c r="Z20" s="34"/>
      <c r="AA20" s="34"/>
      <c r="AB20" s="34"/>
      <c r="AC20" s="34"/>
      <c r="AD20" s="34"/>
      <c r="AE20" s="34"/>
    </row>
    <row r="21" hidden="1" s="2" customFormat="1" ht="6.96" customHeight="1">
      <c r="A21" s="34"/>
      <c r="B21" s="40"/>
      <c r="C21" s="34"/>
      <c r="D21" s="34"/>
      <c r="E21" s="34"/>
      <c r="F21" s="34"/>
      <c r="G21" s="34"/>
      <c r="H21" s="34"/>
      <c r="I21" s="150"/>
      <c r="J21" s="34"/>
      <c r="K21" s="34"/>
      <c r="L21" s="59"/>
      <c r="S21" s="34"/>
      <c r="T21" s="34"/>
      <c r="U21" s="34"/>
      <c r="V21" s="34"/>
      <c r="W21" s="34"/>
      <c r="X21" s="34"/>
      <c r="Y21" s="34"/>
      <c r="Z21" s="34"/>
      <c r="AA21" s="34"/>
      <c r="AB21" s="34"/>
      <c r="AC21" s="34"/>
      <c r="AD21" s="34"/>
      <c r="AE21" s="34"/>
    </row>
    <row r="22" hidden="1" s="2" customFormat="1" ht="12" customHeight="1">
      <c r="A22" s="34"/>
      <c r="B22" s="40"/>
      <c r="C22" s="34"/>
      <c r="D22" s="148" t="s">
        <v>30</v>
      </c>
      <c r="E22" s="34"/>
      <c r="F22" s="34"/>
      <c r="G22" s="34"/>
      <c r="H22" s="34"/>
      <c r="I22" s="152" t="s">
        <v>25</v>
      </c>
      <c r="J22" s="137" t="str">
        <f>IF('Rekapitulace stavby'!AN16="","",'Rekapitulace stavby'!AN16)</f>
        <v/>
      </c>
      <c r="K22" s="34"/>
      <c r="L22" s="59"/>
      <c r="S22" s="34"/>
      <c r="T22" s="34"/>
      <c r="U22" s="34"/>
      <c r="V22" s="34"/>
      <c r="W22" s="34"/>
      <c r="X22" s="34"/>
      <c r="Y22" s="34"/>
      <c r="Z22" s="34"/>
      <c r="AA22" s="34"/>
      <c r="AB22" s="34"/>
      <c r="AC22" s="34"/>
      <c r="AD22" s="34"/>
      <c r="AE22" s="34"/>
    </row>
    <row r="23" hidden="1" s="2" customFormat="1" ht="18" customHeight="1">
      <c r="A23" s="34"/>
      <c r="B23" s="40"/>
      <c r="C23" s="34"/>
      <c r="D23" s="34"/>
      <c r="E23" s="137" t="str">
        <f>IF('Rekapitulace stavby'!E17="","",'Rekapitulace stavby'!E17)</f>
        <v xml:space="preserve"> </v>
      </c>
      <c r="F23" s="34"/>
      <c r="G23" s="34"/>
      <c r="H23" s="34"/>
      <c r="I23" s="152" t="s">
        <v>27</v>
      </c>
      <c r="J23" s="137" t="str">
        <f>IF('Rekapitulace stavby'!AN17="","",'Rekapitulace stavby'!AN17)</f>
        <v/>
      </c>
      <c r="K23" s="34"/>
      <c r="L23" s="59"/>
      <c r="S23" s="34"/>
      <c r="T23" s="34"/>
      <c r="U23" s="34"/>
      <c r="V23" s="34"/>
      <c r="W23" s="34"/>
      <c r="X23" s="34"/>
      <c r="Y23" s="34"/>
      <c r="Z23" s="34"/>
      <c r="AA23" s="34"/>
      <c r="AB23" s="34"/>
      <c r="AC23" s="34"/>
      <c r="AD23" s="34"/>
      <c r="AE23" s="34"/>
    </row>
    <row r="24" hidden="1" s="2" customFormat="1" ht="6.96" customHeight="1">
      <c r="A24" s="34"/>
      <c r="B24" s="40"/>
      <c r="C24" s="34"/>
      <c r="D24" s="34"/>
      <c r="E24" s="34"/>
      <c r="F24" s="34"/>
      <c r="G24" s="34"/>
      <c r="H24" s="34"/>
      <c r="I24" s="150"/>
      <c r="J24" s="34"/>
      <c r="K24" s="34"/>
      <c r="L24" s="59"/>
      <c r="S24" s="34"/>
      <c r="T24" s="34"/>
      <c r="U24" s="34"/>
      <c r="V24" s="34"/>
      <c r="W24" s="34"/>
      <c r="X24" s="34"/>
      <c r="Y24" s="34"/>
      <c r="Z24" s="34"/>
      <c r="AA24" s="34"/>
      <c r="AB24" s="34"/>
      <c r="AC24" s="34"/>
      <c r="AD24" s="34"/>
      <c r="AE24" s="34"/>
    </row>
    <row r="25" hidden="1" s="2" customFormat="1" ht="12" customHeight="1">
      <c r="A25" s="34"/>
      <c r="B25" s="40"/>
      <c r="C25" s="34"/>
      <c r="D25" s="148" t="s">
        <v>33</v>
      </c>
      <c r="E25" s="34"/>
      <c r="F25" s="34"/>
      <c r="G25" s="34"/>
      <c r="H25" s="34"/>
      <c r="I25" s="152" t="s">
        <v>25</v>
      </c>
      <c r="J25" s="137" t="str">
        <f>IF('Rekapitulace stavby'!AN19="","",'Rekapitulace stavby'!AN19)</f>
        <v/>
      </c>
      <c r="K25" s="34"/>
      <c r="L25" s="59"/>
      <c r="S25" s="34"/>
      <c r="T25" s="34"/>
      <c r="U25" s="34"/>
      <c r="V25" s="34"/>
      <c r="W25" s="34"/>
      <c r="X25" s="34"/>
      <c r="Y25" s="34"/>
      <c r="Z25" s="34"/>
      <c r="AA25" s="34"/>
      <c r="AB25" s="34"/>
      <c r="AC25" s="34"/>
      <c r="AD25" s="34"/>
      <c r="AE25" s="34"/>
    </row>
    <row r="26" hidden="1" s="2" customFormat="1" ht="18" customHeight="1">
      <c r="A26" s="34"/>
      <c r="B26" s="40"/>
      <c r="C26" s="34"/>
      <c r="D26" s="34"/>
      <c r="E26" s="137" t="str">
        <f>IF('Rekapitulace stavby'!E20="","",'Rekapitulace stavby'!E20)</f>
        <v xml:space="preserve"> </v>
      </c>
      <c r="F26" s="34"/>
      <c r="G26" s="34"/>
      <c r="H26" s="34"/>
      <c r="I26" s="152" t="s">
        <v>27</v>
      </c>
      <c r="J26" s="137" t="str">
        <f>IF('Rekapitulace stavby'!AN20="","",'Rekapitulace stavby'!AN20)</f>
        <v/>
      </c>
      <c r="K26" s="34"/>
      <c r="L26" s="59"/>
      <c r="S26" s="34"/>
      <c r="T26" s="34"/>
      <c r="U26" s="34"/>
      <c r="V26" s="34"/>
      <c r="W26" s="34"/>
      <c r="X26" s="34"/>
      <c r="Y26" s="34"/>
      <c r="Z26" s="34"/>
      <c r="AA26" s="34"/>
      <c r="AB26" s="34"/>
      <c r="AC26" s="34"/>
      <c r="AD26" s="34"/>
      <c r="AE26" s="34"/>
    </row>
    <row r="27" hidden="1" s="2" customFormat="1" ht="6.96" customHeight="1">
      <c r="A27" s="34"/>
      <c r="B27" s="40"/>
      <c r="C27" s="34"/>
      <c r="D27" s="34"/>
      <c r="E27" s="34"/>
      <c r="F27" s="34"/>
      <c r="G27" s="34"/>
      <c r="H27" s="34"/>
      <c r="I27" s="150"/>
      <c r="J27" s="34"/>
      <c r="K27" s="34"/>
      <c r="L27" s="59"/>
      <c r="S27" s="34"/>
      <c r="T27" s="34"/>
      <c r="U27" s="34"/>
      <c r="V27" s="34"/>
      <c r="W27" s="34"/>
      <c r="X27" s="34"/>
      <c r="Y27" s="34"/>
      <c r="Z27" s="34"/>
      <c r="AA27" s="34"/>
      <c r="AB27" s="34"/>
      <c r="AC27" s="34"/>
      <c r="AD27" s="34"/>
      <c r="AE27" s="34"/>
    </row>
    <row r="28" hidden="1" s="2" customFormat="1" ht="12" customHeight="1">
      <c r="A28" s="34"/>
      <c r="B28" s="40"/>
      <c r="C28" s="34"/>
      <c r="D28" s="148" t="s">
        <v>34</v>
      </c>
      <c r="E28" s="34"/>
      <c r="F28" s="34"/>
      <c r="G28" s="34"/>
      <c r="H28" s="34"/>
      <c r="I28" s="150"/>
      <c r="J28" s="34"/>
      <c r="K28" s="34"/>
      <c r="L28" s="59"/>
      <c r="S28" s="34"/>
      <c r="T28" s="34"/>
      <c r="U28" s="34"/>
      <c r="V28" s="34"/>
      <c r="W28" s="34"/>
      <c r="X28" s="34"/>
      <c r="Y28" s="34"/>
      <c r="Z28" s="34"/>
      <c r="AA28" s="34"/>
      <c r="AB28" s="34"/>
      <c r="AC28" s="34"/>
      <c r="AD28" s="34"/>
      <c r="AE28" s="34"/>
    </row>
    <row r="29" hidden="1" s="8" customFormat="1" ht="16.5" customHeight="1">
      <c r="A29" s="154"/>
      <c r="B29" s="155"/>
      <c r="C29" s="154"/>
      <c r="D29" s="154"/>
      <c r="E29" s="156" t="s">
        <v>1</v>
      </c>
      <c r="F29" s="156"/>
      <c r="G29" s="156"/>
      <c r="H29" s="156"/>
      <c r="I29" s="157"/>
      <c r="J29" s="154"/>
      <c r="K29" s="154"/>
      <c r="L29" s="158"/>
      <c r="S29" s="154"/>
      <c r="T29" s="154"/>
      <c r="U29" s="154"/>
      <c r="V29" s="154"/>
      <c r="W29" s="154"/>
      <c r="X29" s="154"/>
      <c r="Y29" s="154"/>
      <c r="Z29" s="154"/>
      <c r="AA29" s="154"/>
      <c r="AB29" s="154"/>
      <c r="AC29" s="154"/>
      <c r="AD29" s="154"/>
      <c r="AE29" s="154"/>
    </row>
    <row r="30" hidden="1" s="2" customFormat="1" ht="6.96" customHeight="1">
      <c r="A30" s="34"/>
      <c r="B30" s="40"/>
      <c r="C30" s="34"/>
      <c r="D30" s="34"/>
      <c r="E30" s="34"/>
      <c r="F30" s="34"/>
      <c r="G30" s="34"/>
      <c r="H30" s="34"/>
      <c r="I30" s="150"/>
      <c r="J30" s="34"/>
      <c r="K30" s="34"/>
      <c r="L30" s="59"/>
      <c r="S30" s="34"/>
      <c r="T30" s="34"/>
      <c r="U30" s="34"/>
      <c r="V30" s="34"/>
      <c r="W30" s="34"/>
      <c r="X30" s="34"/>
      <c r="Y30" s="34"/>
      <c r="Z30" s="34"/>
      <c r="AA30" s="34"/>
      <c r="AB30" s="34"/>
      <c r="AC30" s="34"/>
      <c r="AD30" s="34"/>
      <c r="AE30" s="34"/>
    </row>
    <row r="31" hidden="1" s="2" customFormat="1" ht="6.96" customHeight="1">
      <c r="A31" s="34"/>
      <c r="B31" s="40"/>
      <c r="C31" s="34"/>
      <c r="D31" s="159"/>
      <c r="E31" s="159"/>
      <c r="F31" s="159"/>
      <c r="G31" s="159"/>
      <c r="H31" s="159"/>
      <c r="I31" s="160"/>
      <c r="J31" s="159"/>
      <c r="K31" s="159"/>
      <c r="L31" s="59"/>
      <c r="S31" s="34"/>
      <c r="T31" s="34"/>
      <c r="U31" s="34"/>
      <c r="V31" s="34"/>
      <c r="W31" s="34"/>
      <c r="X31" s="34"/>
      <c r="Y31" s="34"/>
      <c r="Z31" s="34"/>
      <c r="AA31" s="34"/>
      <c r="AB31" s="34"/>
      <c r="AC31" s="34"/>
      <c r="AD31" s="34"/>
      <c r="AE31" s="34"/>
    </row>
    <row r="32" hidden="1" s="2" customFormat="1" ht="25.44" customHeight="1">
      <c r="A32" s="34"/>
      <c r="B32" s="40"/>
      <c r="C32" s="34"/>
      <c r="D32" s="161" t="s">
        <v>35</v>
      </c>
      <c r="E32" s="34"/>
      <c r="F32" s="34"/>
      <c r="G32" s="34"/>
      <c r="H32" s="34"/>
      <c r="I32" s="150"/>
      <c r="J32" s="162">
        <f>ROUND(J121, 2)</f>
        <v>0</v>
      </c>
      <c r="K32" s="34"/>
      <c r="L32" s="59"/>
      <c r="S32" s="34"/>
      <c r="T32" s="34"/>
      <c r="U32" s="34"/>
      <c r="V32" s="34"/>
      <c r="W32" s="34"/>
      <c r="X32" s="34"/>
      <c r="Y32" s="34"/>
      <c r="Z32" s="34"/>
      <c r="AA32" s="34"/>
      <c r="AB32" s="34"/>
      <c r="AC32" s="34"/>
      <c r="AD32" s="34"/>
      <c r="AE32" s="34"/>
    </row>
    <row r="33" hidden="1" s="2" customFormat="1" ht="6.96" customHeight="1">
      <c r="A33" s="34"/>
      <c r="B33" s="40"/>
      <c r="C33" s="34"/>
      <c r="D33" s="159"/>
      <c r="E33" s="159"/>
      <c r="F33" s="159"/>
      <c r="G33" s="159"/>
      <c r="H33" s="159"/>
      <c r="I33" s="160"/>
      <c r="J33" s="159"/>
      <c r="K33" s="159"/>
      <c r="L33" s="59"/>
      <c r="S33" s="34"/>
      <c r="T33" s="34"/>
      <c r="U33" s="34"/>
      <c r="V33" s="34"/>
      <c r="W33" s="34"/>
      <c r="X33" s="34"/>
      <c r="Y33" s="34"/>
      <c r="Z33" s="34"/>
      <c r="AA33" s="34"/>
      <c r="AB33" s="34"/>
      <c r="AC33" s="34"/>
      <c r="AD33" s="34"/>
      <c r="AE33" s="34"/>
    </row>
    <row r="34" hidden="1" s="2" customFormat="1" ht="14.4" customHeight="1">
      <c r="A34" s="34"/>
      <c r="B34" s="40"/>
      <c r="C34" s="34"/>
      <c r="D34" s="34"/>
      <c r="E34" s="34"/>
      <c r="F34" s="163" t="s">
        <v>37</v>
      </c>
      <c r="G34" s="34"/>
      <c r="H34" s="34"/>
      <c r="I34" s="164" t="s">
        <v>36</v>
      </c>
      <c r="J34" s="163" t="s">
        <v>38</v>
      </c>
      <c r="K34" s="34"/>
      <c r="L34" s="59"/>
      <c r="S34" s="34"/>
      <c r="T34" s="34"/>
      <c r="U34" s="34"/>
      <c r="V34" s="34"/>
      <c r="W34" s="34"/>
      <c r="X34" s="34"/>
      <c r="Y34" s="34"/>
      <c r="Z34" s="34"/>
      <c r="AA34" s="34"/>
      <c r="AB34" s="34"/>
      <c r="AC34" s="34"/>
      <c r="AD34" s="34"/>
      <c r="AE34" s="34"/>
    </row>
    <row r="35" hidden="1" s="2" customFormat="1" ht="14.4" customHeight="1">
      <c r="A35" s="34"/>
      <c r="B35" s="40"/>
      <c r="C35" s="34"/>
      <c r="D35" s="165" t="s">
        <v>39</v>
      </c>
      <c r="E35" s="148" t="s">
        <v>40</v>
      </c>
      <c r="F35" s="166">
        <f>ROUND((SUM(BE121:BE132)),  2)</f>
        <v>0</v>
      </c>
      <c r="G35" s="34"/>
      <c r="H35" s="34"/>
      <c r="I35" s="167">
        <v>0.20999999999999999</v>
      </c>
      <c r="J35" s="166">
        <f>ROUND(((SUM(BE121:BE132))*I35),  2)</f>
        <v>0</v>
      </c>
      <c r="K35" s="34"/>
      <c r="L35" s="59"/>
      <c r="S35" s="34"/>
      <c r="T35" s="34"/>
      <c r="U35" s="34"/>
      <c r="V35" s="34"/>
      <c r="W35" s="34"/>
      <c r="X35" s="34"/>
      <c r="Y35" s="34"/>
      <c r="Z35" s="34"/>
      <c r="AA35" s="34"/>
      <c r="AB35" s="34"/>
      <c r="AC35" s="34"/>
      <c r="AD35" s="34"/>
      <c r="AE35" s="34"/>
    </row>
    <row r="36" hidden="1" s="2" customFormat="1" ht="14.4" customHeight="1">
      <c r="A36" s="34"/>
      <c r="B36" s="40"/>
      <c r="C36" s="34"/>
      <c r="D36" s="34"/>
      <c r="E36" s="148" t="s">
        <v>41</v>
      </c>
      <c r="F36" s="166">
        <f>ROUND((SUM(BF121:BF132)),  2)</f>
        <v>0</v>
      </c>
      <c r="G36" s="34"/>
      <c r="H36" s="34"/>
      <c r="I36" s="167">
        <v>0.14999999999999999</v>
      </c>
      <c r="J36" s="166">
        <f>ROUND(((SUM(BF121:BF132))*I36),  2)</f>
        <v>0</v>
      </c>
      <c r="K36" s="34"/>
      <c r="L36" s="59"/>
      <c r="S36" s="34"/>
      <c r="T36" s="34"/>
      <c r="U36" s="34"/>
      <c r="V36" s="34"/>
      <c r="W36" s="34"/>
      <c r="X36" s="34"/>
      <c r="Y36" s="34"/>
      <c r="Z36" s="34"/>
      <c r="AA36" s="34"/>
      <c r="AB36" s="34"/>
      <c r="AC36" s="34"/>
      <c r="AD36" s="34"/>
      <c r="AE36" s="34"/>
    </row>
    <row r="37" hidden="1" s="2" customFormat="1" ht="14.4" customHeight="1">
      <c r="A37" s="34"/>
      <c r="B37" s="40"/>
      <c r="C37" s="34"/>
      <c r="D37" s="34"/>
      <c r="E37" s="148" t="s">
        <v>42</v>
      </c>
      <c r="F37" s="166">
        <f>ROUND((SUM(BG121:BG132)),  2)</f>
        <v>0</v>
      </c>
      <c r="G37" s="34"/>
      <c r="H37" s="34"/>
      <c r="I37" s="167">
        <v>0.20999999999999999</v>
      </c>
      <c r="J37" s="166">
        <f>0</f>
        <v>0</v>
      </c>
      <c r="K37" s="34"/>
      <c r="L37" s="59"/>
      <c r="S37" s="34"/>
      <c r="T37" s="34"/>
      <c r="U37" s="34"/>
      <c r="V37" s="34"/>
      <c r="W37" s="34"/>
      <c r="X37" s="34"/>
      <c r="Y37" s="34"/>
      <c r="Z37" s="34"/>
      <c r="AA37" s="34"/>
      <c r="AB37" s="34"/>
      <c r="AC37" s="34"/>
      <c r="AD37" s="34"/>
      <c r="AE37" s="34"/>
    </row>
    <row r="38" hidden="1" s="2" customFormat="1" ht="14.4" customHeight="1">
      <c r="A38" s="34"/>
      <c r="B38" s="40"/>
      <c r="C38" s="34"/>
      <c r="D38" s="34"/>
      <c r="E38" s="148" t="s">
        <v>43</v>
      </c>
      <c r="F38" s="166">
        <f>ROUND((SUM(BH121:BH132)),  2)</f>
        <v>0</v>
      </c>
      <c r="G38" s="34"/>
      <c r="H38" s="34"/>
      <c r="I38" s="167">
        <v>0.14999999999999999</v>
      </c>
      <c r="J38" s="166">
        <f>0</f>
        <v>0</v>
      </c>
      <c r="K38" s="34"/>
      <c r="L38" s="59"/>
      <c r="S38" s="34"/>
      <c r="T38" s="34"/>
      <c r="U38" s="34"/>
      <c r="V38" s="34"/>
      <c r="W38" s="34"/>
      <c r="X38" s="34"/>
      <c r="Y38" s="34"/>
      <c r="Z38" s="34"/>
      <c r="AA38" s="34"/>
      <c r="AB38" s="34"/>
      <c r="AC38" s="34"/>
      <c r="AD38" s="34"/>
      <c r="AE38" s="34"/>
    </row>
    <row r="39" hidden="1" s="2" customFormat="1" ht="14.4" customHeight="1">
      <c r="A39" s="34"/>
      <c r="B39" s="40"/>
      <c r="C39" s="34"/>
      <c r="D39" s="34"/>
      <c r="E39" s="148" t="s">
        <v>44</v>
      </c>
      <c r="F39" s="166">
        <f>ROUND((SUM(BI121:BI132)),  2)</f>
        <v>0</v>
      </c>
      <c r="G39" s="34"/>
      <c r="H39" s="34"/>
      <c r="I39" s="167">
        <v>0</v>
      </c>
      <c r="J39" s="166">
        <f>0</f>
        <v>0</v>
      </c>
      <c r="K39" s="34"/>
      <c r="L39" s="59"/>
      <c r="S39" s="34"/>
      <c r="T39" s="34"/>
      <c r="U39" s="34"/>
      <c r="V39" s="34"/>
      <c r="W39" s="34"/>
      <c r="X39" s="34"/>
      <c r="Y39" s="34"/>
      <c r="Z39" s="34"/>
      <c r="AA39" s="34"/>
      <c r="AB39" s="34"/>
      <c r="AC39" s="34"/>
      <c r="AD39" s="34"/>
      <c r="AE39" s="34"/>
    </row>
    <row r="40" hidden="1" s="2" customFormat="1" ht="6.96" customHeight="1">
      <c r="A40" s="34"/>
      <c r="B40" s="40"/>
      <c r="C40" s="34"/>
      <c r="D40" s="34"/>
      <c r="E40" s="34"/>
      <c r="F40" s="34"/>
      <c r="G40" s="34"/>
      <c r="H40" s="34"/>
      <c r="I40" s="150"/>
      <c r="J40" s="34"/>
      <c r="K40" s="34"/>
      <c r="L40" s="59"/>
      <c r="S40" s="34"/>
      <c r="T40" s="34"/>
      <c r="U40" s="34"/>
      <c r="V40" s="34"/>
      <c r="W40" s="34"/>
      <c r="X40" s="34"/>
      <c r="Y40" s="34"/>
      <c r="Z40" s="34"/>
      <c r="AA40" s="34"/>
      <c r="AB40" s="34"/>
      <c r="AC40" s="34"/>
      <c r="AD40" s="34"/>
      <c r="AE40" s="34"/>
    </row>
    <row r="41" hidden="1" s="2" customFormat="1" ht="25.44" customHeight="1">
      <c r="A41" s="34"/>
      <c r="B41" s="40"/>
      <c r="C41" s="168"/>
      <c r="D41" s="169" t="s">
        <v>45</v>
      </c>
      <c r="E41" s="170"/>
      <c r="F41" s="170"/>
      <c r="G41" s="171" t="s">
        <v>46</v>
      </c>
      <c r="H41" s="172" t="s">
        <v>47</v>
      </c>
      <c r="I41" s="173"/>
      <c r="J41" s="174">
        <f>SUM(J32:J39)</f>
        <v>0</v>
      </c>
      <c r="K41" s="175"/>
      <c r="L41" s="59"/>
      <c r="S41" s="34"/>
      <c r="T41" s="34"/>
      <c r="U41" s="34"/>
      <c r="V41" s="34"/>
      <c r="W41" s="34"/>
      <c r="X41" s="34"/>
      <c r="Y41" s="34"/>
      <c r="Z41" s="34"/>
      <c r="AA41" s="34"/>
      <c r="AB41" s="34"/>
      <c r="AC41" s="34"/>
      <c r="AD41" s="34"/>
      <c r="AE41" s="34"/>
    </row>
    <row r="42" hidden="1" s="2" customFormat="1" ht="14.4" customHeight="1">
      <c r="A42" s="34"/>
      <c r="B42" s="40"/>
      <c r="C42" s="34"/>
      <c r="D42" s="34"/>
      <c r="E42" s="34"/>
      <c r="F42" s="34"/>
      <c r="G42" s="34"/>
      <c r="H42" s="34"/>
      <c r="I42" s="150"/>
      <c r="J42" s="34"/>
      <c r="K42" s="34"/>
      <c r="L42" s="59"/>
      <c r="S42" s="34"/>
      <c r="T42" s="34"/>
      <c r="U42" s="34"/>
      <c r="V42" s="34"/>
      <c r="W42" s="34"/>
      <c r="X42" s="34"/>
      <c r="Y42" s="34"/>
      <c r="Z42" s="34"/>
      <c r="AA42" s="34"/>
      <c r="AB42" s="34"/>
      <c r="AC42" s="34"/>
      <c r="AD42" s="34"/>
      <c r="AE42" s="34"/>
    </row>
    <row r="43" hidden="1" s="1" customFormat="1" ht="14.4" customHeight="1">
      <c r="B43" s="16"/>
      <c r="I43" s="142"/>
      <c r="L43" s="16"/>
    </row>
    <row r="44" hidden="1" s="1" customFormat="1" ht="14.4" customHeight="1">
      <c r="B44" s="16"/>
      <c r="I44" s="142"/>
      <c r="L44" s="16"/>
    </row>
    <row r="45" hidden="1" s="1" customFormat="1" ht="14.4" customHeight="1">
      <c r="B45" s="16"/>
      <c r="I45" s="142"/>
      <c r="L45" s="16"/>
    </row>
    <row r="46" hidden="1" s="1" customFormat="1" ht="14.4" customHeight="1">
      <c r="B46" s="16"/>
      <c r="I46" s="142"/>
      <c r="L46" s="16"/>
    </row>
    <row r="47" hidden="1" s="1" customFormat="1" ht="14.4" customHeight="1">
      <c r="B47" s="16"/>
      <c r="I47" s="142"/>
      <c r="L47" s="16"/>
    </row>
    <row r="48" hidden="1" s="1" customFormat="1" ht="14.4" customHeight="1">
      <c r="B48" s="16"/>
      <c r="I48" s="142"/>
      <c r="L48" s="16"/>
    </row>
    <row r="49" hidden="1" s="1" customFormat="1" ht="14.4" customHeight="1">
      <c r="B49" s="16"/>
      <c r="I49" s="142"/>
      <c r="L49" s="16"/>
    </row>
    <row r="50" hidden="1" s="2" customFormat="1" ht="14.4" customHeight="1">
      <c r="B50" s="59"/>
      <c r="D50" s="176" t="s">
        <v>48</v>
      </c>
      <c r="E50" s="177"/>
      <c r="F50" s="177"/>
      <c r="G50" s="176" t="s">
        <v>49</v>
      </c>
      <c r="H50" s="177"/>
      <c r="I50" s="178"/>
      <c r="J50" s="177"/>
      <c r="K50" s="177"/>
      <c r="L50" s="59"/>
    </row>
    <row r="51" hidden="1">
      <c r="B51" s="16"/>
      <c r="L51" s="16"/>
    </row>
    <row r="52" hidden="1">
      <c r="B52" s="16"/>
      <c r="L52" s="16"/>
    </row>
    <row r="53" hidden="1">
      <c r="B53" s="16"/>
      <c r="L53" s="16"/>
    </row>
    <row r="54" hidden="1">
      <c r="B54" s="16"/>
      <c r="L54" s="16"/>
    </row>
    <row r="55" hidden="1">
      <c r="B55" s="16"/>
      <c r="L55" s="16"/>
    </row>
    <row r="56" hidden="1">
      <c r="B56" s="16"/>
      <c r="L56" s="16"/>
    </row>
    <row r="57" hidden="1">
      <c r="B57" s="16"/>
      <c r="L57" s="16"/>
    </row>
    <row r="58" hidden="1">
      <c r="B58" s="16"/>
      <c r="L58" s="16"/>
    </row>
    <row r="59" hidden="1">
      <c r="B59" s="16"/>
      <c r="L59" s="16"/>
    </row>
    <row r="60" hidden="1">
      <c r="B60" s="16"/>
      <c r="L60" s="16"/>
    </row>
    <row r="61" hidden="1" s="2" customFormat="1">
      <c r="A61" s="34"/>
      <c r="B61" s="40"/>
      <c r="C61" s="34"/>
      <c r="D61" s="179" t="s">
        <v>50</v>
      </c>
      <c r="E61" s="180"/>
      <c r="F61" s="181" t="s">
        <v>51</v>
      </c>
      <c r="G61" s="179" t="s">
        <v>50</v>
      </c>
      <c r="H61" s="180"/>
      <c r="I61" s="182"/>
      <c r="J61" s="183" t="s">
        <v>51</v>
      </c>
      <c r="K61" s="180"/>
      <c r="L61" s="59"/>
      <c r="S61" s="34"/>
      <c r="T61" s="34"/>
      <c r="U61" s="34"/>
      <c r="V61" s="34"/>
      <c r="W61" s="34"/>
      <c r="X61" s="34"/>
      <c r="Y61" s="34"/>
      <c r="Z61" s="34"/>
      <c r="AA61" s="34"/>
      <c r="AB61" s="34"/>
      <c r="AC61" s="34"/>
      <c r="AD61" s="34"/>
      <c r="AE61" s="34"/>
    </row>
    <row r="62" hidden="1">
      <c r="B62" s="16"/>
      <c r="L62" s="16"/>
    </row>
    <row r="63" hidden="1">
      <c r="B63" s="16"/>
      <c r="L63" s="16"/>
    </row>
    <row r="64" hidden="1">
      <c r="B64" s="16"/>
      <c r="L64" s="16"/>
    </row>
    <row r="65" hidden="1" s="2" customFormat="1">
      <c r="A65" s="34"/>
      <c r="B65" s="40"/>
      <c r="C65" s="34"/>
      <c r="D65" s="176" t="s">
        <v>52</v>
      </c>
      <c r="E65" s="184"/>
      <c r="F65" s="184"/>
      <c r="G65" s="176" t="s">
        <v>53</v>
      </c>
      <c r="H65" s="184"/>
      <c r="I65" s="185"/>
      <c r="J65" s="184"/>
      <c r="K65" s="184"/>
      <c r="L65" s="59"/>
      <c r="S65" s="34"/>
      <c r="T65" s="34"/>
      <c r="U65" s="34"/>
      <c r="V65" s="34"/>
      <c r="W65" s="34"/>
      <c r="X65" s="34"/>
      <c r="Y65" s="34"/>
      <c r="Z65" s="34"/>
      <c r="AA65" s="34"/>
      <c r="AB65" s="34"/>
      <c r="AC65" s="34"/>
      <c r="AD65" s="34"/>
      <c r="AE65" s="34"/>
    </row>
    <row r="66" hidden="1">
      <c r="B66" s="16"/>
      <c r="L66" s="16"/>
    </row>
    <row r="67" hidden="1">
      <c r="B67" s="16"/>
      <c r="L67" s="16"/>
    </row>
    <row r="68" hidden="1">
      <c r="B68" s="16"/>
      <c r="L68" s="16"/>
    </row>
    <row r="69" hidden="1">
      <c r="B69" s="16"/>
      <c r="L69" s="16"/>
    </row>
    <row r="70" hidden="1">
      <c r="B70" s="16"/>
      <c r="L70" s="16"/>
    </row>
    <row r="71" hidden="1">
      <c r="B71" s="16"/>
      <c r="L71" s="16"/>
    </row>
    <row r="72" hidden="1">
      <c r="B72" s="16"/>
      <c r="L72" s="16"/>
    </row>
    <row r="73" hidden="1">
      <c r="B73" s="16"/>
      <c r="L73" s="16"/>
    </row>
    <row r="74" hidden="1">
      <c r="B74" s="16"/>
      <c r="L74" s="16"/>
    </row>
    <row r="75" hidden="1">
      <c r="B75" s="16"/>
      <c r="L75" s="16"/>
    </row>
    <row r="76" hidden="1" s="2" customFormat="1">
      <c r="A76" s="34"/>
      <c r="B76" s="40"/>
      <c r="C76" s="34"/>
      <c r="D76" s="179" t="s">
        <v>50</v>
      </c>
      <c r="E76" s="180"/>
      <c r="F76" s="181" t="s">
        <v>51</v>
      </c>
      <c r="G76" s="179" t="s">
        <v>50</v>
      </c>
      <c r="H76" s="180"/>
      <c r="I76" s="182"/>
      <c r="J76" s="183" t="s">
        <v>51</v>
      </c>
      <c r="K76" s="180"/>
      <c r="L76" s="59"/>
      <c r="S76" s="34"/>
      <c r="T76" s="34"/>
      <c r="U76" s="34"/>
      <c r="V76" s="34"/>
      <c r="W76" s="34"/>
      <c r="X76" s="34"/>
      <c r="Y76" s="34"/>
      <c r="Z76" s="34"/>
      <c r="AA76" s="34"/>
      <c r="AB76" s="34"/>
      <c r="AC76" s="34"/>
      <c r="AD76" s="34"/>
      <c r="AE76" s="34"/>
    </row>
    <row r="77" hidden="1" s="2" customFormat="1" ht="14.4" customHeight="1">
      <c r="A77" s="34"/>
      <c r="B77" s="186"/>
      <c r="C77" s="187"/>
      <c r="D77" s="187"/>
      <c r="E77" s="187"/>
      <c r="F77" s="187"/>
      <c r="G77" s="187"/>
      <c r="H77" s="187"/>
      <c r="I77" s="188"/>
      <c r="J77" s="187"/>
      <c r="K77" s="187"/>
      <c r="L77" s="59"/>
      <c r="S77" s="34"/>
      <c r="T77" s="34"/>
      <c r="U77" s="34"/>
      <c r="V77" s="34"/>
      <c r="W77" s="34"/>
      <c r="X77" s="34"/>
      <c r="Y77" s="34"/>
      <c r="Z77" s="34"/>
      <c r="AA77" s="34"/>
      <c r="AB77" s="34"/>
      <c r="AC77" s="34"/>
      <c r="AD77" s="34"/>
      <c r="AE77" s="34"/>
    </row>
    <row r="78" hidden="1"/>
    <row r="79" hidden="1"/>
    <row r="80" hidden="1"/>
    <row r="81" hidden="1" s="2" customFormat="1" ht="6.96" customHeight="1">
      <c r="A81" s="34"/>
      <c r="B81" s="189"/>
      <c r="C81" s="190"/>
      <c r="D81" s="190"/>
      <c r="E81" s="190"/>
      <c r="F81" s="190"/>
      <c r="G81" s="190"/>
      <c r="H81" s="190"/>
      <c r="I81" s="191"/>
      <c r="J81" s="190"/>
      <c r="K81" s="190"/>
      <c r="L81" s="59"/>
      <c r="S81" s="34"/>
      <c r="T81" s="34"/>
      <c r="U81" s="34"/>
      <c r="V81" s="34"/>
      <c r="W81" s="34"/>
      <c r="X81" s="34"/>
      <c r="Y81" s="34"/>
      <c r="Z81" s="34"/>
      <c r="AA81" s="34"/>
      <c r="AB81" s="34"/>
      <c r="AC81" s="34"/>
      <c r="AD81" s="34"/>
      <c r="AE81" s="34"/>
    </row>
    <row r="82" hidden="1" s="2" customFormat="1" ht="24.96" customHeight="1">
      <c r="A82" s="34"/>
      <c r="B82" s="35"/>
      <c r="C82" s="19" t="s">
        <v>109</v>
      </c>
      <c r="D82" s="36"/>
      <c r="E82" s="36"/>
      <c r="F82" s="36"/>
      <c r="G82" s="36"/>
      <c r="H82" s="36"/>
      <c r="I82" s="150"/>
      <c r="J82" s="36"/>
      <c r="K82" s="36"/>
      <c r="L82" s="59"/>
      <c r="S82" s="34"/>
      <c r="T82" s="34"/>
      <c r="U82" s="34"/>
      <c r="V82" s="34"/>
      <c r="W82" s="34"/>
      <c r="X82" s="34"/>
      <c r="Y82" s="34"/>
      <c r="Z82" s="34"/>
      <c r="AA82" s="34"/>
      <c r="AB82" s="34"/>
      <c r="AC82" s="34"/>
      <c r="AD82" s="34"/>
      <c r="AE82" s="34"/>
    </row>
    <row r="83" hidden="1" s="2" customFormat="1" ht="6.96" customHeight="1">
      <c r="A83" s="34"/>
      <c r="B83" s="35"/>
      <c r="C83" s="36"/>
      <c r="D83" s="36"/>
      <c r="E83" s="36"/>
      <c r="F83" s="36"/>
      <c r="G83" s="36"/>
      <c r="H83" s="36"/>
      <c r="I83" s="150"/>
      <c r="J83" s="36"/>
      <c r="K83" s="36"/>
      <c r="L83" s="59"/>
      <c r="S83" s="34"/>
      <c r="T83" s="34"/>
      <c r="U83" s="34"/>
      <c r="V83" s="34"/>
      <c r="W83" s="34"/>
      <c r="X83" s="34"/>
      <c r="Y83" s="34"/>
      <c r="Z83" s="34"/>
      <c r="AA83" s="34"/>
      <c r="AB83" s="34"/>
      <c r="AC83" s="34"/>
      <c r="AD83" s="34"/>
      <c r="AE83" s="34"/>
    </row>
    <row r="84" hidden="1" s="2" customFormat="1" ht="12" customHeight="1">
      <c r="A84" s="34"/>
      <c r="B84" s="35"/>
      <c r="C84" s="28" t="s">
        <v>16</v>
      </c>
      <c r="D84" s="36"/>
      <c r="E84" s="36"/>
      <c r="F84" s="36"/>
      <c r="G84" s="36"/>
      <c r="H84" s="36"/>
      <c r="I84" s="150"/>
      <c r="J84" s="36"/>
      <c r="K84" s="36"/>
      <c r="L84" s="59"/>
      <c r="S84" s="34"/>
      <c r="T84" s="34"/>
      <c r="U84" s="34"/>
      <c r="V84" s="34"/>
      <c r="W84" s="34"/>
      <c r="X84" s="34"/>
      <c r="Y84" s="34"/>
      <c r="Z84" s="34"/>
      <c r="AA84" s="34"/>
      <c r="AB84" s="34"/>
      <c r="AC84" s="34"/>
      <c r="AD84" s="34"/>
      <c r="AE84" s="34"/>
    </row>
    <row r="85" hidden="1" s="2" customFormat="1" ht="16.5" customHeight="1">
      <c r="A85" s="34"/>
      <c r="B85" s="35"/>
      <c r="C85" s="36"/>
      <c r="D85" s="36"/>
      <c r="E85" s="192" t="str">
        <f>E7</f>
        <v>Oprava PZS na trati 183 v úseku Klatovy - Janovice</v>
      </c>
      <c r="F85" s="28"/>
      <c r="G85" s="28"/>
      <c r="H85" s="28"/>
      <c r="I85" s="150"/>
      <c r="J85" s="36"/>
      <c r="K85" s="36"/>
      <c r="L85" s="59"/>
      <c r="S85" s="34"/>
      <c r="T85" s="34"/>
      <c r="U85" s="34"/>
      <c r="V85" s="34"/>
      <c r="W85" s="34"/>
      <c r="X85" s="34"/>
      <c r="Y85" s="34"/>
      <c r="Z85" s="34"/>
      <c r="AA85" s="34"/>
      <c r="AB85" s="34"/>
      <c r="AC85" s="34"/>
      <c r="AD85" s="34"/>
      <c r="AE85" s="34"/>
    </row>
    <row r="86" hidden="1" s="1" customFormat="1" ht="12" customHeight="1">
      <c r="B86" s="17"/>
      <c r="C86" s="28" t="s">
        <v>105</v>
      </c>
      <c r="D86" s="18"/>
      <c r="E86" s="18"/>
      <c r="F86" s="18"/>
      <c r="G86" s="18"/>
      <c r="H86" s="18"/>
      <c r="I86" s="142"/>
      <c r="J86" s="18"/>
      <c r="K86" s="18"/>
      <c r="L86" s="16"/>
    </row>
    <row r="87" hidden="1" s="2" customFormat="1" ht="16.5" customHeight="1">
      <c r="A87" s="34"/>
      <c r="B87" s="35"/>
      <c r="C87" s="36"/>
      <c r="D87" s="36"/>
      <c r="E87" s="192" t="s">
        <v>594</v>
      </c>
      <c r="F87" s="36"/>
      <c r="G87" s="36"/>
      <c r="H87" s="36"/>
      <c r="I87" s="150"/>
      <c r="J87" s="36"/>
      <c r="K87" s="36"/>
      <c r="L87" s="59"/>
      <c r="S87" s="34"/>
      <c r="T87" s="34"/>
      <c r="U87" s="34"/>
      <c r="V87" s="34"/>
      <c r="W87" s="34"/>
      <c r="X87" s="34"/>
      <c r="Y87" s="34"/>
      <c r="Z87" s="34"/>
      <c r="AA87" s="34"/>
      <c r="AB87" s="34"/>
      <c r="AC87" s="34"/>
      <c r="AD87" s="34"/>
      <c r="AE87" s="34"/>
    </row>
    <row r="88" hidden="1" s="2" customFormat="1" ht="12" customHeight="1">
      <c r="A88" s="34"/>
      <c r="B88" s="35"/>
      <c r="C88" s="28" t="s">
        <v>107</v>
      </c>
      <c r="D88" s="36"/>
      <c r="E88" s="36"/>
      <c r="F88" s="36"/>
      <c r="G88" s="36"/>
      <c r="H88" s="36"/>
      <c r="I88" s="150"/>
      <c r="J88" s="36"/>
      <c r="K88" s="36"/>
      <c r="L88" s="59"/>
      <c r="S88" s="34"/>
      <c r="T88" s="34"/>
      <c r="U88" s="34"/>
      <c r="V88" s="34"/>
      <c r="W88" s="34"/>
      <c r="X88" s="34"/>
      <c r="Y88" s="34"/>
      <c r="Z88" s="34"/>
      <c r="AA88" s="34"/>
      <c r="AB88" s="34"/>
      <c r="AC88" s="34"/>
      <c r="AD88" s="34"/>
      <c r="AE88" s="34"/>
    </row>
    <row r="89" hidden="1" s="2" customFormat="1" ht="16.5" customHeight="1">
      <c r="A89" s="34"/>
      <c r="B89" s="35"/>
      <c r="C89" s="36"/>
      <c r="D89" s="36"/>
      <c r="E89" s="72" t="str">
        <f>E11</f>
        <v>02.2. - Náklady na dopravu</v>
      </c>
      <c r="F89" s="36"/>
      <c r="G89" s="36"/>
      <c r="H89" s="36"/>
      <c r="I89" s="150"/>
      <c r="J89" s="36"/>
      <c r="K89" s="36"/>
      <c r="L89" s="59"/>
      <c r="S89" s="34"/>
      <c r="T89" s="34"/>
      <c r="U89" s="34"/>
      <c r="V89" s="34"/>
      <c r="W89" s="34"/>
      <c r="X89" s="34"/>
      <c r="Y89" s="34"/>
      <c r="Z89" s="34"/>
      <c r="AA89" s="34"/>
      <c r="AB89" s="34"/>
      <c r="AC89" s="34"/>
      <c r="AD89" s="34"/>
      <c r="AE89" s="34"/>
    </row>
    <row r="90" hidden="1" s="2" customFormat="1" ht="6.96" customHeight="1">
      <c r="A90" s="34"/>
      <c r="B90" s="35"/>
      <c r="C90" s="36"/>
      <c r="D90" s="36"/>
      <c r="E90" s="36"/>
      <c r="F90" s="36"/>
      <c r="G90" s="36"/>
      <c r="H90" s="36"/>
      <c r="I90" s="150"/>
      <c r="J90" s="36"/>
      <c r="K90" s="36"/>
      <c r="L90" s="59"/>
      <c r="S90" s="34"/>
      <c r="T90" s="34"/>
      <c r="U90" s="34"/>
      <c r="V90" s="34"/>
      <c r="W90" s="34"/>
      <c r="X90" s="34"/>
      <c r="Y90" s="34"/>
      <c r="Z90" s="34"/>
      <c r="AA90" s="34"/>
      <c r="AB90" s="34"/>
      <c r="AC90" s="34"/>
      <c r="AD90" s="34"/>
      <c r="AE90" s="34"/>
    </row>
    <row r="91" hidden="1" s="2" customFormat="1" ht="12" customHeight="1">
      <c r="A91" s="34"/>
      <c r="B91" s="35"/>
      <c r="C91" s="28" t="s">
        <v>20</v>
      </c>
      <c r="D91" s="36"/>
      <c r="E91" s="36"/>
      <c r="F91" s="23" t="str">
        <f>F14</f>
        <v>TÚ Klatovy - Janovice</v>
      </c>
      <c r="G91" s="36"/>
      <c r="H91" s="36"/>
      <c r="I91" s="152" t="s">
        <v>22</v>
      </c>
      <c r="J91" s="75" t="str">
        <f>IF(J14="","",J14)</f>
        <v>4. 5. 2020</v>
      </c>
      <c r="K91" s="36"/>
      <c r="L91" s="59"/>
      <c r="S91" s="34"/>
      <c r="T91" s="34"/>
      <c r="U91" s="34"/>
      <c r="V91" s="34"/>
      <c r="W91" s="34"/>
      <c r="X91" s="34"/>
      <c r="Y91" s="34"/>
      <c r="Z91" s="34"/>
      <c r="AA91" s="34"/>
      <c r="AB91" s="34"/>
      <c r="AC91" s="34"/>
      <c r="AD91" s="34"/>
      <c r="AE91" s="34"/>
    </row>
    <row r="92" hidden="1" s="2" customFormat="1" ht="6.96" customHeight="1">
      <c r="A92" s="34"/>
      <c r="B92" s="35"/>
      <c r="C92" s="36"/>
      <c r="D92" s="36"/>
      <c r="E92" s="36"/>
      <c r="F92" s="36"/>
      <c r="G92" s="36"/>
      <c r="H92" s="36"/>
      <c r="I92" s="150"/>
      <c r="J92" s="36"/>
      <c r="K92" s="36"/>
      <c r="L92" s="59"/>
      <c r="S92" s="34"/>
      <c r="T92" s="34"/>
      <c r="U92" s="34"/>
      <c r="V92" s="34"/>
      <c r="W92" s="34"/>
      <c r="X92" s="34"/>
      <c r="Y92" s="34"/>
      <c r="Z92" s="34"/>
      <c r="AA92" s="34"/>
      <c r="AB92" s="34"/>
      <c r="AC92" s="34"/>
      <c r="AD92" s="34"/>
      <c r="AE92" s="34"/>
    </row>
    <row r="93" hidden="1" s="2" customFormat="1" ht="15.15" customHeight="1">
      <c r="A93" s="34"/>
      <c r="B93" s="35"/>
      <c r="C93" s="28" t="s">
        <v>24</v>
      </c>
      <c r="D93" s="36"/>
      <c r="E93" s="36"/>
      <c r="F93" s="23" t="str">
        <f>E17</f>
        <v>Správa železnic, státní organizace</v>
      </c>
      <c r="G93" s="36"/>
      <c r="H93" s="36"/>
      <c r="I93" s="152" t="s">
        <v>30</v>
      </c>
      <c r="J93" s="32" t="str">
        <f>E23</f>
        <v xml:space="preserve"> </v>
      </c>
      <c r="K93" s="36"/>
      <c r="L93" s="59"/>
      <c r="S93" s="34"/>
      <c r="T93" s="34"/>
      <c r="U93" s="34"/>
      <c r="V93" s="34"/>
      <c r="W93" s="34"/>
      <c r="X93" s="34"/>
      <c r="Y93" s="34"/>
      <c r="Z93" s="34"/>
      <c r="AA93" s="34"/>
      <c r="AB93" s="34"/>
      <c r="AC93" s="34"/>
      <c r="AD93" s="34"/>
      <c r="AE93" s="34"/>
    </row>
    <row r="94" hidden="1" s="2" customFormat="1" ht="15.15" customHeight="1">
      <c r="A94" s="34"/>
      <c r="B94" s="35"/>
      <c r="C94" s="28" t="s">
        <v>28</v>
      </c>
      <c r="D94" s="36"/>
      <c r="E94" s="36"/>
      <c r="F94" s="23" t="str">
        <f>IF(E20="","",E20)</f>
        <v>Vyplň údaj</v>
      </c>
      <c r="G94" s="36"/>
      <c r="H94" s="36"/>
      <c r="I94" s="152" t="s">
        <v>33</v>
      </c>
      <c r="J94" s="32" t="str">
        <f>E26</f>
        <v xml:space="preserve"> </v>
      </c>
      <c r="K94" s="36"/>
      <c r="L94" s="59"/>
      <c r="S94" s="34"/>
      <c r="T94" s="34"/>
      <c r="U94" s="34"/>
      <c r="V94" s="34"/>
      <c r="W94" s="34"/>
      <c r="X94" s="34"/>
      <c r="Y94" s="34"/>
      <c r="Z94" s="34"/>
      <c r="AA94" s="34"/>
      <c r="AB94" s="34"/>
      <c r="AC94" s="34"/>
      <c r="AD94" s="34"/>
      <c r="AE94" s="34"/>
    </row>
    <row r="95" hidden="1" s="2" customFormat="1" ht="10.32" customHeight="1">
      <c r="A95" s="34"/>
      <c r="B95" s="35"/>
      <c r="C95" s="36"/>
      <c r="D95" s="36"/>
      <c r="E95" s="36"/>
      <c r="F95" s="36"/>
      <c r="G95" s="36"/>
      <c r="H95" s="36"/>
      <c r="I95" s="150"/>
      <c r="J95" s="36"/>
      <c r="K95" s="36"/>
      <c r="L95" s="59"/>
      <c r="S95" s="34"/>
      <c r="T95" s="34"/>
      <c r="U95" s="34"/>
      <c r="V95" s="34"/>
      <c r="W95" s="34"/>
      <c r="X95" s="34"/>
      <c r="Y95" s="34"/>
      <c r="Z95" s="34"/>
      <c r="AA95" s="34"/>
      <c r="AB95" s="34"/>
      <c r="AC95" s="34"/>
      <c r="AD95" s="34"/>
      <c r="AE95" s="34"/>
    </row>
    <row r="96" hidden="1" s="2" customFormat="1" ht="29.28" customHeight="1">
      <c r="A96" s="34"/>
      <c r="B96" s="35"/>
      <c r="C96" s="193" t="s">
        <v>110</v>
      </c>
      <c r="D96" s="194"/>
      <c r="E96" s="194"/>
      <c r="F96" s="194"/>
      <c r="G96" s="194"/>
      <c r="H96" s="194"/>
      <c r="I96" s="195"/>
      <c r="J96" s="196" t="s">
        <v>111</v>
      </c>
      <c r="K96" s="194"/>
      <c r="L96" s="59"/>
      <c r="S96" s="34"/>
      <c r="T96" s="34"/>
      <c r="U96" s="34"/>
      <c r="V96" s="34"/>
      <c r="W96" s="34"/>
      <c r="X96" s="34"/>
      <c r="Y96" s="34"/>
      <c r="Z96" s="34"/>
      <c r="AA96" s="34"/>
      <c r="AB96" s="34"/>
      <c r="AC96" s="34"/>
      <c r="AD96" s="34"/>
      <c r="AE96" s="34"/>
    </row>
    <row r="97" hidden="1" s="2" customFormat="1" ht="10.32" customHeight="1">
      <c r="A97" s="34"/>
      <c r="B97" s="35"/>
      <c r="C97" s="36"/>
      <c r="D97" s="36"/>
      <c r="E97" s="36"/>
      <c r="F97" s="36"/>
      <c r="G97" s="36"/>
      <c r="H97" s="36"/>
      <c r="I97" s="150"/>
      <c r="J97" s="36"/>
      <c r="K97" s="36"/>
      <c r="L97" s="59"/>
      <c r="S97" s="34"/>
      <c r="T97" s="34"/>
      <c r="U97" s="34"/>
      <c r="V97" s="34"/>
      <c r="W97" s="34"/>
      <c r="X97" s="34"/>
      <c r="Y97" s="34"/>
      <c r="Z97" s="34"/>
      <c r="AA97" s="34"/>
      <c r="AB97" s="34"/>
      <c r="AC97" s="34"/>
      <c r="AD97" s="34"/>
      <c r="AE97" s="34"/>
    </row>
    <row r="98" hidden="1" s="2" customFormat="1" ht="22.8" customHeight="1">
      <c r="A98" s="34"/>
      <c r="B98" s="35"/>
      <c r="C98" s="197" t="s">
        <v>112</v>
      </c>
      <c r="D98" s="36"/>
      <c r="E98" s="36"/>
      <c r="F98" s="36"/>
      <c r="G98" s="36"/>
      <c r="H98" s="36"/>
      <c r="I98" s="150"/>
      <c r="J98" s="106">
        <f>J121</f>
        <v>0</v>
      </c>
      <c r="K98" s="36"/>
      <c r="L98" s="59"/>
      <c r="S98" s="34"/>
      <c r="T98" s="34"/>
      <c r="U98" s="34"/>
      <c r="V98" s="34"/>
      <c r="W98" s="34"/>
      <c r="X98" s="34"/>
      <c r="Y98" s="34"/>
      <c r="Z98" s="34"/>
      <c r="AA98" s="34"/>
      <c r="AB98" s="34"/>
      <c r="AC98" s="34"/>
      <c r="AD98" s="34"/>
      <c r="AE98" s="34"/>
      <c r="AU98" s="13" t="s">
        <v>113</v>
      </c>
    </row>
    <row r="99" hidden="1" s="10" customFormat="1" ht="24.96" customHeight="1">
      <c r="A99" s="10"/>
      <c r="B99" s="242"/>
      <c r="C99" s="243"/>
      <c r="D99" s="244" t="s">
        <v>623</v>
      </c>
      <c r="E99" s="245"/>
      <c r="F99" s="245"/>
      <c r="G99" s="245"/>
      <c r="H99" s="245"/>
      <c r="I99" s="246"/>
      <c r="J99" s="247">
        <f>J122</f>
        <v>0</v>
      </c>
      <c r="K99" s="243"/>
      <c r="L99" s="248"/>
      <c r="S99" s="10"/>
      <c r="T99" s="10"/>
      <c r="U99" s="10"/>
      <c r="V99" s="10"/>
      <c r="W99" s="10"/>
      <c r="X99" s="10"/>
      <c r="Y99" s="10"/>
      <c r="Z99" s="10"/>
      <c r="AA99" s="10"/>
      <c r="AB99" s="10"/>
      <c r="AC99" s="10"/>
      <c r="AD99" s="10"/>
      <c r="AE99" s="10"/>
    </row>
    <row r="100" hidden="1" s="2" customFormat="1" ht="21.84" customHeight="1">
      <c r="A100" s="34"/>
      <c r="B100" s="35"/>
      <c r="C100" s="36"/>
      <c r="D100" s="36"/>
      <c r="E100" s="36"/>
      <c r="F100" s="36"/>
      <c r="G100" s="36"/>
      <c r="H100" s="36"/>
      <c r="I100" s="150"/>
      <c r="J100" s="36"/>
      <c r="K100" s="36"/>
      <c r="L100" s="59"/>
      <c r="S100" s="34"/>
      <c r="T100" s="34"/>
      <c r="U100" s="34"/>
      <c r="V100" s="34"/>
      <c r="W100" s="34"/>
      <c r="X100" s="34"/>
      <c r="Y100" s="34"/>
      <c r="Z100" s="34"/>
      <c r="AA100" s="34"/>
      <c r="AB100" s="34"/>
      <c r="AC100" s="34"/>
      <c r="AD100" s="34"/>
      <c r="AE100" s="34"/>
    </row>
    <row r="101" hidden="1" s="2" customFormat="1" ht="6.96" customHeight="1">
      <c r="A101" s="34"/>
      <c r="B101" s="62"/>
      <c r="C101" s="63"/>
      <c r="D101" s="63"/>
      <c r="E101" s="63"/>
      <c r="F101" s="63"/>
      <c r="G101" s="63"/>
      <c r="H101" s="63"/>
      <c r="I101" s="188"/>
      <c r="J101" s="63"/>
      <c r="K101" s="63"/>
      <c r="L101" s="59"/>
      <c r="S101" s="34"/>
      <c r="T101" s="34"/>
      <c r="U101" s="34"/>
      <c r="V101" s="34"/>
      <c r="W101" s="34"/>
      <c r="X101" s="34"/>
      <c r="Y101" s="34"/>
      <c r="Z101" s="34"/>
      <c r="AA101" s="34"/>
      <c r="AB101" s="34"/>
      <c r="AC101" s="34"/>
      <c r="AD101" s="34"/>
      <c r="AE101" s="34"/>
    </row>
    <row r="102" hidden="1"/>
    <row r="103" hidden="1"/>
    <row r="104" hidden="1"/>
    <row r="105" s="2" customFormat="1" ht="6.96" customHeight="1">
      <c r="A105" s="34"/>
      <c r="B105" s="64"/>
      <c r="C105" s="65"/>
      <c r="D105" s="65"/>
      <c r="E105" s="65"/>
      <c r="F105" s="65"/>
      <c r="G105" s="65"/>
      <c r="H105" s="65"/>
      <c r="I105" s="191"/>
      <c r="J105" s="65"/>
      <c r="K105" s="65"/>
      <c r="L105" s="59"/>
      <c r="S105" s="34"/>
      <c r="T105" s="34"/>
      <c r="U105" s="34"/>
      <c r="V105" s="34"/>
      <c r="W105" s="34"/>
      <c r="X105" s="34"/>
      <c r="Y105" s="34"/>
      <c r="Z105" s="34"/>
      <c r="AA105" s="34"/>
      <c r="AB105" s="34"/>
      <c r="AC105" s="34"/>
      <c r="AD105" s="34"/>
      <c r="AE105" s="34"/>
    </row>
    <row r="106" s="2" customFormat="1" ht="24.96" customHeight="1">
      <c r="A106" s="34"/>
      <c r="B106" s="35"/>
      <c r="C106" s="19" t="s">
        <v>114</v>
      </c>
      <c r="D106" s="36"/>
      <c r="E106" s="36"/>
      <c r="F106" s="36"/>
      <c r="G106" s="36"/>
      <c r="H106" s="36"/>
      <c r="I106" s="150"/>
      <c r="J106" s="36"/>
      <c r="K106" s="36"/>
      <c r="L106" s="59"/>
      <c r="S106" s="34"/>
      <c r="T106" s="34"/>
      <c r="U106" s="34"/>
      <c r="V106" s="34"/>
      <c r="W106" s="34"/>
      <c r="X106" s="34"/>
      <c r="Y106" s="34"/>
      <c r="Z106" s="34"/>
      <c r="AA106" s="34"/>
      <c r="AB106" s="34"/>
      <c r="AC106" s="34"/>
      <c r="AD106" s="34"/>
      <c r="AE106" s="34"/>
    </row>
    <row r="107" s="2" customFormat="1" ht="6.96" customHeight="1">
      <c r="A107" s="34"/>
      <c r="B107" s="35"/>
      <c r="C107" s="36"/>
      <c r="D107" s="36"/>
      <c r="E107" s="36"/>
      <c r="F107" s="36"/>
      <c r="G107" s="36"/>
      <c r="H107" s="36"/>
      <c r="I107" s="150"/>
      <c r="J107" s="36"/>
      <c r="K107" s="36"/>
      <c r="L107" s="59"/>
      <c r="S107" s="34"/>
      <c r="T107" s="34"/>
      <c r="U107" s="34"/>
      <c r="V107" s="34"/>
      <c r="W107" s="34"/>
      <c r="X107" s="34"/>
      <c r="Y107" s="34"/>
      <c r="Z107" s="34"/>
      <c r="AA107" s="34"/>
      <c r="AB107" s="34"/>
      <c r="AC107" s="34"/>
      <c r="AD107" s="34"/>
      <c r="AE107" s="34"/>
    </row>
    <row r="108" s="2" customFormat="1" ht="12" customHeight="1">
      <c r="A108" s="34"/>
      <c r="B108" s="35"/>
      <c r="C108" s="28" t="s">
        <v>16</v>
      </c>
      <c r="D108" s="36"/>
      <c r="E108" s="36"/>
      <c r="F108" s="36"/>
      <c r="G108" s="36"/>
      <c r="H108" s="36"/>
      <c r="I108" s="150"/>
      <c r="J108" s="36"/>
      <c r="K108" s="36"/>
      <c r="L108" s="59"/>
      <c r="S108" s="34"/>
      <c r="T108" s="34"/>
      <c r="U108" s="34"/>
      <c r="V108" s="34"/>
      <c r="W108" s="34"/>
      <c r="X108" s="34"/>
      <c r="Y108" s="34"/>
      <c r="Z108" s="34"/>
      <c r="AA108" s="34"/>
      <c r="AB108" s="34"/>
      <c r="AC108" s="34"/>
      <c r="AD108" s="34"/>
      <c r="AE108" s="34"/>
    </row>
    <row r="109" s="2" customFormat="1" ht="16.5" customHeight="1">
      <c r="A109" s="34"/>
      <c r="B109" s="35"/>
      <c r="C109" s="36"/>
      <c r="D109" s="36"/>
      <c r="E109" s="192" t="str">
        <f>E7</f>
        <v>Oprava PZS na trati 183 v úseku Klatovy - Janovice</v>
      </c>
      <c r="F109" s="28"/>
      <c r="G109" s="28"/>
      <c r="H109" s="28"/>
      <c r="I109" s="150"/>
      <c r="J109" s="36"/>
      <c r="K109" s="36"/>
      <c r="L109" s="59"/>
      <c r="S109" s="34"/>
      <c r="T109" s="34"/>
      <c r="U109" s="34"/>
      <c r="V109" s="34"/>
      <c r="W109" s="34"/>
      <c r="X109" s="34"/>
      <c r="Y109" s="34"/>
      <c r="Z109" s="34"/>
      <c r="AA109" s="34"/>
      <c r="AB109" s="34"/>
      <c r="AC109" s="34"/>
      <c r="AD109" s="34"/>
      <c r="AE109" s="34"/>
    </row>
    <row r="110" s="1" customFormat="1" ht="12" customHeight="1">
      <c r="B110" s="17"/>
      <c r="C110" s="28" t="s">
        <v>105</v>
      </c>
      <c r="D110" s="18"/>
      <c r="E110" s="18"/>
      <c r="F110" s="18"/>
      <c r="G110" s="18"/>
      <c r="H110" s="18"/>
      <c r="I110" s="142"/>
      <c r="J110" s="18"/>
      <c r="K110" s="18"/>
      <c r="L110" s="16"/>
    </row>
    <row r="111" s="2" customFormat="1" ht="16.5" customHeight="1">
      <c r="A111" s="34"/>
      <c r="B111" s="35"/>
      <c r="C111" s="36"/>
      <c r="D111" s="36"/>
      <c r="E111" s="192" t="s">
        <v>594</v>
      </c>
      <c r="F111" s="36"/>
      <c r="G111" s="36"/>
      <c r="H111" s="36"/>
      <c r="I111" s="150"/>
      <c r="J111" s="36"/>
      <c r="K111" s="36"/>
      <c r="L111" s="59"/>
      <c r="S111" s="34"/>
      <c r="T111" s="34"/>
      <c r="U111" s="34"/>
      <c r="V111" s="34"/>
      <c r="W111" s="34"/>
      <c r="X111" s="34"/>
      <c r="Y111" s="34"/>
      <c r="Z111" s="34"/>
      <c r="AA111" s="34"/>
      <c r="AB111" s="34"/>
      <c r="AC111" s="34"/>
      <c r="AD111" s="34"/>
      <c r="AE111" s="34"/>
    </row>
    <row r="112" s="2" customFormat="1" ht="12" customHeight="1">
      <c r="A112" s="34"/>
      <c r="B112" s="35"/>
      <c r="C112" s="28" t="s">
        <v>107</v>
      </c>
      <c r="D112" s="36"/>
      <c r="E112" s="36"/>
      <c r="F112" s="36"/>
      <c r="G112" s="36"/>
      <c r="H112" s="36"/>
      <c r="I112" s="150"/>
      <c r="J112" s="36"/>
      <c r="K112" s="36"/>
      <c r="L112" s="59"/>
      <c r="S112" s="34"/>
      <c r="T112" s="34"/>
      <c r="U112" s="34"/>
      <c r="V112" s="34"/>
      <c r="W112" s="34"/>
      <c r="X112" s="34"/>
      <c r="Y112" s="34"/>
      <c r="Z112" s="34"/>
      <c r="AA112" s="34"/>
      <c r="AB112" s="34"/>
      <c r="AC112" s="34"/>
      <c r="AD112" s="34"/>
      <c r="AE112" s="34"/>
    </row>
    <row r="113" s="2" customFormat="1" ht="16.5" customHeight="1">
      <c r="A113" s="34"/>
      <c r="B113" s="35"/>
      <c r="C113" s="36"/>
      <c r="D113" s="36"/>
      <c r="E113" s="72" t="str">
        <f>E11</f>
        <v>02.2. - Náklady na dopravu</v>
      </c>
      <c r="F113" s="36"/>
      <c r="G113" s="36"/>
      <c r="H113" s="36"/>
      <c r="I113" s="150"/>
      <c r="J113" s="36"/>
      <c r="K113" s="36"/>
      <c r="L113" s="59"/>
      <c r="S113" s="34"/>
      <c r="T113" s="34"/>
      <c r="U113" s="34"/>
      <c r="V113" s="34"/>
      <c r="W113" s="34"/>
      <c r="X113" s="34"/>
      <c r="Y113" s="34"/>
      <c r="Z113" s="34"/>
      <c r="AA113" s="34"/>
      <c r="AB113" s="34"/>
      <c r="AC113" s="34"/>
      <c r="AD113" s="34"/>
      <c r="AE113" s="34"/>
    </row>
    <row r="114" s="2" customFormat="1" ht="6.96" customHeight="1">
      <c r="A114" s="34"/>
      <c r="B114" s="35"/>
      <c r="C114" s="36"/>
      <c r="D114" s="36"/>
      <c r="E114" s="36"/>
      <c r="F114" s="36"/>
      <c r="G114" s="36"/>
      <c r="H114" s="36"/>
      <c r="I114" s="150"/>
      <c r="J114" s="36"/>
      <c r="K114" s="36"/>
      <c r="L114" s="59"/>
      <c r="S114" s="34"/>
      <c r="T114" s="34"/>
      <c r="U114" s="34"/>
      <c r="V114" s="34"/>
      <c r="W114" s="34"/>
      <c r="X114" s="34"/>
      <c r="Y114" s="34"/>
      <c r="Z114" s="34"/>
      <c r="AA114" s="34"/>
      <c r="AB114" s="34"/>
      <c r="AC114" s="34"/>
      <c r="AD114" s="34"/>
      <c r="AE114" s="34"/>
    </row>
    <row r="115" s="2" customFormat="1" ht="12" customHeight="1">
      <c r="A115" s="34"/>
      <c r="B115" s="35"/>
      <c r="C115" s="28" t="s">
        <v>20</v>
      </c>
      <c r="D115" s="36"/>
      <c r="E115" s="36"/>
      <c r="F115" s="23" t="str">
        <f>F14</f>
        <v>TÚ Klatovy - Janovice</v>
      </c>
      <c r="G115" s="36"/>
      <c r="H115" s="36"/>
      <c r="I115" s="152" t="s">
        <v>22</v>
      </c>
      <c r="J115" s="75" t="str">
        <f>IF(J14="","",J14)</f>
        <v>4. 5. 2020</v>
      </c>
      <c r="K115" s="36"/>
      <c r="L115" s="59"/>
      <c r="S115" s="34"/>
      <c r="T115" s="34"/>
      <c r="U115" s="34"/>
      <c r="V115" s="34"/>
      <c r="W115" s="34"/>
      <c r="X115" s="34"/>
      <c r="Y115" s="34"/>
      <c r="Z115" s="34"/>
      <c r="AA115" s="34"/>
      <c r="AB115" s="34"/>
      <c r="AC115" s="34"/>
      <c r="AD115" s="34"/>
      <c r="AE115" s="34"/>
    </row>
    <row r="116" s="2" customFormat="1" ht="6.96" customHeight="1">
      <c r="A116" s="34"/>
      <c r="B116" s="35"/>
      <c r="C116" s="36"/>
      <c r="D116" s="36"/>
      <c r="E116" s="36"/>
      <c r="F116" s="36"/>
      <c r="G116" s="36"/>
      <c r="H116" s="36"/>
      <c r="I116" s="150"/>
      <c r="J116" s="36"/>
      <c r="K116" s="36"/>
      <c r="L116" s="59"/>
      <c r="S116" s="34"/>
      <c r="T116" s="34"/>
      <c r="U116" s="34"/>
      <c r="V116" s="34"/>
      <c r="W116" s="34"/>
      <c r="X116" s="34"/>
      <c r="Y116" s="34"/>
      <c r="Z116" s="34"/>
      <c r="AA116" s="34"/>
      <c r="AB116" s="34"/>
      <c r="AC116" s="34"/>
      <c r="AD116" s="34"/>
      <c r="AE116" s="34"/>
    </row>
    <row r="117" s="2" customFormat="1" ht="15.15" customHeight="1">
      <c r="A117" s="34"/>
      <c r="B117" s="35"/>
      <c r="C117" s="28" t="s">
        <v>24</v>
      </c>
      <c r="D117" s="36"/>
      <c r="E117" s="36"/>
      <c r="F117" s="23" t="str">
        <f>E17</f>
        <v>Správa železnic, státní organizace</v>
      </c>
      <c r="G117" s="36"/>
      <c r="H117" s="36"/>
      <c r="I117" s="152" t="s">
        <v>30</v>
      </c>
      <c r="J117" s="32" t="str">
        <f>E23</f>
        <v xml:space="preserve"> </v>
      </c>
      <c r="K117" s="36"/>
      <c r="L117" s="59"/>
      <c r="S117" s="34"/>
      <c r="T117" s="34"/>
      <c r="U117" s="34"/>
      <c r="V117" s="34"/>
      <c r="W117" s="34"/>
      <c r="X117" s="34"/>
      <c r="Y117" s="34"/>
      <c r="Z117" s="34"/>
      <c r="AA117" s="34"/>
      <c r="AB117" s="34"/>
      <c r="AC117" s="34"/>
      <c r="AD117" s="34"/>
      <c r="AE117" s="34"/>
    </row>
    <row r="118" s="2" customFormat="1" ht="15.15" customHeight="1">
      <c r="A118" s="34"/>
      <c r="B118" s="35"/>
      <c r="C118" s="28" t="s">
        <v>28</v>
      </c>
      <c r="D118" s="36"/>
      <c r="E118" s="36"/>
      <c r="F118" s="23" t="str">
        <f>IF(E20="","",E20)</f>
        <v>Vyplň údaj</v>
      </c>
      <c r="G118" s="36"/>
      <c r="H118" s="36"/>
      <c r="I118" s="152" t="s">
        <v>33</v>
      </c>
      <c r="J118" s="32" t="str">
        <f>E26</f>
        <v xml:space="preserve"> </v>
      </c>
      <c r="K118" s="36"/>
      <c r="L118" s="59"/>
      <c r="S118" s="34"/>
      <c r="T118" s="34"/>
      <c r="U118" s="34"/>
      <c r="V118" s="34"/>
      <c r="W118" s="34"/>
      <c r="X118" s="34"/>
      <c r="Y118" s="34"/>
      <c r="Z118" s="34"/>
      <c r="AA118" s="34"/>
      <c r="AB118" s="34"/>
      <c r="AC118" s="34"/>
      <c r="AD118" s="34"/>
      <c r="AE118" s="34"/>
    </row>
    <row r="119" s="2" customFormat="1" ht="10.32" customHeight="1">
      <c r="A119" s="34"/>
      <c r="B119" s="35"/>
      <c r="C119" s="36"/>
      <c r="D119" s="36"/>
      <c r="E119" s="36"/>
      <c r="F119" s="36"/>
      <c r="G119" s="36"/>
      <c r="H119" s="36"/>
      <c r="I119" s="150"/>
      <c r="J119" s="36"/>
      <c r="K119" s="36"/>
      <c r="L119" s="59"/>
      <c r="S119" s="34"/>
      <c r="T119" s="34"/>
      <c r="U119" s="34"/>
      <c r="V119" s="34"/>
      <c r="W119" s="34"/>
      <c r="X119" s="34"/>
      <c r="Y119" s="34"/>
      <c r="Z119" s="34"/>
      <c r="AA119" s="34"/>
      <c r="AB119" s="34"/>
      <c r="AC119" s="34"/>
      <c r="AD119" s="34"/>
      <c r="AE119" s="34"/>
    </row>
    <row r="120" s="9" customFormat="1" ht="29.28" customHeight="1">
      <c r="A120" s="198"/>
      <c r="B120" s="199"/>
      <c r="C120" s="200" t="s">
        <v>115</v>
      </c>
      <c r="D120" s="201" t="s">
        <v>60</v>
      </c>
      <c r="E120" s="201" t="s">
        <v>56</v>
      </c>
      <c r="F120" s="201" t="s">
        <v>57</v>
      </c>
      <c r="G120" s="201" t="s">
        <v>116</v>
      </c>
      <c r="H120" s="201" t="s">
        <v>117</v>
      </c>
      <c r="I120" s="202" t="s">
        <v>118</v>
      </c>
      <c r="J120" s="201" t="s">
        <v>111</v>
      </c>
      <c r="K120" s="203" t="s">
        <v>119</v>
      </c>
      <c r="L120" s="204"/>
      <c r="M120" s="96" t="s">
        <v>1</v>
      </c>
      <c r="N120" s="97" t="s">
        <v>39</v>
      </c>
      <c r="O120" s="97" t="s">
        <v>120</v>
      </c>
      <c r="P120" s="97" t="s">
        <v>121</v>
      </c>
      <c r="Q120" s="97" t="s">
        <v>122</v>
      </c>
      <c r="R120" s="97" t="s">
        <v>123</v>
      </c>
      <c r="S120" s="97" t="s">
        <v>124</v>
      </c>
      <c r="T120" s="98" t="s">
        <v>125</v>
      </c>
      <c r="U120" s="198"/>
      <c r="V120" s="198"/>
      <c r="W120" s="198"/>
      <c r="X120" s="198"/>
      <c r="Y120" s="198"/>
      <c r="Z120" s="198"/>
      <c r="AA120" s="198"/>
      <c r="AB120" s="198"/>
      <c r="AC120" s="198"/>
      <c r="AD120" s="198"/>
      <c r="AE120" s="198"/>
    </row>
    <row r="121" s="2" customFormat="1" ht="22.8" customHeight="1">
      <c r="A121" s="34"/>
      <c r="B121" s="35"/>
      <c r="C121" s="103" t="s">
        <v>126</v>
      </c>
      <c r="D121" s="36"/>
      <c r="E121" s="36"/>
      <c r="F121" s="36"/>
      <c r="G121" s="36"/>
      <c r="H121" s="36"/>
      <c r="I121" s="150"/>
      <c r="J121" s="205">
        <f>BK121</f>
        <v>0</v>
      </c>
      <c r="K121" s="36"/>
      <c r="L121" s="40"/>
      <c r="M121" s="99"/>
      <c r="N121" s="206"/>
      <c r="O121" s="100"/>
      <c r="P121" s="207">
        <f>P122</f>
        <v>0</v>
      </c>
      <c r="Q121" s="100"/>
      <c r="R121" s="207">
        <f>R122</f>
        <v>0</v>
      </c>
      <c r="S121" s="100"/>
      <c r="T121" s="208">
        <f>T122</f>
        <v>0</v>
      </c>
      <c r="U121" s="34"/>
      <c r="V121" s="34"/>
      <c r="W121" s="34"/>
      <c r="X121" s="34"/>
      <c r="Y121" s="34"/>
      <c r="Z121" s="34"/>
      <c r="AA121" s="34"/>
      <c r="AB121" s="34"/>
      <c r="AC121" s="34"/>
      <c r="AD121" s="34"/>
      <c r="AE121" s="34"/>
      <c r="AT121" s="13" t="s">
        <v>74</v>
      </c>
      <c r="AU121" s="13" t="s">
        <v>113</v>
      </c>
      <c r="BK121" s="209">
        <f>BK122</f>
        <v>0</v>
      </c>
    </row>
    <row r="122" s="11" customFormat="1" ht="25.92" customHeight="1">
      <c r="A122" s="11"/>
      <c r="B122" s="249"/>
      <c r="C122" s="250"/>
      <c r="D122" s="251" t="s">
        <v>74</v>
      </c>
      <c r="E122" s="252" t="s">
        <v>624</v>
      </c>
      <c r="F122" s="252" t="s">
        <v>625</v>
      </c>
      <c r="G122" s="250"/>
      <c r="H122" s="250"/>
      <c r="I122" s="253"/>
      <c r="J122" s="254">
        <f>BK122</f>
        <v>0</v>
      </c>
      <c r="K122" s="250"/>
      <c r="L122" s="255"/>
      <c r="M122" s="256"/>
      <c r="N122" s="257"/>
      <c r="O122" s="257"/>
      <c r="P122" s="258">
        <f>SUM(P123:P132)</f>
        <v>0</v>
      </c>
      <c r="Q122" s="257"/>
      <c r="R122" s="258">
        <f>SUM(R123:R132)</f>
        <v>0</v>
      </c>
      <c r="S122" s="257"/>
      <c r="T122" s="259">
        <f>SUM(T123:T132)</f>
        <v>0</v>
      </c>
      <c r="U122" s="11"/>
      <c r="V122" s="11"/>
      <c r="W122" s="11"/>
      <c r="X122" s="11"/>
      <c r="Y122" s="11"/>
      <c r="Z122" s="11"/>
      <c r="AA122" s="11"/>
      <c r="AB122" s="11"/>
      <c r="AC122" s="11"/>
      <c r="AD122" s="11"/>
      <c r="AE122" s="11"/>
      <c r="AR122" s="260" t="s">
        <v>190</v>
      </c>
      <c r="AT122" s="261" t="s">
        <v>74</v>
      </c>
      <c r="AU122" s="261" t="s">
        <v>75</v>
      </c>
      <c r="AY122" s="260" t="s">
        <v>132</v>
      </c>
      <c r="BK122" s="262">
        <f>SUM(BK123:BK132)</f>
        <v>0</v>
      </c>
    </row>
    <row r="123" s="2" customFormat="1" ht="55.5" customHeight="1">
      <c r="A123" s="34"/>
      <c r="B123" s="35"/>
      <c r="C123" s="228" t="s">
        <v>82</v>
      </c>
      <c r="D123" s="228" t="s">
        <v>169</v>
      </c>
      <c r="E123" s="229" t="s">
        <v>626</v>
      </c>
      <c r="F123" s="230" t="s">
        <v>627</v>
      </c>
      <c r="G123" s="231" t="s">
        <v>137</v>
      </c>
      <c r="H123" s="232">
        <v>110</v>
      </c>
      <c r="I123" s="233"/>
      <c r="J123" s="234">
        <f>ROUND(I123*H123,2)</f>
        <v>0</v>
      </c>
      <c r="K123" s="230" t="s">
        <v>131</v>
      </c>
      <c r="L123" s="40"/>
      <c r="M123" s="235" t="s">
        <v>1</v>
      </c>
      <c r="N123" s="236" t="s">
        <v>40</v>
      </c>
      <c r="O123" s="87"/>
      <c r="P123" s="220">
        <f>O123*H123</f>
        <v>0</v>
      </c>
      <c r="Q123" s="220">
        <v>0</v>
      </c>
      <c r="R123" s="220">
        <f>Q123*H123</f>
        <v>0</v>
      </c>
      <c r="S123" s="220">
        <v>0</v>
      </c>
      <c r="T123" s="221">
        <f>S123*H123</f>
        <v>0</v>
      </c>
      <c r="U123" s="34"/>
      <c r="V123" s="34"/>
      <c r="W123" s="34"/>
      <c r="X123" s="34"/>
      <c r="Y123" s="34"/>
      <c r="Z123" s="34"/>
      <c r="AA123" s="34"/>
      <c r="AB123" s="34"/>
      <c r="AC123" s="34"/>
      <c r="AD123" s="34"/>
      <c r="AE123" s="34"/>
      <c r="AR123" s="222" t="s">
        <v>628</v>
      </c>
      <c r="AT123" s="222" t="s">
        <v>169</v>
      </c>
      <c r="AU123" s="222" t="s">
        <v>82</v>
      </c>
      <c r="AY123" s="13" t="s">
        <v>132</v>
      </c>
      <c r="BE123" s="223">
        <f>IF(N123="základní",J123,0)</f>
        <v>0</v>
      </c>
      <c r="BF123" s="223">
        <f>IF(N123="snížená",J123,0)</f>
        <v>0</v>
      </c>
      <c r="BG123" s="223">
        <f>IF(N123="zákl. přenesená",J123,0)</f>
        <v>0</v>
      </c>
      <c r="BH123" s="223">
        <f>IF(N123="sníž. přenesená",J123,0)</f>
        <v>0</v>
      </c>
      <c r="BI123" s="223">
        <f>IF(N123="nulová",J123,0)</f>
        <v>0</v>
      </c>
      <c r="BJ123" s="13" t="s">
        <v>82</v>
      </c>
      <c r="BK123" s="223">
        <f>ROUND(I123*H123,2)</f>
        <v>0</v>
      </c>
      <c r="BL123" s="13" t="s">
        <v>628</v>
      </c>
      <c r="BM123" s="222" t="s">
        <v>629</v>
      </c>
    </row>
    <row r="124" s="2" customFormat="1">
      <c r="A124" s="34"/>
      <c r="B124" s="35"/>
      <c r="C124" s="36"/>
      <c r="D124" s="224" t="s">
        <v>134</v>
      </c>
      <c r="E124" s="36"/>
      <c r="F124" s="225" t="s">
        <v>630</v>
      </c>
      <c r="G124" s="36"/>
      <c r="H124" s="36"/>
      <c r="I124" s="150"/>
      <c r="J124" s="36"/>
      <c r="K124" s="36"/>
      <c r="L124" s="40"/>
      <c r="M124" s="226"/>
      <c r="N124" s="227"/>
      <c r="O124" s="87"/>
      <c r="P124" s="87"/>
      <c r="Q124" s="87"/>
      <c r="R124" s="87"/>
      <c r="S124" s="87"/>
      <c r="T124" s="88"/>
      <c r="U124" s="34"/>
      <c r="V124" s="34"/>
      <c r="W124" s="34"/>
      <c r="X124" s="34"/>
      <c r="Y124" s="34"/>
      <c r="Z124" s="34"/>
      <c r="AA124" s="34"/>
      <c r="AB124" s="34"/>
      <c r="AC124" s="34"/>
      <c r="AD124" s="34"/>
      <c r="AE124" s="34"/>
      <c r="AT124" s="13" t="s">
        <v>134</v>
      </c>
      <c r="AU124" s="13" t="s">
        <v>82</v>
      </c>
    </row>
    <row r="125" s="2" customFormat="1">
      <c r="A125" s="34"/>
      <c r="B125" s="35"/>
      <c r="C125" s="36"/>
      <c r="D125" s="224" t="s">
        <v>498</v>
      </c>
      <c r="E125" s="36"/>
      <c r="F125" s="241" t="s">
        <v>631</v>
      </c>
      <c r="G125" s="36"/>
      <c r="H125" s="36"/>
      <c r="I125" s="150"/>
      <c r="J125" s="36"/>
      <c r="K125" s="36"/>
      <c r="L125" s="40"/>
      <c r="M125" s="226"/>
      <c r="N125" s="227"/>
      <c r="O125" s="87"/>
      <c r="P125" s="87"/>
      <c r="Q125" s="87"/>
      <c r="R125" s="87"/>
      <c r="S125" s="87"/>
      <c r="T125" s="88"/>
      <c r="U125" s="34"/>
      <c r="V125" s="34"/>
      <c r="W125" s="34"/>
      <c r="X125" s="34"/>
      <c r="Y125" s="34"/>
      <c r="Z125" s="34"/>
      <c r="AA125" s="34"/>
      <c r="AB125" s="34"/>
      <c r="AC125" s="34"/>
      <c r="AD125" s="34"/>
      <c r="AE125" s="34"/>
      <c r="AT125" s="13" t="s">
        <v>498</v>
      </c>
      <c r="AU125" s="13" t="s">
        <v>82</v>
      </c>
    </row>
    <row r="126" s="2" customFormat="1" ht="44.25" customHeight="1">
      <c r="A126" s="34"/>
      <c r="B126" s="35"/>
      <c r="C126" s="228" t="s">
        <v>84</v>
      </c>
      <c r="D126" s="228" t="s">
        <v>169</v>
      </c>
      <c r="E126" s="229" t="s">
        <v>632</v>
      </c>
      <c r="F126" s="230" t="s">
        <v>633</v>
      </c>
      <c r="G126" s="231" t="s">
        <v>570</v>
      </c>
      <c r="H126" s="232">
        <v>17</v>
      </c>
      <c r="I126" s="233"/>
      <c r="J126" s="234">
        <f>ROUND(I126*H126,2)</f>
        <v>0</v>
      </c>
      <c r="K126" s="230" t="s">
        <v>131</v>
      </c>
      <c r="L126" s="40"/>
      <c r="M126" s="235" t="s">
        <v>1</v>
      </c>
      <c r="N126" s="236" t="s">
        <v>40</v>
      </c>
      <c r="O126" s="87"/>
      <c r="P126" s="220">
        <f>O126*H126</f>
        <v>0</v>
      </c>
      <c r="Q126" s="220">
        <v>0</v>
      </c>
      <c r="R126" s="220">
        <f>Q126*H126</f>
        <v>0</v>
      </c>
      <c r="S126" s="220">
        <v>0</v>
      </c>
      <c r="T126" s="221">
        <f>S126*H126</f>
        <v>0</v>
      </c>
      <c r="U126" s="34"/>
      <c r="V126" s="34"/>
      <c r="W126" s="34"/>
      <c r="X126" s="34"/>
      <c r="Y126" s="34"/>
      <c r="Z126" s="34"/>
      <c r="AA126" s="34"/>
      <c r="AB126" s="34"/>
      <c r="AC126" s="34"/>
      <c r="AD126" s="34"/>
      <c r="AE126" s="34"/>
      <c r="AR126" s="222" t="s">
        <v>628</v>
      </c>
      <c r="AT126" s="222" t="s">
        <v>169</v>
      </c>
      <c r="AU126" s="222" t="s">
        <v>82</v>
      </c>
      <c r="AY126" s="13" t="s">
        <v>132</v>
      </c>
      <c r="BE126" s="223">
        <f>IF(N126="základní",J126,0)</f>
        <v>0</v>
      </c>
      <c r="BF126" s="223">
        <f>IF(N126="snížená",J126,0)</f>
        <v>0</v>
      </c>
      <c r="BG126" s="223">
        <f>IF(N126="zákl. přenesená",J126,0)</f>
        <v>0</v>
      </c>
      <c r="BH126" s="223">
        <f>IF(N126="sníž. přenesená",J126,0)</f>
        <v>0</v>
      </c>
      <c r="BI126" s="223">
        <f>IF(N126="nulová",J126,0)</f>
        <v>0</v>
      </c>
      <c r="BJ126" s="13" t="s">
        <v>82</v>
      </c>
      <c r="BK126" s="223">
        <f>ROUND(I126*H126,2)</f>
        <v>0</v>
      </c>
      <c r="BL126" s="13" t="s">
        <v>628</v>
      </c>
      <c r="BM126" s="222" t="s">
        <v>634</v>
      </c>
    </row>
    <row r="127" s="2" customFormat="1">
      <c r="A127" s="34"/>
      <c r="B127" s="35"/>
      <c r="C127" s="36"/>
      <c r="D127" s="224" t="s">
        <v>134</v>
      </c>
      <c r="E127" s="36"/>
      <c r="F127" s="225" t="s">
        <v>635</v>
      </c>
      <c r="G127" s="36"/>
      <c r="H127" s="36"/>
      <c r="I127" s="150"/>
      <c r="J127" s="36"/>
      <c r="K127" s="36"/>
      <c r="L127" s="40"/>
      <c r="M127" s="226"/>
      <c r="N127" s="227"/>
      <c r="O127" s="87"/>
      <c r="P127" s="87"/>
      <c r="Q127" s="87"/>
      <c r="R127" s="87"/>
      <c r="S127" s="87"/>
      <c r="T127" s="88"/>
      <c r="U127" s="34"/>
      <c r="V127" s="34"/>
      <c r="W127" s="34"/>
      <c r="X127" s="34"/>
      <c r="Y127" s="34"/>
      <c r="Z127" s="34"/>
      <c r="AA127" s="34"/>
      <c r="AB127" s="34"/>
      <c r="AC127" s="34"/>
      <c r="AD127" s="34"/>
      <c r="AE127" s="34"/>
      <c r="AT127" s="13" t="s">
        <v>134</v>
      </c>
      <c r="AU127" s="13" t="s">
        <v>82</v>
      </c>
    </row>
    <row r="128" s="2" customFormat="1">
      <c r="A128" s="34"/>
      <c r="B128" s="35"/>
      <c r="C128" s="36"/>
      <c r="D128" s="224" t="s">
        <v>498</v>
      </c>
      <c r="E128" s="36"/>
      <c r="F128" s="241" t="s">
        <v>636</v>
      </c>
      <c r="G128" s="36"/>
      <c r="H128" s="36"/>
      <c r="I128" s="150"/>
      <c r="J128" s="36"/>
      <c r="K128" s="36"/>
      <c r="L128" s="40"/>
      <c r="M128" s="226"/>
      <c r="N128" s="227"/>
      <c r="O128" s="87"/>
      <c r="P128" s="87"/>
      <c r="Q128" s="87"/>
      <c r="R128" s="87"/>
      <c r="S128" s="87"/>
      <c r="T128" s="88"/>
      <c r="U128" s="34"/>
      <c r="V128" s="34"/>
      <c r="W128" s="34"/>
      <c r="X128" s="34"/>
      <c r="Y128" s="34"/>
      <c r="Z128" s="34"/>
      <c r="AA128" s="34"/>
      <c r="AB128" s="34"/>
      <c r="AC128" s="34"/>
      <c r="AD128" s="34"/>
      <c r="AE128" s="34"/>
      <c r="AT128" s="13" t="s">
        <v>498</v>
      </c>
      <c r="AU128" s="13" t="s">
        <v>82</v>
      </c>
    </row>
    <row r="129" s="2" customFormat="1" ht="21.75" customHeight="1">
      <c r="A129" s="34"/>
      <c r="B129" s="35"/>
      <c r="C129" s="228" t="s">
        <v>139</v>
      </c>
      <c r="D129" s="228" t="s">
        <v>169</v>
      </c>
      <c r="E129" s="229" t="s">
        <v>637</v>
      </c>
      <c r="F129" s="230" t="s">
        <v>638</v>
      </c>
      <c r="G129" s="231" t="s">
        <v>570</v>
      </c>
      <c r="H129" s="232">
        <v>21</v>
      </c>
      <c r="I129" s="233"/>
      <c r="J129" s="234">
        <f>ROUND(I129*H129,2)</f>
        <v>0</v>
      </c>
      <c r="K129" s="230" t="s">
        <v>131</v>
      </c>
      <c r="L129" s="40"/>
      <c r="M129" s="235" t="s">
        <v>1</v>
      </c>
      <c r="N129" s="236" t="s">
        <v>40</v>
      </c>
      <c r="O129" s="87"/>
      <c r="P129" s="220">
        <f>O129*H129</f>
        <v>0</v>
      </c>
      <c r="Q129" s="220">
        <v>0</v>
      </c>
      <c r="R129" s="220">
        <f>Q129*H129</f>
        <v>0</v>
      </c>
      <c r="S129" s="220">
        <v>0</v>
      </c>
      <c r="T129" s="221">
        <f>S129*H129</f>
        <v>0</v>
      </c>
      <c r="U129" s="34"/>
      <c r="V129" s="34"/>
      <c r="W129" s="34"/>
      <c r="X129" s="34"/>
      <c r="Y129" s="34"/>
      <c r="Z129" s="34"/>
      <c r="AA129" s="34"/>
      <c r="AB129" s="34"/>
      <c r="AC129" s="34"/>
      <c r="AD129" s="34"/>
      <c r="AE129" s="34"/>
      <c r="AR129" s="222" t="s">
        <v>628</v>
      </c>
      <c r="AT129" s="222" t="s">
        <v>169</v>
      </c>
      <c r="AU129" s="222" t="s">
        <v>82</v>
      </c>
      <c r="AY129" s="13" t="s">
        <v>132</v>
      </c>
      <c r="BE129" s="223">
        <f>IF(N129="základní",J129,0)</f>
        <v>0</v>
      </c>
      <c r="BF129" s="223">
        <f>IF(N129="snížená",J129,0)</f>
        <v>0</v>
      </c>
      <c r="BG129" s="223">
        <f>IF(N129="zákl. přenesená",J129,0)</f>
        <v>0</v>
      </c>
      <c r="BH129" s="223">
        <f>IF(N129="sníž. přenesená",J129,0)</f>
        <v>0</v>
      </c>
      <c r="BI129" s="223">
        <f>IF(N129="nulová",J129,0)</f>
        <v>0</v>
      </c>
      <c r="BJ129" s="13" t="s">
        <v>82</v>
      </c>
      <c r="BK129" s="223">
        <f>ROUND(I129*H129,2)</f>
        <v>0</v>
      </c>
      <c r="BL129" s="13" t="s">
        <v>628</v>
      </c>
      <c r="BM129" s="222" t="s">
        <v>639</v>
      </c>
    </row>
    <row r="130" s="2" customFormat="1">
      <c r="A130" s="34"/>
      <c r="B130" s="35"/>
      <c r="C130" s="36"/>
      <c r="D130" s="224" t="s">
        <v>134</v>
      </c>
      <c r="E130" s="36"/>
      <c r="F130" s="225" t="s">
        <v>640</v>
      </c>
      <c r="G130" s="36"/>
      <c r="H130" s="36"/>
      <c r="I130" s="150"/>
      <c r="J130" s="36"/>
      <c r="K130" s="36"/>
      <c r="L130" s="40"/>
      <c r="M130" s="226"/>
      <c r="N130" s="227"/>
      <c r="O130" s="87"/>
      <c r="P130" s="87"/>
      <c r="Q130" s="87"/>
      <c r="R130" s="87"/>
      <c r="S130" s="87"/>
      <c r="T130" s="88"/>
      <c r="U130" s="34"/>
      <c r="V130" s="34"/>
      <c r="W130" s="34"/>
      <c r="X130" s="34"/>
      <c r="Y130" s="34"/>
      <c r="Z130" s="34"/>
      <c r="AA130" s="34"/>
      <c r="AB130" s="34"/>
      <c r="AC130" s="34"/>
      <c r="AD130" s="34"/>
      <c r="AE130" s="34"/>
      <c r="AT130" s="13" t="s">
        <v>134</v>
      </c>
      <c r="AU130" s="13" t="s">
        <v>82</v>
      </c>
    </row>
    <row r="131" s="2" customFormat="1" ht="21.75" customHeight="1">
      <c r="A131" s="34"/>
      <c r="B131" s="35"/>
      <c r="C131" s="228" t="s">
        <v>190</v>
      </c>
      <c r="D131" s="228" t="s">
        <v>169</v>
      </c>
      <c r="E131" s="229" t="s">
        <v>641</v>
      </c>
      <c r="F131" s="230" t="s">
        <v>642</v>
      </c>
      <c r="G131" s="231" t="s">
        <v>137</v>
      </c>
      <c r="H131" s="232">
        <v>1</v>
      </c>
      <c r="I131" s="233"/>
      <c r="J131" s="234">
        <f>ROUND(I131*H131,2)</f>
        <v>0</v>
      </c>
      <c r="K131" s="230" t="s">
        <v>131</v>
      </c>
      <c r="L131" s="40"/>
      <c r="M131" s="235" t="s">
        <v>1</v>
      </c>
      <c r="N131" s="236" t="s">
        <v>40</v>
      </c>
      <c r="O131" s="87"/>
      <c r="P131" s="220">
        <f>O131*H131</f>
        <v>0</v>
      </c>
      <c r="Q131" s="220">
        <v>0</v>
      </c>
      <c r="R131" s="220">
        <f>Q131*H131</f>
        <v>0</v>
      </c>
      <c r="S131" s="220">
        <v>0</v>
      </c>
      <c r="T131" s="221">
        <f>S131*H131</f>
        <v>0</v>
      </c>
      <c r="U131" s="34"/>
      <c r="V131" s="34"/>
      <c r="W131" s="34"/>
      <c r="X131" s="34"/>
      <c r="Y131" s="34"/>
      <c r="Z131" s="34"/>
      <c r="AA131" s="34"/>
      <c r="AB131" s="34"/>
      <c r="AC131" s="34"/>
      <c r="AD131" s="34"/>
      <c r="AE131" s="34"/>
      <c r="AR131" s="222" t="s">
        <v>628</v>
      </c>
      <c r="AT131" s="222" t="s">
        <v>169</v>
      </c>
      <c r="AU131" s="222" t="s">
        <v>82</v>
      </c>
      <c r="AY131" s="13" t="s">
        <v>132</v>
      </c>
      <c r="BE131" s="223">
        <f>IF(N131="základní",J131,0)</f>
        <v>0</v>
      </c>
      <c r="BF131" s="223">
        <f>IF(N131="snížená",J131,0)</f>
        <v>0</v>
      </c>
      <c r="BG131" s="223">
        <f>IF(N131="zákl. přenesená",J131,0)</f>
        <v>0</v>
      </c>
      <c r="BH131" s="223">
        <f>IF(N131="sníž. přenesená",J131,0)</f>
        <v>0</v>
      </c>
      <c r="BI131" s="223">
        <f>IF(N131="nulová",J131,0)</f>
        <v>0</v>
      </c>
      <c r="BJ131" s="13" t="s">
        <v>82</v>
      </c>
      <c r="BK131" s="223">
        <f>ROUND(I131*H131,2)</f>
        <v>0</v>
      </c>
      <c r="BL131" s="13" t="s">
        <v>628</v>
      </c>
      <c r="BM131" s="222" t="s">
        <v>643</v>
      </c>
    </row>
    <row r="132" s="2" customFormat="1">
      <c r="A132" s="34"/>
      <c r="B132" s="35"/>
      <c r="C132" s="36"/>
      <c r="D132" s="224" t="s">
        <v>134</v>
      </c>
      <c r="E132" s="36"/>
      <c r="F132" s="225" t="s">
        <v>644</v>
      </c>
      <c r="G132" s="36"/>
      <c r="H132" s="36"/>
      <c r="I132" s="150"/>
      <c r="J132" s="36"/>
      <c r="K132" s="36"/>
      <c r="L132" s="40"/>
      <c r="M132" s="237"/>
      <c r="N132" s="238"/>
      <c r="O132" s="239"/>
      <c r="P132" s="239"/>
      <c r="Q132" s="239"/>
      <c r="R132" s="239"/>
      <c r="S132" s="239"/>
      <c r="T132" s="240"/>
      <c r="U132" s="34"/>
      <c r="V132" s="34"/>
      <c r="W132" s="34"/>
      <c r="X132" s="34"/>
      <c r="Y132" s="34"/>
      <c r="Z132" s="34"/>
      <c r="AA132" s="34"/>
      <c r="AB132" s="34"/>
      <c r="AC132" s="34"/>
      <c r="AD132" s="34"/>
      <c r="AE132" s="34"/>
      <c r="AT132" s="13" t="s">
        <v>134</v>
      </c>
      <c r="AU132" s="13" t="s">
        <v>82</v>
      </c>
    </row>
    <row r="133" s="2" customFormat="1" ht="6.96" customHeight="1">
      <c r="A133" s="34"/>
      <c r="B133" s="62"/>
      <c r="C133" s="63"/>
      <c r="D133" s="63"/>
      <c r="E133" s="63"/>
      <c r="F133" s="63"/>
      <c r="G133" s="63"/>
      <c r="H133" s="63"/>
      <c r="I133" s="188"/>
      <c r="J133" s="63"/>
      <c r="K133" s="63"/>
      <c r="L133" s="40"/>
      <c r="M133" s="34"/>
      <c r="O133" s="34"/>
      <c r="P133" s="34"/>
      <c r="Q133" s="34"/>
      <c r="R133" s="34"/>
      <c r="S133" s="34"/>
      <c r="T133" s="34"/>
      <c r="U133" s="34"/>
      <c r="V133" s="34"/>
      <c r="W133" s="34"/>
      <c r="X133" s="34"/>
      <c r="Y133" s="34"/>
      <c r="Z133" s="34"/>
      <c r="AA133" s="34"/>
      <c r="AB133" s="34"/>
      <c r="AC133" s="34"/>
      <c r="AD133" s="34"/>
      <c r="AE133" s="34"/>
    </row>
  </sheetData>
  <sheetProtection sheet="1" autoFilter="0" formatColumns="0" formatRows="0" objects="1" scenarios="1" spinCount="100000" saltValue="bbJX4OJWwpLiWacWikrZ/MepZ8XNJqZINzSSquXOgqyOSq9jlOUxf9iUm484BI9WDTFQv+uEyzOus9wr9SnbLw==" hashValue="eX5joC2Ot6/vI2jTcNfqlyxjSFtxAsOBLn5Bz8+PzA5LFkGl7mg1/xfnWYzggMMyQqNn7dSzsgNEXV64Kq5kPw==" algorithmName="SHA-512" password="CC35"/>
  <autoFilter ref="C120:K132"/>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Pfeiffer Pavel, Ing.</dc:creator>
  <cp:lastModifiedBy>Pfeiffer Pavel, Ing.</cp:lastModifiedBy>
  <dcterms:created xsi:type="dcterms:W3CDTF">2020-05-13T09:32:53Z</dcterms:created>
  <dcterms:modified xsi:type="dcterms:W3CDTF">2020-05-13T09:32:59Z</dcterms:modified>
</cp:coreProperties>
</file>